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LFIL01\common\福祉部\介護保険課\(●)地域密着型サービス\★変更届等様式\変更届（標準化）※電子申請に伴っての様式変更\加算届（標準化）R8.4.1～\"/>
    </mc:Choice>
  </mc:AlternateContent>
  <xr:revisionPtr revIDLastSave="0" documentId="13_ncr:1_{C54EB71B-98E0-433A-9D0C-C183BFBB821C}" xr6:coauthVersionLast="47" xr6:coauthVersionMax="47" xr10:uidLastSave="{00000000-0000-0000-0000-000000000000}"/>
  <bookViews>
    <workbookView xWindow="20370" yWindow="-120" windowWidth="29040" windowHeight="15720" tabRatio="927" xr2:uid="{00000000-000D-0000-FFFF-FFFF00000000}"/>
  </bookViews>
  <sheets>
    <sheet name="チェック表" sheetId="612" r:id="rId1"/>
    <sheet name="別紙3－2" sheetId="620" r:id="rId2"/>
    <sheet name="別紙1-3（地密）、別紙1-4（予防）" sheetId="407" r:id="rId3"/>
    <sheet name="別紙1-4（生活支援）" sheetId="622" state="hidden" r:id="rId4"/>
    <sheet name="備考（1－3）" sheetId="302" r:id="rId5"/>
    <sheet name="別紙50" sheetId="621" state="hidden" r:id="rId6"/>
    <sheet name="別紙５－２" sheetId="595" r:id="rId7"/>
    <sheet name="別紙５-B" sheetId="597" r:id="rId8"/>
    <sheet name="別紙５-B（記入例）" sheetId="598" r:id="rId9"/>
    <sheet name="別紙14－3" sheetId="532" r:id="rId10"/>
    <sheet name="別紙14－7" sheetId="615" r:id="rId11"/>
    <sheet name="別紙21" sheetId="543" r:id="rId12"/>
    <sheet name="別紙22" sheetId="544" r:id="rId13"/>
    <sheet name="別紙22－2" sheetId="545" r:id="rId14"/>
    <sheet name="別紙23" sheetId="546" r:id="rId15"/>
    <sheet name="別紙23－2" sheetId="547" r:id="rId16"/>
    <sheet name="別紙38" sheetId="618" r:id="rId17"/>
    <sheet name="参考様式２" sheetId="614" r:id="rId18"/>
    <sheet name="参考様式５-１" sheetId="606" r:id="rId19"/>
    <sheet name="参考様式５-２" sheetId="607" r:id="rId20"/>
    <sheet name="参考様式５-３" sheetId="608" r:id="rId21"/>
    <sheet name="参考様式５-４" sheetId="609" r:id="rId22"/>
    <sheet name="標準様式１（1枚版）" sheetId="587" r:id="rId23"/>
    <sheet name="標準様式１（100名）" sheetId="588" r:id="rId24"/>
    <sheet name="標準様式１シフト記号表（勤務時間帯）" sheetId="589" r:id="rId25"/>
    <sheet name="標準様式１【記載例】地密通所" sheetId="590" r:id="rId26"/>
    <sheet name="標準様式１【記載例】シフト記号表（勤務時間帯）" sheetId="591" r:id="rId27"/>
    <sheet name="標準様式１記入方法" sheetId="592" r:id="rId28"/>
    <sheet name="標準様式１プルダウン・リスト" sheetId="593" r:id="rId29"/>
    <sheet name="別紙●24" sheetId="66" state="hidden" r:id="rId30"/>
  </sheets>
  <definedNames>
    <definedName name="【記載例】シフト記号" localSheetId="24">'標準様式１シフト記号表（勤務時間帯）'!$C$6:$C$35</definedName>
    <definedName name="【記載例】シフト記号">'標準様式１【記載例】シフト記号表（勤務時間帯）'!$C$6:$C$35</definedName>
    <definedName name="ｋ">#N/A</definedName>
    <definedName name="_xlnm.Print_Area" localSheetId="0">チェック表!$A$1:$H$47</definedName>
    <definedName name="_xlnm.Print_Area" localSheetId="17">参考様式２!$A$1:$K$38</definedName>
    <definedName name="_xlnm.Print_Area" localSheetId="18">'参考様式５-１'!$A$1:$P$59</definedName>
    <definedName name="_xlnm.Print_Area" localSheetId="19">'参考様式５-２'!$A$1:$O$64</definedName>
    <definedName name="_xlnm.Print_Area" localSheetId="20">'参考様式５-３'!$A$1:$N$109</definedName>
    <definedName name="_xlnm.Print_Area" localSheetId="21">'参考様式５-４'!$A$1:$O$115</definedName>
    <definedName name="_xlnm.Print_Area" localSheetId="4">'備考（1－3）'!$A$1:$G$40</definedName>
    <definedName name="_xlnm.Print_Area" localSheetId="23">'標準様式１（100名）'!$A$1:$BF$333</definedName>
    <definedName name="_xlnm.Print_Area" localSheetId="22">'標準様式１（1枚版）'!$A$1:$BF$72</definedName>
    <definedName name="_xlnm.Print_Area" localSheetId="25">標準様式１【記載例】地密通所!$A$1:$BF$72</definedName>
    <definedName name="_xlnm.Print_Area" localSheetId="27">標準様式１記入方法!$B$1:$P$84</definedName>
    <definedName name="_xlnm.Print_Area" localSheetId="29">#N/A</definedName>
    <definedName name="_xlnm.Print_Area" localSheetId="2">'別紙1-3（地密）、別紙1-4（予防）'!$A$1:$AG$109</definedName>
    <definedName name="_xlnm.Print_Area" localSheetId="3">'別紙1-4（生活支援）'!$A$1:$AF$11</definedName>
    <definedName name="_xlnm.Print_Area" localSheetId="9">'別紙14－3'!$A$1:$AE$49</definedName>
    <definedName name="_xlnm.Print_Area" localSheetId="10">'別紙14－7'!$A$1:$AD$47</definedName>
    <definedName name="_xlnm.Print_Area" localSheetId="11">別紙21!$A$1:$Z$30</definedName>
    <definedName name="_xlnm.Print_Area" localSheetId="12">別紙22!$A$1:$Y$31</definedName>
    <definedName name="_xlnm.Print_Area" localSheetId="13">'別紙22－2'!$A$1:$W$47</definedName>
    <definedName name="_xlnm.Print_Area" localSheetId="14">別紙23!$A$1:$AB$37</definedName>
    <definedName name="_xlnm.Print_Area" localSheetId="15">'別紙23－2'!$A$1:$W$48</definedName>
    <definedName name="_xlnm.Print_Area" localSheetId="1">'別紙3－2'!$A$1:$AK$77</definedName>
    <definedName name="_xlnm.Print_Area" localSheetId="16">別紙38!$A$1:$Y$47</definedName>
    <definedName name="_xlnm.Print_Area" localSheetId="5">別紙50!$A$1:$AK$63</definedName>
    <definedName name="_xlnm.Print_Area" localSheetId="6">'別紙５－２'!$A$1:$Q$54</definedName>
    <definedName name="_xlnm.Print_Area" localSheetId="7">'別紙５-B'!$A$1:$AJ$34</definedName>
    <definedName name="_xlnm.Print_Area" localSheetId="8">'別紙５-B（記入例）'!$A$1:$AJ$34</definedName>
    <definedName name="_xlnm.Print_Titles" localSheetId="0">チェック表!$6:$6</definedName>
    <definedName name="_xlnm.Print_Titles" localSheetId="23">'標準様式１（100名）'!$1:$21</definedName>
    <definedName name="_xlnm.Print_Titles" localSheetId="22">'標準様式１（1枚版）'!$1:$21</definedName>
    <definedName name="サービス名">#N/A</definedName>
    <definedName name="サービス名称">#N/A</definedName>
    <definedName name="シフト記号表">'標準様式１シフト記号表（勤務時間帯）'!$C$6:$C$35</definedName>
    <definedName name="だだ">#N/A</definedName>
    <definedName name="っっｋ">#N/A</definedName>
    <definedName name="っっっっｌ">#N/A</definedName>
    <definedName name="介護職員">標準様式１プルダウン・リスト!$F$13:$F$25</definedName>
    <definedName name="確認">#N/A</definedName>
    <definedName name="看護職員">標準様式１プルダウン・リスト!$E$13:$E$25</definedName>
    <definedName name="管理者">標準様式１プルダウン・リスト!$C$13:$C$25</definedName>
    <definedName name="機能訓練指導員">標準様式１プルダウン・リスト!$G$13:$G$25</definedName>
    <definedName name="職種">標準様式１プルダウン・リスト!$C$12:$L$12</definedName>
    <definedName name="生活相談員">標準様式１プルダウン・リスト!$D$13:$D$25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598" l="1"/>
  <c r="E29" i="598" s="1"/>
  <c r="F27" i="598"/>
  <c r="F29" i="598" s="1"/>
  <c r="G27" i="598"/>
  <c r="G29" i="598" s="1"/>
  <c r="H27" i="598"/>
  <c r="H29" i="598" s="1"/>
  <c r="I27" i="598"/>
  <c r="I29" i="598" s="1"/>
  <c r="L27" i="598"/>
  <c r="L29" i="598" s="1"/>
  <c r="M27" i="598"/>
  <c r="M29" i="598" s="1"/>
  <c r="N27" i="598"/>
  <c r="N29" i="598" s="1"/>
  <c r="O27" i="598"/>
  <c r="O29" i="598" s="1"/>
  <c r="P27" i="598"/>
  <c r="P29" i="598" s="1"/>
  <c r="S27" i="598"/>
  <c r="S29" i="598" s="1"/>
  <c r="T27" i="598"/>
  <c r="T29" i="598" s="1"/>
  <c r="U27" i="598"/>
  <c r="U29" i="598" s="1"/>
  <c r="V27" i="598"/>
  <c r="V29" i="598" s="1"/>
  <c r="W27" i="598"/>
  <c r="W29" i="598" s="1"/>
  <c r="Z27" i="598"/>
  <c r="Z29" i="598" s="1"/>
  <c r="AA27" i="598"/>
  <c r="AA29" i="598" s="1"/>
  <c r="AB27" i="598"/>
  <c r="AB29" i="598" s="1"/>
  <c r="AC27" i="598"/>
  <c r="AC29" i="598" s="1"/>
  <c r="AD27" i="598"/>
  <c r="AD29" i="598" s="1"/>
  <c r="S25" i="591"/>
  <c r="Q25" i="591"/>
  <c r="K25" i="591"/>
  <c r="S24" i="591"/>
  <c r="U24" i="591" s="1"/>
  <c r="Q24" i="591"/>
  <c r="K24" i="591"/>
  <c r="S23" i="591"/>
  <c r="U23" i="591" s="1"/>
  <c r="Q23" i="591"/>
  <c r="K23" i="591"/>
  <c r="S22" i="591"/>
  <c r="U22" i="591" s="1"/>
  <c r="Q22" i="591"/>
  <c r="K22" i="591"/>
  <c r="S21" i="591"/>
  <c r="Q21" i="591"/>
  <c r="K21" i="591"/>
  <c r="S20" i="591"/>
  <c r="U20" i="591" s="1"/>
  <c r="Q20" i="591"/>
  <c r="K20" i="591"/>
  <c r="S19" i="591"/>
  <c r="Q19" i="591"/>
  <c r="K19" i="591"/>
  <c r="S18" i="591"/>
  <c r="Q18" i="591"/>
  <c r="K18" i="591"/>
  <c r="S17" i="591"/>
  <c r="Q17" i="591"/>
  <c r="K17" i="591"/>
  <c r="S16" i="591"/>
  <c r="Q16" i="591"/>
  <c r="K16" i="591"/>
  <c r="S15" i="591"/>
  <c r="U15" i="591" s="1"/>
  <c r="Q15" i="591"/>
  <c r="K15" i="591"/>
  <c r="S14" i="591"/>
  <c r="U14" i="591" s="1"/>
  <c r="Q14" i="591"/>
  <c r="K14" i="591"/>
  <c r="S13" i="591"/>
  <c r="U13" i="591" s="1"/>
  <c r="Q13" i="591"/>
  <c r="K13" i="591"/>
  <c r="S12" i="591"/>
  <c r="U12" i="591" s="1"/>
  <c r="Q12" i="591"/>
  <c r="K12" i="591"/>
  <c r="S11" i="591"/>
  <c r="Q11" i="591"/>
  <c r="K11" i="591"/>
  <c r="S10" i="591"/>
  <c r="Q10" i="591"/>
  <c r="K10" i="591"/>
  <c r="S9" i="591"/>
  <c r="Q9" i="591"/>
  <c r="K9" i="591"/>
  <c r="S8" i="591"/>
  <c r="Q8" i="591"/>
  <c r="K8" i="591"/>
  <c r="S7" i="591"/>
  <c r="U7" i="591" s="1"/>
  <c r="Q7" i="591"/>
  <c r="K7" i="591"/>
  <c r="S6" i="591"/>
  <c r="Q6" i="591"/>
  <c r="K6" i="591"/>
  <c r="AE47" i="590" s="1"/>
  <c r="AW72" i="590"/>
  <c r="AV72" i="590"/>
  <c r="AU72" i="590"/>
  <c r="AT72" i="590"/>
  <c r="AS72" i="590"/>
  <c r="AR72" i="590"/>
  <c r="AQ72" i="590"/>
  <c r="AP72" i="590"/>
  <c r="AO72" i="590"/>
  <c r="AN72" i="590"/>
  <c r="AM72" i="590"/>
  <c r="AL72" i="590"/>
  <c r="AK72" i="590"/>
  <c r="AJ72" i="590"/>
  <c r="AI72" i="590"/>
  <c r="AH72" i="590"/>
  <c r="AG72" i="590"/>
  <c r="AF72" i="590"/>
  <c r="AE72" i="590"/>
  <c r="AD72" i="590"/>
  <c r="AC72" i="590"/>
  <c r="AB72" i="590"/>
  <c r="AA72" i="590"/>
  <c r="Z72" i="590"/>
  <c r="Y72" i="590"/>
  <c r="X72" i="590"/>
  <c r="W72" i="590"/>
  <c r="V72" i="590"/>
  <c r="U72" i="590"/>
  <c r="T72" i="590"/>
  <c r="S72" i="590"/>
  <c r="AW67" i="590"/>
  <c r="AV67" i="590"/>
  <c r="AU67" i="590"/>
  <c r="AT67" i="590"/>
  <c r="AS67" i="590"/>
  <c r="AR67" i="590"/>
  <c r="AQ67" i="590"/>
  <c r="AP67" i="590"/>
  <c r="AO67" i="590"/>
  <c r="AN67" i="590"/>
  <c r="AM67" i="590"/>
  <c r="AL67" i="590"/>
  <c r="AK67" i="590"/>
  <c r="AJ67" i="590"/>
  <c r="AI67" i="590"/>
  <c r="AH67" i="590"/>
  <c r="AG67" i="590"/>
  <c r="AF67" i="590"/>
  <c r="AE67" i="590"/>
  <c r="AD67" i="590"/>
  <c r="AC67" i="590"/>
  <c r="AB67" i="590"/>
  <c r="AA67" i="590"/>
  <c r="Z67" i="590"/>
  <c r="Y67" i="590"/>
  <c r="X67" i="590"/>
  <c r="W67" i="590"/>
  <c r="V67" i="590"/>
  <c r="U67" i="590"/>
  <c r="T67" i="590"/>
  <c r="S67" i="590"/>
  <c r="AW60" i="590"/>
  <c r="AV60" i="590"/>
  <c r="AU60" i="590"/>
  <c r="AT60" i="590"/>
  <c r="AS60" i="590"/>
  <c r="AR60" i="590"/>
  <c r="AQ60" i="590"/>
  <c r="AP60" i="590"/>
  <c r="AO60" i="590"/>
  <c r="AN60" i="590"/>
  <c r="AM60" i="590"/>
  <c r="AL60" i="590"/>
  <c r="AK60" i="590"/>
  <c r="AJ60" i="590"/>
  <c r="AI60" i="590"/>
  <c r="AH60" i="590"/>
  <c r="AG60" i="590"/>
  <c r="AF60" i="590"/>
  <c r="AE60" i="590"/>
  <c r="AD60" i="590"/>
  <c r="AC60" i="590"/>
  <c r="AB60" i="590"/>
  <c r="AA60" i="590"/>
  <c r="Z60" i="590"/>
  <c r="Y60" i="590"/>
  <c r="X60" i="590"/>
  <c r="W60" i="590"/>
  <c r="V60" i="590"/>
  <c r="U60" i="590"/>
  <c r="T60" i="590"/>
  <c r="S60" i="590"/>
  <c r="F60" i="590"/>
  <c r="AW59" i="590"/>
  <c r="AV59" i="590"/>
  <c r="AU59" i="590"/>
  <c r="AT59" i="590"/>
  <c r="AS59" i="590"/>
  <c r="AR59" i="590"/>
  <c r="AQ59" i="590"/>
  <c r="AP59" i="590"/>
  <c r="AO59" i="590"/>
  <c r="AN59" i="590"/>
  <c r="AM59" i="590"/>
  <c r="AL59" i="590"/>
  <c r="AK59" i="590"/>
  <c r="AJ59" i="590"/>
  <c r="AI59" i="590"/>
  <c r="AH59" i="590"/>
  <c r="AG59" i="590"/>
  <c r="AF59" i="590"/>
  <c r="AE59" i="590"/>
  <c r="AD59" i="590"/>
  <c r="AC59" i="590"/>
  <c r="AB59" i="590"/>
  <c r="AA59" i="590"/>
  <c r="Z59" i="590"/>
  <c r="Y59" i="590"/>
  <c r="X59" i="590"/>
  <c r="W59" i="590"/>
  <c r="V59" i="590"/>
  <c r="U59" i="590"/>
  <c r="T59" i="590"/>
  <c r="S59" i="590"/>
  <c r="AW57" i="590"/>
  <c r="AV57" i="590"/>
  <c r="AU57" i="590"/>
  <c r="AT57" i="590"/>
  <c r="AS57" i="590"/>
  <c r="AR57" i="590"/>
  <c r="AQ57" i="590"/>
  <c r="AP57" i="590"/>
  <c r="AO57" i="590"/>
  <c r="AN57" i="590"/>
  <c r="AM57" i="590"/>
  <c r="AL57" i="590"/>
  <c r="AK57" i="590"/>
  <c r="AJ57" i="590"/>
  <c r="AI57" i="590"/>
  <c r="AH57" i="590"/>
  <c r="AG57" i="590"/>
  <c r="AF57" i="590"/>
  <c r="AE57" i="590"/>
  <c r="AD57" i="590"/>
  <c r="AC57" i="590"/>
  <c r="AB57" i="590"/>
  <c r="AA57" i="590"/>
  <c r="Z57" i="590"/>
  <c r="Y57" i="590"/>
  <c r="X57" i="590"/>
  <c r="W57" i="590"/>
  <c r="V57" i="590"/>
  <c r="U57" i="590"/>
  <c r="T57" i="590"/>
  <c r="S57" i="590"/>
  <c r="F57" i="590"/>
  <c r="AW56" i="590"/>
  <c r="AV56" i="590"/>
  <c r="AU56" i="590"/>
  <c r="AT56" i="590"/>
  <c r="AS56" i="590"/>
  <c r="AR56" i="590"/>
  <c r="AQ56" i="590"/>
  <c r="AP56" i="590"/>
  <c r="AO56" i="590"/>
  <c r="AN56" i="590"/>
  <c r="AM56" i="590"/>
  <c r="AL56" i="590"/>
  <c r="AK56" i="590"/>
  <c r="AJ56" i="590"/>
  <c r="AI56" i="590"/>
  <c r="AH56" i="590"/>
  <c r="AG56" i="590"/>
  <c r="AF56" i="590"/>
  <c r="AE56" i="590"/>
  <c r="AD56" i="590"/>
  <c r="AC56" i="590"/>
  <c r="AB56" i="590"/>
  <c r="AA56" i="590"/>
  <c r="Z56" i="590"/>
  <c r="Y56" i="590"/>
  <c r="X56" i="590"/>
  <c r="W56" i="590"/>
  <c r="V56" i="590"/>
  <c r="U56" i="590"/>
  <c r="T56" i="590"/>
  <c r="S56" i="590"/>
  <c r="AW54" i="590"/>
  <c r="AV54" i="590"/>
  <c r="AU54" i="590"/>
  <c r="AT54" i="590"/>
  <c r="AS54" i="590"/>
  <c r="AR54" i="590"/>
  <c r="AQ54" i="590"/>
  <c r="AP54" i="590"/>
  <c r="AO54" i="590"/>
  <c r="AN54" i="590"/>
  <c r="AM54" i="590"/>
  <c r="AL54" i="590"/>
  <c r="AK54" i="590"/>
  <c r="AJ54" i="590"/>
  <c r="AI54" i="590"/>
  <c r="AH54" i="590"/>
  <c r="AG54" i="590"/>
  <c r="AF54" i="590"/>
  <c r="AE54" i="590"/>
  <c r="AD54" i="590"/>
  <c r="AC54" i="590"/>
  <c r="AB54" i="590"/>
  <c r="AA54" i="590"/>
  <c r="Z54" i="590"/>
  <c r="Y54" i="590"/>
  <c r="X54" i="590"/>
  <c r="W54" i="590"/>
  <c r="V54" i="590"/>
  <c r="U54" i="590"/>
  <c r="T54" i="590"/>
  <c r="S54" i="590"/>
  <c r="F54" i="590"/>
  <c r="AW53" i="590"/>
  <c r="AV53" i="590"/>
  <c r="AU53" i="590"/>
  <c r="AT53" i="590"/>
  <c r="AS53" i="590"/>
  <c r="AR53" i="590"/>
  <c r="AQ53" i="590"/>
  <c r="AP53" i="590"/>
  <c r="AO53" i="590"/>
  <c r="AN53" i="590"/>
  <c r="AM53" i="590"/>
  <c r="AL53" i="590"/>
  <c r="AK53" i="590"/>
  <c r="AJ53" i="590"/>
  <c r="AI53" i="590"/>
  <c r="AH53" i="590"/>
  <c r="AG53" i="590"/>
  <c r="AF53" i="590"/>
  <c r="AE53" i="590"/>
  <c r="AD53" i="590"/>
  <c r="AC53" i="590"/>
  <c r="AB53" i="590"/>
  <c r="AA53" i="590"/>
  <c r="Z53" i="590"/>
  <c r="Y53" i="590"/>
  <c r="X53" i="590"/>
  <c r="W53" i="590"/>
  <c r="V53" i="590"/>
  <c r="U53" i="590"/>
  <c r="T53" i="590"/>
  <c r="S53" i="590"/>
  <c r="AW51" i="590"/>
  <c r="AV51" i="590"/>
  <c r="AU51" i="590"/>
  <c r="AT51" i="590"/>
  <c r="AS51" i="590"/>
  <c r="AR51" i="590"/>
  <c r="AQ51" i="590"/>
  <c r="AP51" i="590"/>
  <c r="AO51" i="590"/>
  <c r="AN51" i="590"/>
  <c r="AM51" i="590"/>
  <c r="AL51" i="590"/>
  <c r="AK51" i="590"/>
  <c r="AJ51" i="590"/>
  <c r="AI51" i="590"/>
  <c r="AH51" i="590"/>
  <c r="AG51" i="590"/>
  <c r="AF51" i="590"/>
  <c r="AE51" i="590"/>
  <c r="AD51" i="590"/>
  <c r="AC51" i="590"/>
  <c r="AB51" i="590"/>
  <c r="AA51" i="590"/>
  <c r="Z51" i="590"/>
  <c r="Y51" i="590"/>
  <c r="X51" i="590"/>
  <c r="W51" i="590"/>
  <c r="V51" i="590"/>
  <c r="U51" i="590"/>
  <c r="T51" i="590"/>
  <c r="S51" i="590"/>
  <c r="F51" i="590"/>
  <c r="AW50" i="590"/>
  <c r="AV50" i="590"/>
  <c r="AU50" i="590"/>
  <c r="AT50" i="590"/>
  <c r="AS50" i="590"/>
  <c r="AR50" i="590"/>
  <c r="AQ50" i="590"/>
  <c r="AP50" i="590"/>
  <c r="AO50" i="590"/>
  <c r="AN50" i="590"/>
  <c r="AM50" i="590"/>
  <c r="AL50" i="590"/>
  <c r="AK50" i="590"/>
  <c r="AJ50" i="590"/>
  <c r="AI50" i="590"/>
  <c r="AH50" i="590"/>
  <c r="AG50" i="590"/>
  <c r="AF50" i="590"/>
  <c r="AE50" i="590"/>
  <c r="AD50" i="590"/>
  <c r="AC50" i="590"/>
  <c r="AB50" i="590"/>
  <c r="AA50" i="590"/>
  <c r="Z50" i="590"/>
  <c r="Y50" i="590"/>
  <c r="X50" i="590"/>
  <c r="W50" i="590"/>
  <c r="V50" i="590"/>
  <c r="U50" i="590"/>
  <c r="T50" i="590"/>
  <c r="S50" i="590"/>
  <c r="AW48" i="590"/>
  <c r="AV48" i="590"/>
  <c r="AU48" i="590"/>
  <c r="AT48" i="590"/>
  <c r="AP48" i="590"/>
  <c r="AM48" i="590"/>
  <c r="AI48" i="590"/>
  <c r="AF48" i="590"/>
  <c r="AB48" i="590"/>
  <c r="Y48" i="590"/>
  <c r="U48" i="590"/>
  <c r="F48" i="590"/>
  <c r="AW47" i="590"/>
  <c r="AV47" i="590"/>
  <c r="AU47" i="590"/>
  <c r="AT47" i="590"/>
  <c r="AS47" i="590"/>
  <c r="AQ47" i="590"/>
  <c r="AP47" i="590"/>
  <c r="AO47" i="590"/>
  <c r="AN47" i="590"/>
  <c r="AM47" i="590"/>
  <c r="AK47" i="590"/>
  <c r="AJ47" i="590"/>
  <c r="AI47" i="590"/>
  <c r="AH47" i="590"/>
  <c r="AG47" i="590"/>
  <c r="AF47" i="590"/>
  <c r="AC47" i="590"/>
  <c r="AB47" i="590"/>
  <c r="AA47" i="590"/>
  <c r="Z47" i="590"/>
  <c r="Y47" i="590"/>
  <c r="X47" i="590"/>
  <c r="U47" i="590"/>
  <c r="T47" i="590"/>
  <c r="S47" i="590"/>
  <c r="AW45" i="590"/>
  <c r="AV45" i="590"/>
  <c r="AU45" i="590"/>
  <c r="AS45" i="590"/>
  <c r="AO45" i="590"/>
  <c r="AL45" i="590"/>
  <c r="AH45" i="590"/>
  <c r="AE45" i="590"/>
  <c r="AA45" i="590"/>
  <c r="X45" i="590"/>
  <c r="T45" i="590"/>
  <c r="F45" i="590"/>
  <c r="AW44" i="590"/>
  <c r="AV44" i="590"/>
  <c r="AU44" i="590"/>
  <c r="AT44" i="590"/>
  <c r="AS44" i="590"/>
  <c r="AR44" i="590"/>
  <c r="AQ44" i="590"/>
  <c r="AO44" i="590"/>
  <c r="AN44" i="590"/>
  <c r="AM44" i="590"/>
  <c r="AL44" i="590"/>
  <c r="AK44" i="590"/>
  <c r="AJ44" i="590"/>
  <c r="AI44" i="590"/>
  <c r="AH44" i="590"/>
  <c r="AF44" i="590"/>
  <c r="AE44" i="590"/>
  <c r="AD44" i="590"/>
  <c r="AC44" i="590"/>
  <c r="AB44" i="590"/>
  <c r="AA44" i="590"/>
  <c r="X44" i="590"/>
  <c r="W44" i="590"/>
  <c r="V44" i="590"/>
  <c r="U44" i="590"/>
  <c r="T44" i="590"/>
  <c r="S44" i="590"/>
  <c r="AW42" i="590"/>
  <c r="AV42" i="590"/>
  <c r="AU42" i="590"/>
  <c r="AS42" i="590"/>
  <c r="AR42" i="590"/>
  <c r="AQ42" i="590"/>
  <c r="AP42" i="590"/>
  <c r="AO42" i="590"/>
  <c r="AN42" i="590"/>
  <c r="AL42" i="590"/>
  <c r="AK42" i="590"/>
  <c r="AJ42" i="590"/>
  <c r="AI42" i="590"/>
  <c r="AH42" i="590"/>
  <c r="AG42" i="590"/>
  <c r="AE42" i="590"/>
  <c r="AD42" i="590"/>
  <c r="AC42" i="590"/>
  <c r="AB42" i="590"/>
  <c r="AA42" i="590"/>
  <c r="Z42" i="590"/>
  <c r="X42" i="590"/>
  <c r="W42" i="590"/>
  <c r="V42" i="590"/>
  <c r="U42" i="590"/>
  <c r="T42" i="590"/>
  <c r="S42" i="590"/>
  <c r="F42" i="590"/>
  <c r="AW41" i="590"/>
  <c r="AV41" i="590"/>
  <c r="AU41" i="590"/>
  <c r="AT41" i="590"/>
  <c r="AS41" i="590"/>
  <c r="AR41" i="590"/>
  <c r="AQ41" i="590"/>
  <c r="AP41" i="590"/>
  <c r="AO41" i="590"/>
  <c r="AN41" i="590"/>
  <c r="AM41" i="590"/>
  <c r="AL41" i="590"/>
  <c r="AK41" i="590"/>
  <c r="AJ41" i="590"/>
  <c r="AI41" i="590"/>
  <c r="AH41" i="590"/>
  <c r="AG41" i="590"/>
  <c r="AF41" i="590"/>
  <c r="AE41" i="590"/>
  <c r="AD41" i="590"/>
  <c r="AC41" i="590"/>
  <c r="AB41" i="590"/>
  <c r="AA41" i="590"/>
  <c r="Z41" i="590"/>
  <c r="Y41" i="590"/>
  <c r="X41" i="590"/>
  <c r="W41" i="590"/>
  <c r="V41" i="590"/>
  <c r="U41" i="590"/>
  <c r="T41" i="590"/>
  <c r="S41" i="590"/>
  <c r="AW39" i="590"/>
  <c r="AV39" i="590"/>
  <c r="AU39" i="590"/>
  <c r="AT39" i="590"/>
  <c r="AR39" i="590"/>
  <c r="AQ39" i="590"/>
  <c r="AN39" i="590"/>
  <c r="AM39" i="590"/>
  <c r="AK39" i="590"/>
  <c r="AJ39" i="590"/>
  <c r="AG39" i="590"/>
  <c r="AF39" i="590"/>
  <c r="AD39" i="590"/>
  <c r="AC39" i="590"/>
  <c r="Z39" i="590"/>
  <c r="Y39" i="590"/>
  <c r="W39" i="590"/>
  <c r="V39" i="590"/>
  <c r="S39" i="590"/>
  <c r="F39" i="590"/>
  <c r="AW38" i="590"/>
  <c r="AV38" i="590"/>
  <c r="AU38" i="590"/>
  <c r="AT38" i="590"/>
  <c r="AS38" i="590"/>
  <c r="AR38" i="590"/>
  <c r="AQ38" i="590"/>
  <c r="AP38" i="590"/>
  <c r="AO38" i="590"/>
  <c r="AN38" i="590"/>
  <c r="AM38" i="590"/>
  <c r="AL38" i="590"/>
  <c r="AK38" i="590"/>
  <c r="AJ38" i="590"/>
  <c r="AI38" i="590"/>
  <c r="AH38" i="590"/>
  <c r="AG38" i="590"/>
  <c r="AF38" i="590"/>
  <c r="AD38" i="590"/>
  <c r="AC38" i="590"/>
  <c r="AB38" i="590"/>
  <c r="AA38" i="590"/>
  <c r="Z38" i="590"/>
  <c r="Y38" i="590"/>
  <c r="W38" i="590"/>
  <c r="V38" i="590"/>
  <c r="U38" i="590"/>
  <c r="T38" i="590"/>
  <c r="S38" i="590"/>
  <c r="AW36" i="590"/>
  <c r="AV36" i="590"/>
  <c r="AU36" i="590"/>
  <c r="AT36" i="590"/>
  <c r="AS36" i="590"/>
  <c r="AR36" i="590"/>
  <c r="AQ36" i="590"/>
  <c r="AP36" i="590"/>
  <c r="AO36" i="590"/>
  <c r="AN36" i="590"/>
  <c r="AM36" i="590"/>
  <c r="AL36" i="590"/>
  <c r="AK36" i="590"/>
  <c r="AJ36" i="590"/>
  <c r="AI36" i="590"/>
  <c r="AH36" i="590"/>
  <c r="AG36" i="590"/>
  <c r="AF36" i="590"/>
  <c r="AE36" i="590"/>
  <c r="AD36" i="590"/>
  <c r="AC36" i="590"/>
  <c r="AB36" i="590"/>
  <c r="AA36" i="590"/>
  <c r="Z36" i="590"/>
  <c r="Y36" i="590"/>
  <c r="X36" i="590"/>
  <c r="W36" i="590"/>
  <c r="V36" i="590"/>
  <c r="U36" i="590"/>
  <c r="T36" i="590"/>
  <c r="S36" i="590"/>
  <c r="F36" i="590"/>
  <c r="AW35" i="590"/>
  <c r="AV35" i="590"/>
  <c r="AU35" i="590"/>
  <c r="AT35" i="590"/>
  <c r="AS35" i="590"/>
  <c r="AR35" i="590"/>
  <c r="AQ35" i="590"/>
  <c r="AP35" i="590"/>
  <c r="AO35" i="590"/>
  <c r="AN35" i="590"/>
  <c r="AM35" i="590"/>
  <c r="AL35" i="590"/>
  <c r="AK35" i="590"/>
  <c r="AJ35" i="590"/>
  <c r="AI35" i="590"/>
  <c r="AH35" i="590"/>
  <c r="AG35" i="590"/>
  <c r="AF35" i="590"/>
  <c r="AE35" i="590"/>
  <c r="AD35" i="590"/>
  <c r="AC35" i="590"/>
  <c r="AB35" i="590"/>
  <c r="AA35" i="590"/>
  <c r="Z35" i="590"/>
  <c r="Y35" i="590"/>
  <c r="X35" i="590"/>
  <c r="W35" i="590"/>
  <c r="V35" i="590"/>
  <c r="U35" i="590"/>
  <c r="T35" i="590"/>
  <c r="S35" i="590"/>
  <c r="AW33" i="590"/>
  <c r="AV33" i="590"/>
  <c r="AU33" i="590"/>
  <c r="AT33" i="590"/>
  <c r="AS33" i="590"/>
  <c r="AR33" i="590"/>
  <c r="AQ33" i="590"/>
  <c r="AP33" i="590"/>
  <c r="AO33" i="590"/>
  <c r="AN33" i="590"/>
  <c r="AM33" i="590"/>
  <c r="AL33" i="590"/>
  <c r="AK33" i="590"/>
  <c r="AJ33" i="590"/>
  <c r="AI33" i="590"/>
  <c r="AH33" i="590"/>
  <c r="AG33" i="590"/>
  <c r="AF33" i="590"/>
  <c r="AE33" i="590"/>
  <c r="AD33" i="590"/>
  <c r="AC33" i="590"/>
  <c r="AB33" i="590"/>
  <c r="AA33" i="590"/>
  <c r="Z33" i="590"/>
  <c r="Y33" i="590"/>
  <c r="X33" i="590"/>
  <c r="W33" i="590"/>
  <c r="V33" i="590"/>
  <c r="U33" i="590"/>
  <c r="T33" i="590"/>
  <c r="S33" i="590"/>
  <c r="F33" i="590"/>
  <c r="AW32" i="590"/>
  <c r="AV32" i="590"/>
  <c r="AU32" i="590"/>
  <c r="AT32" i="590"/>
  <c r="AS32" i="590"/>
  <c r="AR32" i="590"/>
  <c r="AQ32" i="590"/>
  <c r="AP32" i="590"/>
  <c r="AO32" i="590"/>
  <c r="AN32" i="590"/>
  <c r="AM32" i="590"/>
  <c r="AL32" i="590"/>
  <c r="AK32" i="590"/>
  <c r="AJ32" i="590"/>
  <c r="AI32" i="590"/>
  <c r="AH32" i="590"/>
  <c r="AG32" i="590"/>
  <c r="AF32" i="590"/>
  <c r="AE32" i="590"/>
  <c r="AD32" i="590"/>
  <c r="AC32" i="590"/>
  <c r="AB32" i="590"/>
  <c r="AA32" i="590"/>
  <c r="Z32" i="590"/>
  <c r="Y32" i="590"/>
  <c r="X32" i="590"/>
  <c r="W32" i="590"/>
  <c r="V32" i="590"/>
  <c r="U32" i="590"/>
  <c r="T32" i="590"/>
  <c r="S32" i="590"/>
  <c r="AW30" i="590"/>
  <c r="AV30" i="590"/>
  <c r="AU30" i="590"/>
  <c r="AS30" i="590"/>
  <c r="AR30" i="590"/>
  <c r="AQ30" i="590"/>
  <c r="AP30" i="590"/>
  <c r="AO30" i="590"/>
  <c r="AL30" i="590"/>
  <c r="AK30" i="590"/>
  <c r="AJ30" i="590"/>
  <c r="AI30" i="590"/>
  <c r="AH30" i="590"/>
  <c r="AE30" i="590"/>
  <c r="AD30" i="590"/>
  <c r="AC30" i="590"/>
  <c r="AB30" i="590"/>
  <c r="AA30" i="590"/>
  <c r="X30" i="590"/>
  <c r="W30" i="590"/>
  <c r="V30" i="590"/>
  <c r="U30" i="590"/>
  <c r="T30" i="590"/>
  <c r="F30" i="590"/>
  <c r="AW29" i="590"/>
  <c r="AV29" i="590"/>
  <c r="AU29" i="590"/>
  <c r="AT29" i="590"/>
  <c r="AS29" i="590"/>
  <c r="AR29" i="590"/>
  <c r="AQ29" i="590"/>
  <c r="AP29" i="590"/>
  <c r="AO29" i="590"/>
  <c r="AN29" i="590"/>
  <c r="AM29" i="590"/>
  <c r="AL29" i="590"/>
  <c r="AK29" i="590"/>
  <c r="AJ29" i="590"/>
  <c r="AI29" i="590"/>
  <c r="AH29" i="590"/>
  <c r="AG29" i="590"/>
  <c r="AF29" i="590"/>
  <c r="AE29" i="590"/>
  <c r="AD29" i="590"/>
  <c r="AC29" i="590"/>
  <c r="AB29" i="590"/>
  <c r="AA29" i="590"/>
  <c r="Z29" i="590"/>
  <c r="Y29" i="590"/>
  <c r="X29" i="590"/>
  <c r="W29" i="590"/>
  <c r="V29" i="590"/>
  <c r="U29" i="590"/>
  <c r="T29" i="590"/>
  <c r="S29" i="590"/>
  <c r="AW27" i="590"/>
  <c r="AV27" i="590"/>
  <c r="AU27" i="590"/>
  <c r="AT27" i="590"/>
  <c r="AN27" i="590"/>
  <c r="AM27" i="590"/>
  <c r="AG27" i="590"/>
  <c r="AF27" i="590"/>
  <c r="Z27" i="590"/>
  <c r="Y27" i="590"/>
  <c r="S27" i="590"/>
  <c r="F27" i="590"/>
  <c r="AH69" i="590" s="1"/>
  <c r="AW26" i="590"/>
  <c r="AV26" i="590"/>
  <c r="AU26" i="590"/>
  <c r="AT26" i="590"/>
  <c r="AS26" i="590"/>
  <c r="AR26" i="590"/>
  <c r="AQ26" i="590"/>
  <c r="AP26" i="590"/>
  <c r="AO26" i="590"/>
  <c r="AN26" i="590"/>
  <c r="AM26" i="590"/>
  <c r="AL26" i="590"/>
  <c r="AK26" i="590"/>
  <c r="AJ26" i="590"/>
  <c r="AI26" i="590"/>
  <c r="AH26" i="590"/>
  <c r="AG26" i="590"/>
  <c r="AF26" i="590"/>
  <c r="AE26" i="590"/>
  <c r="AD26" i="590"/>
  <c r="AC26" i="590"/>
  <c r="AB26" i="590"/>
  <c r="AA26" i="590"/>
  <c r="Z26" i="590"/>
  <c r="Y26" i="590"/>
  <c r="X26" i="590"/>
  <c r="W26" i="590"/>
  <c r="V26" i="590"/>
  <c r="U26" i="590"/>
  <c r="T26" i="590"/>
  <c r="S26" i="590"/>
  <c r="B25" i="590"/>
  <c r="B28" i="590" s="1"/>
  <c r="B31" i="590" s="1"/>
  <c r="B34" i="590" s="1"/>
  <c r="B37" i="590" s="1"/>
  <c r="B40" i="590" s="1"/>
  <c r="B43" i="590" s="1"/>
  <c r="B46" i="590" s="1"/>
  <c r="B49" i="590" s="1"/>
  <c r="B52" i="590" s="1"/>
  <c r="B55" i="590" s="1"/>
  <c r="B58" i="590" s="1"/>
  <c r="AW24" i="590"/>
  <c r="AV24" i="590"/>
  <c r="AU24" i="590"/>
  <c r="AS24" i="590"/>
  <c r="AP24" i="590"/>
  <c r="AL24" i="590"/>
  <c r="AI24" i="590"/>
  <c r="AE24" i="590"/>
  <c r="AB24" i="590"/>
  <c r="X24" i="590"/>
  <c r="U24" i="590"/>
  <c r="F24" i="590"/>
  <c r="AW23" i="590"/>
  <c r="AV23" i="590"/>
  <c r="AU23" i="590"/>
  <c r="AT23" i="590"/>
  <c r="AS23" i="590"/>
  <c r="AR23" i="590"/>
  <c r="AQ23" i="590"/>
  <c r="AP23" i="590"/>
  <c r="AO23" i="590"/>
  <c r="AN23" i="590"/>
  <c r="AM23" i="590"/>
  <c r="AL23" i="590"/>
  <c r="AK23" i="590"/>
  <c r="AJ23" i="590"/>
  <c r="AI23" i="590"/>
  <c r="AH23" i="590"/>
  <c r="AG23" i="590"/>
  <c r="AF23" i="590"/>
  <c r="AE23" i="590"/>
  <c r="AD23" i="590"/>
  <c r="AC23" i="590"/>
  <c r="AB23" i="590"/>
  <c r="AA23" i="590"/>
  <c r="Z23" i="590"/>
  <c r="Y23" i="590"/>
  <c r="X23" i="590"/>
  <c r="W23" i="590"/>
  <c r="V23" i="590"/>
  <c r="U23" i="590"/>
  <c r="T23" i="590"/>
  <c r="S23" i="590"/>
  <c r="AW19" i="590"/>
  <c r="AW20" i="590" s="1"/>
  <c r="AW21" i="590" s="1"/>
  <c r="AV19" i="590"/>
  <c r="AV20" i="590" s="1"/>
  <c r="AV21" i="590" s="1"/>
  <c r="AU19" i="590"/>
  <c r="AU20" i="590" s="1"/>
  <c r="AU21" i="590" s="1"/>
  <c r="AX17" i="590"/>
  <c r="BC14" i="590"/>
  <c r="AC2" i="590"/>
  <c r="AR20" i="590" s="1"/>
  <c r="AR21" i="590" s="1"/>
  <c r="S25" i="589"/>
  <c r="Q25" i="589"/>
  <c r="K25" i="589"/>
  <c r="S24" i="589"/>
  <c r="U24" i="589" s="1"/>
  <c r="Q24" i="589"/>
  <c r="K24" i="589"/>
  <c r="S23" i="589"/>
  <c r="U23" i="589" s="1"/>
  <c r="Q23" i="589"/>
  <c r="K23" i="589"/>
  <c r="S22" i="589"/>
  <c r="U22" i="589" s="1"/>
  <c r="Q22" i="589"/>
  <c r="K22" i="589"/>
  <c r="S21" i="589"/>
  <c r="U21" i="589" s="1"/>
  <c r="Q21" i="589"/>
  <c r="K21" i="589"/>
  <c r="U20" i="589"/>
  <c r="S20" i="589"/>
  <c r="Q20" i="589"/>
  <c r="K20" i="589"/>
  <c r="S19" i="589"/>
  <c r="U19" i="589" s="1"/>
  <c r="Q19" i="589"/>
  <c r="K19" i="589"/>
  <c r="S18" i="589"/>
  <c r="U18" i="589" s="1"/>
  <c r="Q18" i="589"/>
  <c r="K18" i="589"/>
  <c r="S17" i="589"/>
  <c r="Q17" i="589"/>
  <c r="K17" i="589"/>
  <c r="S16" i="589"/>
  <c r="Q16" i="589"/>
  <c r="U16" i="589" s="1"/>
  <c r="K16" i="589"/>
  <c r="S15" i="589"/>
  <c r="Q15" i="589"/>
  <c r="K15" i="589"/>
  <c r="U14" i="589"/>
  <c r="S14" i="589"/>
  <c r="Q14" i="589"/>
  <c r="K14" i="589"/>
  <c r="S13" i="589"/>
  <c r="Q13" i="589"/>
  <c r="K13" i="589"/>
  <c r="U12" i="589"/>
  <c r="S12" i="589"/>
  <c r="Q12" i="589"/>
  <c r="K12" i="589"/>
  <c r="S11" i="589"/>
  <c r="U11" i="589" s="1"/>
  <c r="Q11" i="589"/>
  <c r="K11" i="589"/>
  <c r="S10" i="589"/>
  <c r="U10" i="589" s="1"/>
  <c r="Q10" i="589"/>
  <c r="K10" i="589"/>
  <c r="S9" i="589"/>
  <c r="Q9" i="589"/>
  <c r="K9" i="589"/>
  <c r="S8" i="589"/>
  <c r="U8" i="589" s="1"/>
  <c r="Q8" i="589"/>
  <c r="K8" i="589"/>
  <c r="S7" i="589"/>
  <c r="U7" i="589" s="1"/>
  <c r="Q7" i="589"/>
  <c r="K7" i="589"/>
  <c r="S6" i="589"/>
  <c r="Q6" i="589"/>
  <c r="K6" i="589"/>
  <c r="AW333" i="588"/>
  <c r="AV333" i="588"/>
  <c r="AU333" i="588"/>
  <c r="AT333" i="588"/>
  <c r="AS333" i="588"/>
  <c r="AR333" i="588"/>
  <c r="AQ333" i="588"/>
  <c r="AP333" i="588"/>
  <c r="AO333" i="588"/>
  <c r="AN333" i="588"/>
  <c r="AM333" i="588"/>
  <c r="AL333" i="588"/>
  <c r="AK333" i="588"/>
  <c r="AJ333" i="588"/>
  <c r="AI333" i="588"/>
  <c r="AH333" i="588"/>
  <c r="AG333" i="588"/>
  <c r="AF333" i="588"/>
  <c r="AE333" i="588"/>
  <c r="AD333" i="588"/>
  <c r="AC333" i="588"/>
  <c r="AB333" i="588"/>
  <c r="AA333" i="588"/>
  <c r="Z333" i="588"/>
  <c r="Y333" i="588"/>
  <c r="X333" i="588"/>
  <c r="W333" i="588"/>
  <c r="V333" i="588"/>
  <c r="U333" i="588"/>
  <c r="T333" i="588"/>
  <c r="S333" i="588"/>
  <c r="AW328" i="588"/>
  <c r="AV328" i="588"/>
  <c r="AU328" i="588"/>
  <c r="AT328" i="588"/>
  <c r="AS328" i="588"/>
  <c r="AR328" i="588"/>
  <c r="AQ328" i="588"/>
  <c r="AP328" i="588"/>
  <c r="AO328" i="588"/>
  <c r="AN328" i="588"/>
  <c r="AM328" i="588"/>
  <c r="AL328" i="588"/>
  <c r="AK328" i="588"/>
  <c r="AJ328" i="588"/>
  <c r="AI328" i="588"/>
  <c r="AH328" i="588"/>
  <c r="AG328" i="588"/>
  <c r="AF328" i="588"/>
  <c r="AE328" i="588"/>
  <c r="AD328" i="588"/>
  <c r="AC328" i="588"/>
  <c r="AB328" i="588"/>
  <c r="AA328" i="588"/>
  <c r="Z328" i="588"/>
  <c r="Y328" i="588"/>
  <c r="X328" i="588"/>
  <c r="W328" i="588"/>
  <c r="V328" i="588"/>
  <c r="U328" i="588"/>
  <c r="T328" i="588"/>
  <c r="S328" i="588"/>
  <c r="AW321" i="588"/>
  <c r="AV321" i="588"/>
  <c r="AU321" i="588"/>
  <c r="AT321" i="588"/>
  <c r="AS321" i="588"/>
  <c r="AR321" i="588"/>
  <c r="AQ321" i="588"/>
  <c r="AP321" i="588"/>
  <c r="AO321" i="588"/>
  <c r="AN321" i="588"/>
  <c r="AM321" i="588"/>
  <c r="AL321" i="588"/>
  <c r="AK321" i="588"/>
  <c r="AJ321" i="588"/>
  <c r="AI321" i="588"/>
  <c r="AH321" i="588"/>
  <c r="AG321" i="588"/>
  <c r="AF321" i="588"/>
  <c r="AE321" i="588"/>
  <c r="AD321" i="588"/>
  <c r="AC321" i="588"/>
  <c r="AB321" i="588"/>
  <c r="AA321" i="588"/>
  <c r="Z321" i="588"/>
  <c r="Y321" i="588"/>
  <c r="X321" i="588"/>
  <c r="W321" i="588"/>
  <c r="V321" i="588"/>
  <c r="U321" i="588"/>
  <c r="T321" i="588"/>
  <c r="S321" i="588"/>
  <c r="F321" i="588"/>
  <c r="AW320" i="588"/>
  <c r="AV320" i="588"/>
  <c r="AU320" i="588"/>
  <c r="AT320" i="588"/>
  <c r="AS320" i="588"/>
  <c r="AR320" i="588"/>
  <c r="AQ320" i="588"/>
  <c r="AP320" i="588"/>
  <c r="AO320" i="588"/>
  <c r="AN320" i="588"/>
  <c r="AM320" i="588"/>
  <c r="AL320" i="588"/>
  <c r="AK320" i="588"/>
  <c r="AJ320" i="588"/>
  <c r="AI320" i="588"/>
  <c r="AH320" i="588"/>
  <c r="AG320" i="588"/>
  <c r="AF320" i="588"/>
  <c r="AE320" i="588"/>
  <c r="AD320" i="588"/>
  <c r="AC320" i="588"/>
  <c r="AB320" i="588"/>
  <c r="AA320" i="588"/>
  <c r="Z320" i="588"/>
  <c r="Y320" i="588"/>
  <c r="X320" i="588"/>
  <c r="W320" i="588"/>
  <c r="V320" i="588"/>
  <c r="U320" i="588"/>
  <c r="T320" i="588"/>
  <c r="S320" i="588"/>
  <c r="AW318" i="588"/>
  <c r="AV318" i="588"/>
  <c r="AU318" i="588"/>
  <c r="AT318" i="588"/>
  <c r="AS318" i="588"/>
  <c r="AR318" i="588"/>
  <c r="AQ318" i="588"/>
  <c r="AP318" i="588"/>
  <c r="AO318" i="588"/>
  <c r="AN318" i="588"/>
  <c r="AM318" i="588"/>
  <c r="AL318" i="588"/>
  <c r="AK318" i="588"/>
  <c r="AJ318" i="588"/>
  <c r="AI318" i="588"/>
  <c r="AH318" i="588"/>
  <c r="AG318" i="588"/>
  <c r="AF318" i="588"/>
  <c r="AE318" i="588"/>
  <c r="AD318" i="588"/>
  <c r="AC318" i="588"/>
  <c r="AB318" i="588"/>
  <c r="AA318" i="588"/>
  <c r="Z318" i="588"/>
  <c r="Y318" i="588"/>
  <c r="X318" i="588"/>
  <c r="W318" i="588"/>
  <c r="V318" i="588"/>
  <c r="U318" i="588"/>
  <c r="T318" i="588"/>
  <c r="S318" i="588"/>
  <c r="F318" i="588"/>
  <c r="AW317" i="588"/>
  <c r="AV317" i="588"/>
  <c r="AU317" i="588"/>
  <c r="AT317" i="588"/>
  <c r="AS317" i="588"/>
  <c r="AR317" i="588"/>
  <c r="AQ317" i="588"/>
  <c r="AP317" i="588"/>
  <c r="AO317" i="588"/>
  <c r="AN317" i="588"/>
  <c r="AM317" i="588"/>
  <c r="AL317" i="588"/>
  <c r="AK317" i="588"/>
  <c r="AJ317" i="588"/>
  <c r="AI317" i="588"/>
  <c r="AH317" i="588"/>
  <c r="AG317" i="588"/>
  <c r="AF317" i="588"/>
  <c r="AE317" i="588"/>
  <c r="AD317" i="588"/>
  <c r="AC317" i="588"/>
  <c r="AB317" i="588"/>
  <c r="AA317" i="588"/>
  <c r="Z317" i="588"/>
  <c r="Y317" i="588"/>
  <c r="X317" i="588"/>
  <c r="W317" i="588"/>
  <c r="V317" i="588"/>
  <c r="U317" i="588"/>
  <c r="T317" i="588"/>
  <c r="S317" i="588"/>
  <c r="AW315" i="588"/>
  <c r="AV315" i="588"/>
  <c r="AU315" i="588"/>
  <c r="AT315" i="588"/>
  <c r="AS315" i="588"/>
  <c r="AR315" i="588"/>
  <c r="AQ315" i="588"/>
  <c r="AP315" i="588"/>
  <c r="AO315" i="588"/>
  <c r="AN315" i="588"/>
  <c r="AM315" i="588"/>
  <c r="AL315" i="588"/>
  <c r="AK315" i="588"/>
  <c r="AJ315" i="588"/>
  <c r="AI315" i="588"/>
  <c r="AH315" i="588"/>
  <c r="AG315" i="588"/>
  <c r="AF315" i="588"/>
  <c r="AE315" i="588"/>
  <c r="AD315" i="588"/>
  <c r="AC315" i="588"/>
  <c r="AB315" i="588"/>
  <c r="AA315" i="588"/>
  <c r="Z315" i="588"/>
  <c r="Y315" i="588"/>
  <c r="X315" i="588"/>
  <c r="W315" i="588"/>
  <c r="V315" i="588"/>
  <c r="U315" i="588"/>
  <c r="T315" i="588"/>
  <c r="S315" i="588"/>
  <c r="F315" i="588"/>
  <c r="AW314" i="588"/>
  <c r="AV314" i="588"/>
  <c r="AU314" i="588"/>
  <c r="AT314" i="588"/>
  <c r="AS314" i="588"/>
  <c r="AR314" i="588"/>
  <c r="AQ314" i="588"/>
  <c r="AP314" i="588"/>
  <c r="AO314" i="588"/>
  <c r="AN314" i="588"/>
  <c r="AM314" i="588"/>
  <c r="AL314" i="588"/>
  <c r="AK314" i="588"/>
  <c r="AJ314" i="588"/>
  <c r="AI314" i="588"/>
  <c r="AH314" i="588"/>
  <c r="AG314" i="588"/>
  <c r="AF314" i="588"/>
  <c r="AE314" i="588"/>
  <c r="AD314" i="588"/>
  <c r="AC314" i="588"/>
  <c r="AB314" i="588"/>
  <c r="AA314" i="588"/>
  <c r="Z314" i="588"/>
  <c r="Y314" i="588"/>
  <c r="X314" i="588"/>
  <c r="W314" i="588"/>
  <c r="V314" i="588"/>
  <c r="U314" i="588"/>
  <c r="T314" i="588"/>
  <c r="S314" i="588"/>
  <c r="AW312" i="588"/>
  <c r="AV312" i="588"/>
  <c r="AU312" i="588"/>
  <c r="AT312" i="588"/>
  <c r="AS312" i="588"/>
  <c r="AR312" i="588"/>
  <c r="AQ312" i="588"/>
  <c r="AP312" i="588"/>
  <c r="AO312" i="588"/>
  <c r="AN312" i="588"/>
  <c r="AM312" i="588"/>
  <c r="AL312" i="588"/>
  <c r="AK312" i="588"/>
  <c r="AJ312" i="588"/>
  <c r="AI312" i="588"/>
  <c r="AH312" i="588"/>
  <c r="AG312" i="588"/>
  <c r="AF312" i="588"/>
  <c r="AE312" i="588"/>
  <c r="AD312" i="588"/>
  <c r="AC312" i="588"/>
  <c r="AB312" i="588"/>
  <c r="AA312" i="588"/>
  <c r="Z312" i="588"/>
  <c r="Y312" i="588"/>
  <c r="X312" i="588"/>
  <c r="W312" i="588"/>
  <c r="V312" i="588"/>
  <c r="U312" i="588"/>
  <c r="T312" i="588"/>
  <c r="S312" i="588"/>
  <c r="F312" i="588"/>
  <c r="AW311" i="588"/>
  <c r="AV311" i="588"/>
  <c r="AU311" i="588"/>
  <c r="AT311" i="588"/>
  <c r="AS311" i="588"/>
  <c r="AR311" i="588"/>
  <c r="AQ311" i="588"/>
  <c r="AP311" i="588"/>
  <c r="AO311" i="588"/>
  <c r="AN311" i="588"/>
  <c r="AM311" i="588"/>
  <c r="AL311" i="588"/>
  <c r="AK311" i="588"/>
  <c r="AJ311" i="588"/>
  <c r="AI311" i="588"/>
  <c r="AH311" i="588"/>
  <c r="AG311" i="588"/>
  <c r="AF311" i="588"/>
  <c r="AE311" i="588"/>
  <c r="AD311" i="588"/>
  <c r="AC311" i="588"/>
  <c r="AB311" i="588"/>
  <c r="AA311" i="588"/>
  <c r="Z311" i="588"/>
  <c r="Y311" i="588"/>
  <c r="X311" i="588"/>
  <c r="W311" i="588"/>
  <c r="V311" i="588"/>
  <c r="U311" i="588"/>
  <c r="T311" i="588"/>
  <c r="S311" i="588"/>
  <c r="AW309" i="588"/>
  <c r="AV309" i="588"/>
  <c r="AU309" i="588"/>
  <c r="AT309" i="588"/>
  <c r="AS309" i="588"/>
  <c r="AR309" i="588"/>
  <c r="AQ309" i="588"/>
  <c r="AP309" i="588"/>
  <c r="AO309" i="588"/>
  <c r="AN309" i="588"/>
  <c r="AM309" i="588"/>
  <c r="AL309" i="588"/>
  <c r="AK309" i="588"/>
  <c r="AJ309" i="588"/>
  <c r="AI309" i="588"/>
  <c r="AH309" i="588"/>
  <c r="AG309" i="588"/>
  <c r="AF309" i="588"/>
  <c r="AE309" i="588"/>
  <c r="AD309" i="588"/>
  <c r="AC309" i="588"/>
  <c r="AB309" i="588"/>
  <c r="AA309" i="588"/>
  <c r="Z309" i="588"/>
  <c r="Y309" i="588"/>
  <c r="X309" i="588"/>
  <c r="W309" i="588"/>
  <c r="V309" i="588"/>
  <c r="U309" i="588"/>
  <c r="T309" i="588"/>
  <c r="S309" i="588"/>
  <c r="F309" i="588"/>
  <c r="AW308" i="588"/>
  <c r="AV308" i="588"/>
  <c r="AU308" i="588"/>
  <c r="AT308" i="588"/>
  <c r="AS308" i="588"/>
  <c r="AR308" i="588"/>
  <c r="AQ308" i="588"/>
  <c r="AP308" i="588"/>
  <c r="AO308" i="588"/>
  <c r="AN308" i="588"/>
  <c r="AM308" i="588"/>
  <c r="AL308" i="588"/>
  <c r="AK308" i="588"/>
  <c r="AJ308" i="588"/>
  <c r="AI308" i="588"/>
  <c r="AH308" i="588"/>
  <c r="AG308" i="588"/>
  <c r="AF308" i="588"/>
  <c r="AE308" i="588"/>
  <c r="AD308" i="588"/>
  <c r="AC308" i="588"/>
  <c r="AB308" i="588"/>
  <c r="AA308" i="588"/>
  <c r="Z308" i="588"/>
  <c r="Y308" i="588"/>
  <c r="X308" i="588"/>
  <c r="W308" i="588"/>
  <c r="V308" i="588"/>
  <c r="U308" i="588"/>
  <c r="T308" i="588"/>
  <c r="S308" i="588"/>
  <c r="AW306" i="588"/>
  <c r="AV306" i="588"/>
  <c r="AU306" i="588"/>
  <c r="AT306" i="588"/>
  <c r="AS306" i="588"/>
  <c r="AR306" i="588"/>
  <c r="AQ306" i="588"/>
  <c r="AP306" i="588"/>
  <c r="AO306" i="588"/>
  <c r="AN306" i="588"/>
  <c r="AM306" i="588"/>
  <c r="AL306" i="588"/>
  <c r="AK306" i="588"/>
  <c r="AJ306" i="588"/>
  <c r="AI306" i="588"/>
  <c r="AH306" i="588"/>
  <c r="AG306" i="588"/>
  <c r="AF306" i="588"/>
  <c r="AE306" i="588"/>
  <c r="AD306" i="588"/>
  <c r="AC306" i="588"/>
  <c r="AB306" i="588"/>
  <c r="AA306" i="588"/>
  <c r="Z306" i="588"/>
  <c r="Y306" i="588"/>
  <c r="X306" i="588"/>
  <c r="W306" i="588"/>
  <c r="V306" i="588"/>
  <c r="U306" i="588"/>
  <c r="T306" i="588"/>
  <c r="S306" i="588"/>
  <c r="F306" i="588"/>
  <c r="AW305" i="588"/>
  <c r="AV305" i="588"/>
  <c r="AU305" i="588"/>
  <c r="AT305" i="588"/>
  <c r="AS305" i="588"/>
  <c r="AR305" i="588"/>
  <c r="AQ305" i="588"/>
  <c r="AP305" i="588"/>
  <c r="AO305" i="588"/>
  <c r="AN305" i="588"/>
  <c r="AM305" i="588"/>
  <c r="AL305" i="588"/>
  <c r="AK305" i="588"/>
  <c r="AJ305" i="588"/>
  <c r="AI305" i="588"/>
  <c r="AH305" i="588"/>
  <c r="AG305" i="588"/>
  <c r="AF305" i="588"/>
  <c r="AE305" i="588"/>
  <c r="AD305" i="588"/>
  <c r="AC305" i="588"/>
  <c r="AB305" i="588"/>
  <c r="AA305" i="588"/>
  <c r="Z305" i="588"/>
  <c r="Y305" i="588"/>
  <c r="X305" i="588"/>
  <c r="W305" i="588"/>
  <c r="V305" i="588"/>
  <c r="U305" i="588"/>
  <c r="T305" i="588"/>
  <c r="S305" i="588"/>
  <c r="AW303" i="588"/>
  <c r="AV303" i="588"/>
  <c r="AU303" i="588"/>
  <c r="AT303" i="588"/>
  <c r="AS303" i="588"/>
  <c r="AR303" i="588"/>
  <c r="AQ303" i="588"/>
  <c r="AP303" i="588"/>
  <c r="AO303" i="588"/>
  <c r="AN303" i="588"/>
  <c r="AM303" i="588"/>
  <c r="AL303" i="588"/>
  <c r="AK303" i="588"/>
  <c r="AJ303" i="588"/>
  <c r="AI303" i="588"/>
  <c r="AH303" i="588"/>
  <c r="AG303" i="588"/>
  <c r="AF303" i="588"/>
  <c r="AE303" i="588"/>
  <c r="AD303" i="588"/>
  <c r="AC303" i="588"/>
  <c r="AB303" i="588"/>
  <c r="AA303" i="588"/>
  <c r="Z303" i="588"/>
  <c r="Y303" i="588"/>
  <c r="X303" i="588"/>
  <c r="W303" i="588"/>
  <c r="V303" i="588"/>
  <c r="U303" i="588"/>
  <c r="T303" i="588"/>
  <c r="S303" i="588"/>
  <c r="F303" i="588"/>
  <c r="AW302" i="588"/>
  <c r="AV302" i="588"/>
  <c r="AU302" i="588"/>
  <c r="AT302" i="588"/>
  <c r="AS302" i="588"/>
  <c r="AR302" i="588"/>
  <c r="AQ302" i="588"/>
  <c r="AP302" i="588"/>
  <c r="AO302" i="588"/>
  <c r="AN302" i="588"/>
  <c r="AM302" i="588"/>
  <c r="AL302" i="588"/>
  <c r="AK302" i="588"/>
  <c r="AJ302" i="588"/>
  <c r="AI302" i="588"/>
  <c r="AH302" i="588"/>
  <c r="AG302" i="588"/>
  <c r="AF302" i="588"/>
  <c r="AE302" i="588"/>
  <c r="AD302" i="588"/>
  <c r="AC302" i="588"/>
  <c r="AB302" i="588"/>
  <c r="AA302" i="588"/>
  <c r="Z302" i="588"/>
  <c r="Y302" i="588"/>
  <c r="X302" i="588"/>
  <c r="W302" i="588"/>
  <c r="V302" i="588"/>
  <c r="U302" i="588"/>
  <c r="T302" i="588"/>
  <c r="S302" i="588"/>
  <c r="AW300" i="588"/>
  <c r="AV300" i="588"/>
  <c r="AU300" i="588"/>
  <c r="AT300" i="588"/>
  <c r="AS300" i="588"/>
  <c r="AR300" i="588"/>
  <c r="AQ300" i="588"/>
  <c r="AP300" i="588"/>
  <c r="AO300" i="588"/>
  <c r="AN300" i="588"/>
  <c r="AM300" i="588"/>
  <c r="AL300" i="588"/>
  <c r="AK300" i="588"/>
  <c r="AJ300" i="588"/>
  <c r="AI300" i="588"/>
  <c r="AH300" i="588"/>
  <c r="AG300" i="588"/>
  <c r="AF300" i="588"/>
  <c r="AE300" i="588"/>
  <c r="AD300" i="588"/>
  <c r="AC300" i="588"/>
  <c r="AB300" i="588"/>
  <c r="AA300" i="588"/>
  <c r="Z300" i="588"/>
  <c r="Y300" i="588"/>
  <c r="X300" i="588"/>
  <c r="W300" i="588"/>
  <c r="V300" i="588"/>
  <c r="U300" i="588"/>
  <c r="T300" i="588"/>
  <c r="S300" i="588"/>
  <c r="F300" i="588"/>
  <c r="AW299" i="588"/>
  <c r="AV299" i="588"/>
  <c r="AU299" i="588"/>
  <c r="AT299" i="588"/>
  <c r="AS299" i="588"/>
  <c r="AR299" i="588"/>
  <c r="AQ299" i="588"/>
  <c r="AP299" i="588"/>
  <c r="AO299" i="588"/>
  <c r="AN299" i="588"/>
  <c r="AM299" i="588"/>
  <c r="AL299" i="588"/>
  <c r="AK299" i="588"/>
  <c r="AJ299" i="588"/>
  <c r="AI299" i="588"/>
  <c r="AH299" i="588"/>
  <c r="AG299" i="588"/>
  <c r="AF299" i="588"/>
  <c r="AE299" i="588"/>
  <c r="AD299" i="588"/>
  <c r="AC299" i="588"/>
  <c r="AB299" i="588"/>
  <c r="AA299" i="588"/>
  <c r="Z299" i="588"/>
  <c r="Y299" i="588"/>
  <c r="X299" i="588"/>
  <c r="W299" i="588"/>
  <c r="V299" i="588"/>
  <c r="U299" i="588"/>
  <c r="T299" i="588"/>
  <c r="S299" i="588"/>
  <c r="AW297" i="588"/>
  <c r="AV297" i="588"/>
  <c r="AU297" i="588"/>
  <c r="AT297" i="588"/>
  <c r="AS297" i="588"/>
  <c r="AR297" i="588"/>
  <c r="AQ297" i="588"/>
  <c r="AP297" i="588"/>
  <c r="AO297" i="588"/>
  <c r="AN297" i="588"/>
  <c r="AM297" i="588"/>
  <c r="AL297" i="588"/>
  <c r="AK297" i="588"/>
  <c r="AJ297" i="588"/>
  <c r="AI297" i="588"/>
  <c r="AH297" i="588"/>
  <c r="AG297" i="588"/>
  <c r="AF297" i="588"/>
  <c r="AE297" i="588"/>
  <c r="AD297" i="588"/>
  <c r="AC297" i="588"/>
  <c r="AB297" i="588"/>
  <c r="AA297" i="588"/>
  <c r="Z297" i="588"/>
  <c r="Y297" i="588"/>
  <c r="X297" i="588"/>
  <c r="W297" i="588"/>
  <c r="V297" i="588"/>
  <c r="U297" i="588"/>
  <c r="T297" i="588"/>
  <c r="S297" i="588"/>
  <c r="F297" i="588"/>
  <c r="AW296" i="588"/>
  <c r="AV296" i="588"/>
  <c r="AU296" i="588"/>
  <c r="AT296" i="588"/>
  <c r="AS296" i="588"/>
  <c r="AR296" i="588"/>
  <c r="AQ296" i="588"/>
  <c r="AP296" i="588"/>
  <c r="AO296" i="588"/>
  <c r="AN296" i="588"/>
  <c r="AM296" i="588"/>
  <c r="AL296" i="588"/>
  <c r="AK296" i="588"/>
  <c r="AJ296" i="588"/>
  <c r="AI296" i="588"/>
  <c r="AH296" i="588"/>
  <c r="AG296" i="588"/>
  <c r="AF296" i="588"/>
  <c r="AE296" i="588"/>
  <c r="AD296" i="588"/>
  <c r="AC296" i="588"/>
  <c r="AB296" i="588"/>
  <c r="AA296" i="588"/>
  <c r="Z296" i="588"/>
  <c r="Y296" i="588"/>
  <c r="X296" i="588"/>
  <c r="W296" i="588"/>
  <c r="V296" i="588"/>
  <c r="U296" i="588"/>
  <c r="T296" i="588"/>
  <c r="S296" i="588"/>
  <c r="AW294" i="588"/>
  <c r="AV294" i="588"/>
  <c r="AU294" i="588"/>
  <c r="AT294" i="588"/>
  <c r="AS294" i="588"/>
  <c r="AR294" i="588"/>
  <c r="AQ294" i="588"/>
  <c r="AP294" i="588"/>
  <c r="AO294" i="588"/>
  <c r="AN294" i="588"/>
  <c r="AM294" i="588"/>
  <c r="AL294" i="588"/>
  <c r="AK294" i="588"/>
  <c r="AJ294" i="588"/>
  <c r="AI294" i="588"/>
  <c r="AH294" i="588"/>
  <c r="AG294" i="588"/>
  <c r="AF294" i="588"/>
  <c r="AE294" i="588"/>
  <c r="AD294" i="588"/>
  <c r="AC294" i="588"/>
  <c r="AB294" i="588"/>
  <c r="AA294" i="588"/>
  <c r="Z294" i="588"/>
  <c r="Y294" i="588"/>
  <c r="X294" i="588"/>
  <c r="W294" i="588"/>
  <c r="V294" i="588"/>
  <c r="U294" i="588"/>
  <c r="T294" i="588"/>
  <c r="S294" i="588"/>
  <c r="F294" i="588"/>
  <c r="AW293" i="588"/>
  <c r="AV293" i="588"/>
  <c r="AU293" i="588"/>
  <c r="AT293" i="588"/>
  <c r="AS293" i="588"/>
  <c r="AR293" i="588"/>
  <c r="AQ293" i="588"/>
  <c r="AP293" i="588"/>
  <c r="AO293" i="588"/>
  <c r="AN293" i="588"/>
  <c r="AM293" i="588"/>
  <c r="AL293" i="588"/>
  <c r="AK293" i="588"/>
  <c r="AJ293" i="588"/>
  <c r="AI293" i="588"/>
  <c r="AH293" i="588"/>
  <c r="AG293" i="588"/>
  <c r="AF293" i="588"/>
  <c r="AE293" i="588"/>
  <c r="AD293" i="588"/>
  <c r="AC293" i="588"/>
  <c r="AB293" i="588"/>
  <c r="AA293" i="588"/>
  <c r="Z293" i="588"/>
  <c r="Y293" i="588"/>
  <c r="X293" i="588"/>
  <c r="W293" i="588"/>
  <c r="V293" i="588"/>
  <c r="U293" i="588"/>
  <c r="T293" i="588"/>
  <c r="S293" i="588"/>
  <c r="AW291" i="588"/>
  <c r="AV291" i="588"/>
  <c r="AU291" i="588"/>
  <c r="AT291" i="588"/>
  <c r="AS291" i="588"/>
  <c r="AR291" i="588"/>
  <c r="AQ291" i="588"/>
  <c r="AP291" i="588"/>
  <c r="AO291" i="588"/>
  <c r="AN291" i="588"/>
  <c r="AM291" i="588"/>
  <c r="AL291" i="588"/>
  <c r="AK291" i="588"/>
  <c r="AJ291" i="588"/>
  <c r="AI291" i="588"/>
  <c r="AH291" i="588"/>
  <c r="AG291" i="588"/>
  <c r="AF291" i="588"/>
  <c r="AE291" i="588"/>
  <c r="AD291" i="588"/>
  <c r="AC291" i="588"/>
  <c r="AB291" i="588"/>
  <c r="AA291" i="588"/>
  <c r="Z291" i="588"/>
  <c r="Y291" i="588"/>
  <c r="X291" i="588"/>
  <c r="W291" i="588"/>
  <c r="V291" i="588"/>
  <c r="U291" i="588"/>
  <c r="T291" i="588"/>
  <c r="S291" i="588"/>
  <c r="F291" i="588"/>
  <c r="AW290" i="588"/>
  <c r="AV290" i="588"/>
  <c r="AU290" i="588"/>
  <c r="AT290" i="588"/>
  <c r="AS290" i="588"/>
  <c r="AR290" i="588"/>
  <c r="AQ290" i="588"/>
  <c r="AP290" i="588"/>
  <c r="AO290" i="588"/>
  <c r="AN290" i="588"/>
  <c r="AM290" i="588"/>
  <c r="AL290" i="588"/>
  <c r="AK290" i="588"/>
  <c r="AJ290" i="588"/>
  <c r="AI290" i="588"/>
  <c r="AH290" i="588"/>
  <c r="AG290" i="588"/>
  <c r="AF290" i="588"/>
  <c r="AE290" i="588"/>
  <c r="AD290" i="588"/>
  <c r="AC290" i="588"/>
  <c r="AB290" i="588"/>
  <c r="AA290" i="588"/>
  <c r="Z290" i="588"/>
  <c r="Y290" i="588"/>
  <c r="X290" i="588"/>
  <c r="W290" i="588"/>
  <c r="V290" i="588"/>
  <c r="U290" i="588"/>
  <c r="T290" i="588"/>
  <c r="S290" i="588"/>
  <c r="AW288" i="588"/>
  <c r="AV288" i="588"/>
  <c r="AU288" i="588"/>
  <c r="AT288" i="588"/>
  <c r="AS288" i="588"/>
  <c r="AR288" i="588"/>
  <c r="AQ288" i="588"/>
  <c r="AP288" i="588"/>
  <c r="AO288" i="588"/>
  <c r="AN288" i="588"/>
  <c r="AM288" i="588"/>
  <c r="AL288" i="588"/>
  <c r="AK288" i="588"/>
  <c r="AJ288" i="588"/>
  <c r="AI288" i="588"/>
  <c r="AH288" i="588"/>
  <c r="AG288" i="588"/>
  <c r="AF288" i="588"/>
  <c r="AE288" i="588"/>
  <c r="AD288" i="588"/>
  <c r="AC288" i="588"/>
  <c r="AB288" i="588"/>
  <c r="AA288" i="588"/>
  <c r="Z288" i="588"/>
  <c r="Y288" i="588"/>
  <c r="X288" i="588"/>
  <c r="W288" i="588"/>
  <c r="V288" i="588"/>
  <c r="U288" i="588"/>
  <c r="T288" i="588"/>
  <c r="S288" i="588"/>
  <c r="F288" i="588"/>
  <c r="AW287" i="588"/>
  <c r="AV287" i="588"/>
  <c r="AU287" i="588"/>
  <c r="AT287" i="588"/>
  <c r="AS287" i="588"/>
  <c r="AR287" i="588"/>
  <c r="AQ287" i="588"/>
  <c r="AP287" i="588"/>
  <c r="AO287" i="588"/>
  <c r="AN287" i="588"/>
  <c r="AM287" i="588"/>
  <c r="AL287" i="588"/>
  <c r="AK287" i="588"/>
  <c r="AJ287" i="588"/>
  <c r="AI287" i="588"/>
  <c r="AH287" i="588"/>
  <c r="AG287" i="588"/>
  <c r="AF287" i="588"/>
  <c r="AE287" i="588"/>
  <c r="AD287" i="588"/>
  <c r="AC287" i="588"/>
  <c r="AB287" i="588"/>
  <c r="AA287" i="588"/>
  <c r="Z287" i="588"/>
  <c r="Y287" i="588"/>
  <c r="X287" i="588"/>
  <c r="W287" i="588"/>
  <c r="V287" i="588"/>
  <c r="U287" i="588"/>
  <c r="T287" i="588"/>
  <c r="S287" i="588"/>
  <c r="AW285" i="588"/>
  <c r="AV285" i="588"/>
  <c r="AU285" i="588"/>
  <c r="AT285" i="588"/>
  <c r="AS285" i="588"/>
  <c r="AR285" i="588"/>
  <c r="AQ285" i="588"/>
  <c r="AP285" i="588"/>
  <c r="AO285" i="588"/>
  <c r="AN285" i="588"/>
  <c r="AM285" i="588"/>
  <c r="AL285" i="588"/>
  <c r="AK285" i="588"/>
  <c r="AJ285" i="588"/>
  <c r="AI285" i="588"/>
  <c r="AH285" i="588"/>
  <c r="AG285" i="588"/>
  <c r="AF285" i="588"/>
  <c r="AE285" i="588"/>
  <c r="AD285" i="588"/>
  <c r="AC285" i="588"/>
  <c r="AB285" i="588"/>
  <c r="AA285" i="588"/>
  <c r="Z285" i="588"/>
  <c r="Y285" i="588"/>
  <c r="X285" i="588"/>
  <c r="W285" i="588"/>
  <c r="V285" i="588"/>
  <c r="U285" i="588"/>
  <c r="T285" i="588"/>
  <c r="S285" i="588"/>
  <c r="F285" i="588"/>
  <c r="AW284" i="588"/>
  <c r="AV284" i="588"/>
  <c r="AU284" i="588"/>
  <c r="AT284" i="588"/>
  <c r="AS284" i="588"/>
  <c r="AR284" i="588"/>
  <c r="AQ284" i="588"/>
  <c r="AP284" i="588"/>
  <c r="AO284" i="588"/>
  <c r="AN284" i="588"/>
  <c r="AM284" i="588"/>
  <c r="AL284" i="588"/>
  <c r="AK284" i="588"/>
  <c r="AJ284" i="588"/>
  <c r="AI284" i="588"/>
  <c r="AH284" i="588"/>
  <c r="AG284" i="588"/>
  <c r="AF284" i="588"/>
  <c r="AE284" i="588"/>
  <c r="AD284" i="588"/>
  <c r="AC284" i="588"/>
  <c r="AB284" i="588"/>
  <c r="AA284" i="588"/>
  <c r="Z284" i="588"/>
  <c r="Y284" i="588"/>
  <c r="X284" i="588"/>
  <c r="W284" i="588"/>
  <c r="V284" i="588"/>
  <c r="U284" i="588"/>
  <c r="T284" i="588"/>
  <c r="S284" i="588"/>
  <c r="AW282" i="588"/>
  <c r="AV282" i="588"/>
  <c r="AU282" i="588"/>
  <c r="AT282" i="588"/>
  <c r="AS282" i="588"/>
  <c r="AR282" i="588"/>
  <c r="AQ282" i="588"/>
  <c r="AP282" i="588"/>
  <c r="AO282" i="588"/>
  <c r="AN282" i="588"/>
  <c r="AM282" i="588"/>
  <c r="AL282" i="588"/>
  <c r="AK282" i="588"/>
  <c r="AJ282" i="588"/>
  <c r="AI282" i="588"/>
  <c r="AH282" i="588"/>
  <c r="AG282" i="588"/>
  <c r="AF282" i="588"/>
  <c r="AE282" i="588"/>
  <c r="AD282" i="588"/>
  <c r="AC282" i="588"/>
  <c r="AB282" i="588"/>
  <c r="AA282" i="588"/>
  <c r="Z282" i="588"/>
  <c r="Y282" i="588"/>
  <c r="X282" i="588"/>
  <c r="W282" i="588"/>
  <c r="V282" i="588"/>
  <c r="U282" i="588"/>
  <c r="T282" i="588"/>
  <c r="S282" i="588"/>
  <c r="F282" i="588"/>
  <c r="AW281" i="588"/>
  <c r="AV281" i="588"/>
  <c r="AU281" i="588"/>
  <c r="AT281" i="588"/>
  <c r="AS281" i="588"/>
  <c r="AR281" i="588"/>
  <c r="AQ281" i="588"/>
  <c r="AP281" i="588"/>
  <c r="AO281" i="588"/>
  <c r="AN281" i="588"/>
  <c r="AM281" i="588"/>
  <c r="AL281" i="588"/>
  <c r="AK281" i="588"/>
  <c r="AJ281" i="588"/>
  <c r="AI281" i="588"/>
  <c r="AH281" i="588"/>
  <c r="AG281" i="588"/>
  <c r="AF281" i="588"/>
  <c r="AE281" i="588"/>
  <c r="AD281" i="588"/>
  <c r="AC281" i="588"/>
  <c r="AB281" i="588"/>
  <c r="AA281" i="588"/>
  <c r="Z281" i="588"/>
  <c r="Y281" i="588"/>
  <c r="X281" i="588"/>
  <c r="W281" i="588"/>
  <c r="V281" i="588"/>
  <c r="U281" i="588"/>
  <c r="T281" i="588"/>
  <c r="S281" i="588"/>
  <c r="AW279" i="588"/>
  <c r="AV279" i="588"/>
  <c r="AU279" i="588"/>
  <c r="AT279" i="588"/>
  <c r="AS279" i="588"/>
  <c r="AR279" i="588"/>
  <c r="AQ279" i="588"/>
  <c r="AP279" i="588"/>
  <c r="AO279" i="588"/>
  <c r="AN279" i="588"/>
  <c r="AM279" i="588"/>
  <c r="AL279" i="588"/>
  <c r="AK279" i="588"/>
  <c r="AJ279" i="588"/>
  <c r="AI279" i="588"/>
  <c r="AH279" i="588"/>
  <c r="AG279" i="588"/>
  <c r="AF279" i="588"/>
  <c r="AE279" i="588"/>
  <c r="AD279" i="588"/>
  <c r="AC279" i="588"/>
  <c r="AB279" i="588"/>
  <c r="AA279" i="588"/>
  <c r="Z279" i="588"/>
  <c r="Y279" i="588"/>
  <c r="X279" i="588"/>
  <c r="W279" i="588"/>
  <c r="V279" i="588"/>
  <c r="U279" i="588"/>
  <c r="T279" i="588"/>
  <c r="S279" i="588"/>
  <c r="F279" i="588"/>
  <c r="AW278" i="588"/>
  <c r="AV278" i="588"/>
  <c r="AU278" i="588"/>
  <c r="AT278" i="588"/>
  <c r="AS278" i="588"/>
  <c r="AR278" i="588"/>
  <c r="AQ278" i="588"/>
  <c r="AP278" i="588"/>
  <c r="AO278" i="588"/>
  <c r="AN278" i="588"/>
  <c r="AM278" i="588"/>
  <c r="AL278" i="588"/>
  <c r="AK278" i="588"/>
  <c r="AJ278" i="588"/>
  <c r="AI278" i="588"/>
  <c r="AH278" i="588"/>
  <c r="AG278" i="588"/>
  <c r="AF278" i="588"/>
  <c r="AE278" i="588"/>
  <c r="AD278" i="588"/>
  <c r="AC278" i="588"/>
  <c r="AB278" i="588"/>
  <c r="AA278" i="588"/>
  <c r="Z278" i="588"/>
  <c r="Y278" i="588"/>
  <c r="X278" i="588"/>
  <c r="W278" i="588"/>
  <c r="V278" i="588"/>
  <c r="U278" i="588"/>
  <c r="T278" i="588"/>
  <c r="S278" i="588"/>
  <c r="AW276" i="588"/>
  <c r="AV276" i="588"/>
  <c r="AU276" i="588"/>
  <c r="AT276" i="588"/>
  <c r="AS276" i="588"/>
  <c r="AR276" i="588"/>
  <c r="AQ276" i="588"/>
  <c r="AP276" i="588"/>
  <c r="AO276" i="588"/>
  <c r="AN276" i="588"/>
  <c r="AM276" i="588"/>
  <c r="AL276" i="588"/>
  <c r="AK276" i="588"/>
  <c r="AJ276" i="588"/>
  <c r="AI276" i="588"/>
  <c r="AH276" i="588"/>
  <c r="AG276" i="588"/>
  <c r="AF276" i="588"/>
  <c r="AE276" i="588"/>
  <c r="AD276" i="588"/>
  <c r="AC276" i="588"/>
  <c r="AB276" i="588"/>
  <c r="AA276" i="588"/>
  <c r="Z276" i="588"/>
  <c r="Y276" i="588"/>
  <c r="X276" i="588"/>
  <c r="W276" i="588"/>
  <c r="V276" i="588"/>
  <c r="U276" i="588"/>
  <c r="T276" i="588"/>
  <c r="S276" i="588"/>
  <c r="F276" i="588"/>
  <c r="AW275" i="588"/>
  <c r="AV275" i="588"/>
  <c r="AU275" i="588"/>
  <c r="AT275" i="588"/>
  <c r="AS275" i="588"/>
  <c r="AR275" i="588"/>
  <c r="AQ275" i="588"/>
  <c r="AP275" i="588"/>
  <c r="AO275" i="588"/>
  <c r="AN275" i="588"/>
  <c r="AM275" i="588"/>
  <c r="AL275" i="588"/>
  <c r="AK275" i="588"/>
  <c r="AJ275" i="588"/>
  <c r="AI275" i="588"/>
  <c r="AH275" i="588"/>
  <c r="AG275" i="588"/>
  <c r="AF275" i="588"/>
  <c r="AE275" i="588"/>
  <c r="AD275" i="588"/>
  <c r="AC275" i="588"/>
  <c r="AB275" i="588"/>
  <c r="AA275" i="588"/>
  <c r="Z275" i="588"/>
  <c r="Y275" i="588"/>
  <c r="X275" i="588"/>
  <c r="W275" i="588"/>
  <c r="V275" i="588"/>
  <c r="U275" i="588"/>
  <c r="T275" i="588"/>
  <c r="S275" i="588"/>
  <c r="AW273" i="588"/>
  <c r="AV273" i="588"/>
  <c r="AU273" i="588"/>
  <c r="AT273" i="588"/>
  <c r="AS273" i="588"/>
  <c r="AR273" i="588"/>
  <c r="AQ273" i="588"/>
  <c r="AP273" i="588"/>
  <c r="AO273" i="588"/>
  <c r="AN273" i="588"/>
  <c r="AM273" i="588"/>
  <c r="AL273" i="588"/>
  <c r="AK273" i="588"/>
  <c r="AJ273" i="588"/>
  <c r="AI273" i="588"/>
  <c r="AH273" i="588"/>
  <c r="AG273" i="588"/>
  <c r="AF273" i="588"/>
  <c r="AE273" i="588"/>
  <c r="AD273" i="588"/>
  <c r="AC273" i="588"/>
  <c r="AB273" i="588"/>
  <c r="AA273" i="588"/>
  <c r="Z273" i="588"/>
  <c r="Y273" i="588"/>
  <c r="X273" i="588"/>
  <c r="W273" i="588"/>
  <c r="V273" i="588"/>
  <c r="U273" i="588"/>
  <c r="T273" i="588"/>
  <c r="S273" i="588"/>
  <c r="F273" i="588"/>
  <c r="AW272" i="588"/>
  <c r="AV272" i="588"/>
  <c r="AU272" i="588"/>
  <c r="AT272" i="588"/>
  <c r="AS272" i="588"/>
  <c r="AR272" i="588"/>
  <c r="AQ272" i="588"/>
  <c r="AP272" i="588"/>
  <c r="AO272" i="588"/>
  <c r="AN272" i="588"/>
  <c r="AM272" i="588"/>
  <c r="AL272" i="588"/>
  <c r="AK272" i="588"/>
  <c r="AJ272" i="588"/>
  <c r="AI272" i="588"/>
  <c r="AH272" i="588"/>
  <c r="AG272" i="588"/>
  <c r="AF272" i="588"/>
  <c r="AE272" i="588"/>
  <c r="AD272" i="588"/>
  <c r="AC272" i="588"/>
  <c r="AB272" i="588"/>
  <c r="AA272" i="588"/>
  <c r="Z272" i="588"/>
  <c r="Y272" i="588"/>
  <c r="X272" i="588"/>
  <c r="W272" i="588"/>
  <c r="V272" i="588"/>
  <c r="U272" i="588"/>
  <c r="T272" i="588"/>
  <c r="S272" i="588"/>
  <c r="AW270" i="588"/>
  <c r="AV270" i="588"/>
  <c r="AU270" i="588"/>
  <c r="AT270" i="588"/>
  <c r="AS270" i="588"/>
  <c r="AR270" i="588"/>
  <c r="AQ270" i="588"/>
  <c r="AP270" i="588"/>
  <c r="AO270" i="588"/>
  <c r="AN270" i="588"/>
  <c r="AM270" i="588"/>
  <c r="AL270" i="588"/>
  <c r="AK270" i="588"/>
  <c r="AJ270" i="588"/>
  <c r="AI270" i="588"/>
  <c r="AH270" i="588"/>
  <c r="AG270" i="588"/>
  <c r="AF270" i="588"/>
  <c r="AE270" i="588"/>
  <c r="AD270" i="588"/>
  <c r="AC270" i="588"/>
  <c r="AB270" i="588"/>
  <c r="AA270" i="588"/>
  <c r="Z270" i="588"/>
  <c r="Y270" i="588"/>
  <c r="X270" i="588"/>
  <c r="W270" i="588"/>
  <c r="V270" i="588"/>
  <c r="U270" i="588"/>
  <c r="T270" i="588"/>
  <c r="S270" i="588"/>
  <c r="F270" i="588"/>
  <c r="AW269" i="588"/>
  <c r="AV269" i="588"/>
  <c r="AU269" i="588"/>
  <c r="AT269" i="588"/>
  <c r="AS269" i="588"/>
  <c r="AR269" i="588"/>
  <c r="AQ269" i="588"/>
  <c r="AP269" i="588"/>
  <c r="AO269" i="588"/>
  <c r="AN269" i="588"/>
  <c r="AM269" i="588"/>
  <c r="AL269" i="588"/>
  <c r="AK269" i="588"/>
  <c r="AJ269" i="588"/>
  <c r="AI269" i="588"/>
  <c r="AH269" i="588"/>
  <c r="AG269" i="588"/>
  <c r="AF269" i="588"/>
  <c r="AE269" i="588"/>
  <c r="AD269" i="588"/>
  <c r="AC269" i="588"/>
  <c r="AB269" i="588"/>
  <c r="AA269" i="588"/>
  <c r="Z269" i="588"/>
  <c r="Y269" i="588"/>
  <c r="X269" i="588"/>
  <c r="W269" i="588"/>
  <c r="V269" i="588"/>
  <c r="U269" i="588"/>
  <c r="T269" i="588"/>
  <c r="S269" i="588"/>
  <c r="AW267" i="588"/>
  <c r="AV267" i="588"/>
  <c r="AU267" i="588"/>
  <c r="AT267" i="588"/>
  <c r="AS267" i="588"/>
  <c r="AR267" i="588"/>
  <c r="AQ267" i="588"/>
  <c r="AP267" i="588"/>
  <c r="AO267" i="588"/>
  <c r="AN267" i="588"/>
  <c r="AM267" i="588"/>
  <c r="AL267" i="588"/>
  <c r="AK267" i="588"/>
  <c r="AJ267" i="588"/>
  <c r="AI267" i="588"/>
  <c r="AH267" i="588"/>
  <c r="AG267" i="588"/>
  <c r="AF267" i="588"/>
  <c r="AE267" i="588"/>
  <c r="AD267" i="588"/>
  <c r="AC267" i="588"/>
  <c r="AB267" i="588"/>
  <c r="AA267" i="588"/>
  <c r="Z267" i="588"/>
  <c r="Y267" i="588"/>
  <c r="X267" i="588"/>
  <c r="W267" i="588"/>
  <c r="V267" i="588"/>
  <c r="U267" i="588"/>
  <c r="T267" i="588"/>
  <c r="S267" i="588"/>
  <c r="F267" i="588"/>
  <c r="AW266" i="588"/>
  <c r="AV266" i="588"/>
  <c r="AU266" i="588"/>
  <c r="AT266" i="588"/>
  <c r="AS266" i="588"/>
  <c r="AR266" i="588"/>
  <c r="AQ266" i="588"/>
  <c r="AP266" i="588"/>
  <c r="AO266" i="588"/>
  <c r="AN266" i="588"/>
  <c r="AM266" i="588"/>
  <c r="AL266" i="588"/>
  <c r="AK266" i="588"/>
  <c r="AJ266" i="588"/>
  <c r="AI266" i="588"/>
  <c r="AH266" i="588"/>
  <c r="AG266" i="588"/>
  <c r="AF266" i="588"/>
  <c r="AE266" i="588"/>
  <c r="AD266" i="588"/>
  <c r="AC266" i="588"/>
  <c r="AB266" i="588"/>
  <c r="AA266" i="588"/>
  <c r="Z266" i="588"/>
  <c r="Y266" i="588"/>
  <c r="X266" i="588"/>
  <c r="W266" i="588"/>
  <c r="V266" i="588"/>
  <c r="U266" i="588"/>
  <c r="T266" i="588"/>
  <c r="S266" i="588"/>
  <c r="AW264" i="588"/>
  <c r="AV264" i="588"/>
  <c r="AU264" i="588"/>
  <c r="AT264" i="588"/>
  <c r="AS264" i="588"/>
  <c r="AR264" i="588"/>
  <c r="AQ264" i="588"/>
  <c r="AP264" i="588"/>
  <c r="AO264" i="588"/>
  <c r="AN264" i="588"/>
  <c r="AM264" i="588"/>
  <c r="AL264" i="588"/>
  <c r="AK264" i="588"/>
  <c r="AJ264" i="588"/>
  <c r="AI264" i="588"/>
  <c r="AH264" i="588"/>
  <c r="AG264" i="588"/>
  <c r="AF264" i="588"/>
  <c r="AE264" i="588"/>
  <c r="AD264" i="588"/>
  <c r="AC264" i="588"/>
  <c r="AB264" i="588"/>
  <c r="AA264" i="588"/>
  <c r="Z264" i="588"/>
  <c r="Y264" i="588"/>
  <c r="X264" i="588"/>
  <c r="W264" i="588"/>
  <c r="V264" i="588"/>
  <c r="U264" i="588"/>
  <c r="T264" i="588"/>
  <c r="S264" i="588"/>
  <c r="F264" i="588"/>
  <c r="AW263" i="588"/>
  <c r="AV263" i="588"/>
  <c r="AU263" i="588"/>
  <c r="AT263" i="588"/>
  <c r="AS263" i="588"/>
  <c r="AR263" i="588"/>
  <c r="AQ263" i="588"/>
  <c r="AP263" i="588"/>
  <c r="AO263" i="588"/>
  <c r="AN263" i="588"/>
  <c r="AM263" i="588"/>
  <c r="AL263" i="588"/>
  <c r="AK263" i="588"/>
  <c r="AJ263" i="588"/>
  <c r="AI263" i="588"/>
  <c r="AH263" i="588"/>
  <c r="AG263" i="588"/>
  <c r="AF263" i="588"/>
  <c r="AE263" i="588"/>
  <c r="AD263" i="588"/>
  <c r="AC263" i="588"/>
  <c r="AB263" i="588"/>
  <c r="AA263" i="588"/>
  <c r="Z263" i="588"/>
  <c r="Y263" i="588"/>
  <c r="X263" i="588"/>
  <c r="W263" i="588"/>
  <c r="V263" i="588"/>
  <c r="U263" i="588"/>
  <c r="T263" i="588"/>
  <c r="S263" i="588"/>
  <c r="AW261" i="588"/>
  <c r="AV261" i="588"/>
  <c r="AU261" i="588"/>
  <c r="AT261" i="588"/>
  <c r="AS261" i="588"/>
  <c r="AR261" i="588"/>
  <c r="AQ261" i="588"/>
  <c r="AP261" i="588"/>
  <c r="AO261" i="588"/>
  <c r="AN261" i="588"/>
  <c r="AM261" i="588"/>
  <c r="AL261" i="588"/>
  <c r="AK261" i="588"/>
  <c r="AJ261" i="588"/>
  <c r="AI261" i="588"/>
  <c r="AH261" i="588"/>
  <c r="AG261" i="588"/>
  <c r="AF261" i="588"/>
  <c r="AE261" i="588"/>
  <c r="AD261" i="588"/>
  <c r="AC261" i="588"/>
  <c r="AB261" i="588"/>
  <c r="AA261" i="588"/>
  <c r="Z261" i="588"/>
  <c r="Y261" i="588"/>
  <c r="X261" i="588"/>
  <c r="W261" i="588"/>
  <c r="V261" i="588"/>
  <c r="U261" i="588"/>
  <c r="T261" i="588"/>
  <c r="S261" i="588"/>
  <c r="F261" i="588"/>
  <c r="AW260" i="588"/>
  <c r="AV260" i="588"/>
  <c r="AU260" i="588"/>
  <c r="AT260" i="588"/>
  <c r="AS260" i="588"/>
  <c r="AR260" i="588"/>
  <c r="AQ260" i="588"/>
  <c r="AP260" i="588"/>
  <c r="AO260" i="588"/>
  <c r="AN260" i="588"/>
  <c r="AM260" i="588"/>
  <c r="AL260" i="588"/>
  <c r="AK260" i="588"/>
  <c r="AJ260" i="588"/>
  <c r="AI260" i="588"/>
  <c r="AH260" i="588"/>
  <c r="AG260" i="588"/>
  <c r="AF260" i="588"/>
  <c r="AE260" i="588"/>
  <c r="AD260" i="588"/>
  <c r="AC260" i="588"/>
  <c r="AB260" i="588"/>
  <c r="AA260" i="588"/>
  <c r="Z260" i="588"/>
  <c r="Y260" i="588"/>
  <c r="X260" i="588"/>
  <c r="W260" i="588"/>
  <c r="V260" i="588"/>
  <c r="U260" i="588"/>
  <c r="T260" i="588"/>
  <c r="S260" i="588"/>
  <c r="AW258" i="588"/>
  <c r="AV258" i="588"/>
  <c r="AU258" i="588"/>
  <c r="AT258" i="588"/>
  <c r="AS258" i="588"/>
  <c r="AR258" i="588"/>
  <c r="AQ258" i="588"/>
  <c r="AP258" i="588"/>
  <c r="AO258" i="588"/>
  <c r="AN258" i="588"/>
  <c r="AM258" i="588"/>
  <c r="AL258" i="588"/>
  <c r="AK258" i="588"/>
  <c r="AJ258" i="588"/>
  <c r="AI258" i="588"/>
  <c r="AH258" i="588"/>
  <c r="AG258" i="588"/>
  <c r="AF258" i="588"/>
  <c r="AE258" i="588"/>
  <c r="AD258" i="588"/>
  <c r="AC258" i="588"/>
  <c r="AB258" i="588"/>
  <c r="AA258" i="588"/>
  <c r="Z258" i="588"/>
  <c r="Y258" i="588"/>
  <c r="X258" i="588"/>
  <c r="W258" i="588"/>
  <c r="V258" i="588"/>
  <c r="U258" i="588"/>
  <c r="T258" i="588"/>
  <c r="S258" i="588"/>
  <c r="F258" i="588"/>
  <c r="AW257" i="588"/>
  <c r="AV257" i="588"/>
  <c r="AU257" i="588"/>
  <c r="AT257" i="588"/>
  <c r="AS257" i="588"/>
  <c r="AR257" i="588"/>
  <c r="AQ257" i="588"/>
  <c r="AP257" i="588"/>
  <c r="AO257" i="588"/>
  <c r="AN257" i="588"/>
  <c r="AM257" i="588"/>
  <c r="AL257" i="588"/>
  <c r="AK257" i="588"/>
  <c r="AJ257" i="588"/>
  <c r="AI257" i="588"/>
  <c r="AH257" i="588"/>
  <c r="AG257" i="588"/>
  <c r="AF257" i="588"/>
  <c r="AE257" i="588"/>
  <c r="AD257" i="588"/>
  <c r="AC257" i="588"/>
  <c r="AB257" i="588"/>
  <c r="AA257" i="588"/>
  <c r="Z257" i="588"/>
  <c r="Y257" i="588"/>
  <c r="X257" i="588"/>
  <c r="W257" i="588"/>
  <c r="V257" i="588"/>
  <c r="U257" i="588"/>
  <c r="T257" i="588"/>
  <c r="S257" i="588"/>
  <c r="AW255" i="588"/>
  <c r="AV255" i="588"/>
  <c r="AU255" i="588"/>
  <c r="AT255" i="588"/>
  <c r="AS255" i="588"/>
  <c r="AR255" i="588"/>
  <c r="AQ255" i="588"/>
  <c r="AP255" i="588"/>
  <c r="AO255" i="588"/>
  <c r="AN255" i="588"/>
  <c r="AM255" i="588"/>
  <c r="AL255" i="588"/>
  <c r="AK255" i="588"/>
  <c r="AJ255" i="588"/>
  <c r="AI255" i="588"/>
  <c r="AH255" i="588"/>
  <c r="AG255" i="588"/>
  <c r="AF255" i="588"/>
  <c r="AE255" i="588"/>
  <c r="AD255" i="588"/>
  <c r="AC255" i="588"/>
  <c r="AB255" i="588"/>
  <c r="AA255" i="588"/>
  <c r="Z255" i="588"/>
  <c r="Y255" i="588"/>
  <c r="X255" i="588"/>
  <c r="W255" i="588"/>
  <c r="V255" i="588"/>
  <c r="U255" i="588"/>
  <c r="T255" i="588"/>
  <c r="S255" i="588"/>
  <c r="F255" i="588"/>
  <c r="AW254" i="588"/>
  <c r="AV254" i="588"/>
  <c r="AU254" i="588"/>
  <c r="AT254" i="588"/>
  <c r="AS254" i="588"/>
  <c r="AR254" i="588"/>
  <c r="AQ254" i="588"/>
  <c r="AP254" i="588"/>
  <c r="AO254" i="588"/>
  <c r="AN254" i="588"/>
  <c r="AM254" i="588"/>
  <c r="AL254" i="588"/>
  <c r="AK254" i="588"/>
  <c r="AJ254" i="588"/>
  <c r="AI254" i="588"/>
  <c r="AH254" i="588"/>
  <c r="AG254" i="588"/>
  <c r="AF254" i="588"/>
  <c r="AE254" i="588"/>
  <c r="AD254" i="588"/>
  <c r="AC254" i="588"/>
  <c r="AB254" i="588"/>
  <c r="AA254" i="588"/>
  <c r="Z254" i="588"/>
  <c r="Y254" i="588"/>
  <c r="X254" i="588"/>
  <c r="W254" i="588"/>
  <c r="V254" i="588"/>
  <c r="U254" i="588"/>
  <c r="T254" i="588"/>
  <c r="S254" i="588"/>
  <c r="AW252" i="588"/>
  <c r="AV252" i="588"/>
  <c r="AU252" i="588"/>
  <c r="AT252" i="588"/>
  <c r="AS252" i="588"/>
  <c r="AR252" i="588"/>
  <c r="AQ252" i="588"/>
  <c r="AP252" i="588"/>
  <c r="AO252" i="588"/>
  <c r="AN252" i="588"/>
  <c r="AM252" i="588"/>
  <c r="AL252" i="588"/>
  <c r="AK252" i="588"/>
  <c r="AJ252" i="588"/>
  <c r="AI252" i="588"/>
  <c r="AH252" i="588"/>
  <c r="AG252" i="588"/>
  <c r="AF252" i="588"/>
  <c r="AE252" i="588"/>
  <c r="AD252" i="588"/>
  <c r="AC252" i="588"/>
  <c r="AB252" i="588"/>
  <c r="AA252" i="588"/>
  <c r="Z252" i="588"/>
  <c r="Y252" i="588"/>
  <c r="X252" i="588"/>
  <c r="W252" i="588"/>
  <c r="V252" i="588"/>
  <c r="U252" i="588"/>
  <c r="T252" i="588"/>
  <c r="S252" i="588"/>
  <c r="F252" i="588"/>
  <c r="AW251" i="588"/>
  <c r="AV251" i="588"/>
  <c r="AU251" i="588"/>
  <c r="AT251" i="588"/>
  <c r="AS251" i="588"/>
  <c r="AR251" i="588"/>
  <c r="AQ251" i="588"/>
  <c r="AP251" i="588"/>
  <c r="AO251" i="588"/>
  <c r="AN251" i="588"/>
  <c r="AM251" i="588"/>
  <c r="AL251" i="588"/>
  <c r="AK251" i="588"/>
  <c r="AJ251" i="588"/>
  <c r="AI251" i="588"/>
  <c r="AH251" i="588"/>
  <c r="AG251" i="588"/>
  <c r="AF251" i="588"/>
  <c r="AE251" i="588"/>
  <c r="AD251" i="588"/>
  <c r="AC251" i="588"/>
  <c r="AB251" i="588"/>
  <c r="AA251" i="588"/>
  <c r="Z251" i="588"/>
  <c r="Y251" i="588"/>
  <c r="X251" i="588"/>
  <c r="W251" i="588"/>
  <c r="V251" i="588"/>
  <c r="U251" i="588"/>
  <c r="T251" i="588"/>
  <c r="S251" i="588"/>
  <c r="AW249" i="588"/>
  <c r="AV249" i="588"/>
  <c r="AU249" i="588"/>
  <c r="AT249" i="588"/>
  <c r="AS249" i="588"/>
  <c r="AR249" i="588"/>
  <c r="AQ249" i="588"/>
  <c r="AP249" i="588"/>
  <c r="AO249" i="588"/>
  <c r="AN249" i="588"/>
  <c r="AM249" i="588"/>
  <c r="AL249" i="588"/>
  <c r="AK249" i="588"/>
  <c r="AJ249" i="588"/>
  <c r="AI249" i="588"/>
  <c r="AH249" i="588"/>
  <c r="AG249" i="588"/>
  <c r="AF249" i="588"/>
  <c r="AE249" i="588"/>
  <c r="AD249" i="588"/>
  <c r="AC249" i="588"/>
  <c r="AB249" i="588"/>
  <c r="AA249" i="588"/>
  <c r="Z249" i="588"/>
  <c r="Y249" i="588"/>
  <c r="X249" i="588"/>
  <c r="W249" i="588"/>
  <c r="V249" i="588"/>
  <c r="U249" i="588"/>
  <c r="T249" i="588"/>
  <c r="S249" i="588"/>
  <c r="F249" i="588"/>
  <c r="AW248" i="588"/>
  <c r="AV248" i="588"/>
  <c r="AU248" i="588"/>
  <c r="AT248" i="588"/>
  <c r="AS248" i="588"/>
  <c r="AR248" i="588"/>
  <c r="AQ248" i="588"/>
  <c r="AP248" i="588"/>
  <c r="AO248" i="588"/>
  <c r="AN248" i="588"/>
  <c r="AM248" i="588"/>
  <c r="AL248" i="588"/>
  <c r="AK248" i="588"/>
  <c r="AJ248" i="588"/>
  <c r="AI248" i="588"/>
  <c r="AH248" i="588"/>
  <c r="AG248" i="588"/>
  <c r="AF248" i="588"/>
  <c r="AE248" i="588"/>
  <c r="AD248" i="588"/>
  <c r="AC248" i="588"/>
  <c r="AB248" i="588"/>
  <c r="AA248" i="588"/>
  <c r="Z248" i="588"/>
  <c r="Y248" i="588"/>
  <c r="X248" i="588"/>
  <c r="W248" i="588"/>
  <c r="V248" i="588"/>
  <c r="U248" i="588"/>
  <c r="T248" i="588"/>
  <c r="S248" i="588"/>
  <c r="AW246" i="588"/>
  <c r="AV246" i="588"/>
  <c r="AU246" i="588"/>
  <c r="AT246" i="588"/>
  <c r="AS246" i="588"/>
  <c r="AR246" i="588"/>
  <c r="AQ246" i="588"/>
  <c r="AP246" i="588"/>
  <c r="AO246" i="588"/>
  <c r="AN246" i="588"/>
  <c r="AM246" i="588"/>
  <c r="AL246" i="588"/>
  <c r="AK246" i="588"/>
  <c r="AJ246" i="588"/>
  <c r="AI246" i="588"/>
  <c r="AH246" i="588"/>
  <c r="AG246" i="588"/>
  <c r="AF246" i="588"/>
  <c r="AE246" i="588"/>
  <c r="AD246" i="588"/>
  <c r="AC246" i="588"/>
  <c r="AB246" i="588"/>
  <c r="AA246" i="588"/>
  <c r="Z246" i="588"/>
  <c r="Y246" i="588"/>
  <c r="X246" i="588"/>
  <c r="W246" i="588"/>
  <c r="V246" i="588"/>
  <c r="U246" i="588"/>
  <c r="T246" i="588"/>
  <c r="S246" i="588"/>
  <c r="F246" i="588"/>
  <c r="AW245" i="588"/>
  <c r="AV245" i="588"/>
  <c r="AU245" i="588"/>
  <c r="AT245" i="588"/>
  <c r="AS245" i="588"/>
  <c r="AR245" i="588"/>
  <c r="AQ245" i="588"/>
  <c r="AP245" i="588"/>
  <c r="AO245" i="588"/>
  <c r="AN245" i="588"/>
  <c r="AM245" i="588"/>
  <c r="AL245" i="588"/>
  <c r="AK245" i="588"/>
  <c r="AJ245" i="588"/>
  <c r="AI245" i="588"/>
  <c r="AH245" i="588"/>
  <c r="AG245" i="588"/>
  <c r="AF245" i="588"/>
  <c r="AE245" i="588"/>
  <c r="AD245" i="588"/>
  <c r="AC245" i="588"/>
  <c r="AB245" i="588"/>
  <c r="AA245" i="588"/>
  <c r="Z245" i="588"/>
  <c r="Y245" i="588"/>
  <c r="X245" i="588"/>
  <c r="W245" i="588"/>
  <c r="V245" i="588"/>
  <c r="U245" i="588"/>
  <c r="T245" i="588"/>
  <c r="S245" i="588"/>
  <c r="AW243" i="588"/>
  <c r="AV243" i="588"/>
  <c r="AU243" i="588"/>
  <c r="AT243" i="588"/>
  <c r="AS243" i="588"/>
  <c r="AR243" i="588"/>
  <c r="AQ243" i="588"/>
  <c r="AP243" i="588"/>
  <c r="AO243" i="588"/>
  <c r="AN243" i="588"/>
  <c r="AM243" i="588"/>
  <c r="AL243" i="588"/>
  <c r="AK243" i="588"/>
  <c r="AJ243" i="588"/>
  <c r="AI243" i="588"/>
  <c r="AH243" i="588"/>
  <c r="AG243" i="588"/>
  <c r="AF243" i="588"/>
  <c r="AE243" i="588"/>
  <c r="AD243" i="588"/>
  <c r="AC243" i="588"/>
  <c r="AB243" i="588"/>
  <c r="AA243" i="588"/>
  <c r="Z243" i="588"/>
  <c r="Y243" i="588"/>
  <c r="X243" i="588"/>
  <c r="W243" i="588"/>
  <c r="V243" i="588"/>
  <c r="U243" i="588"/>
  <c r="T243" i="588"/>
  <c r="S243" i="588"/>
  <c r="F243" i="588"/>
  <c r="AW242" i="588"/>
  <c r="AV242" i="588"/>
  <c r="AU242" i="588"/>
  <c r="AT242" i="588"/>
  <c r="AS242" i="588"/>
  <c r="AR242" i="588"/>
  <c r="AQ242" i="588"/>
  <c r="AP242" i="588"/>
  <c r="AO242" i="588"/>
  <c r="AN242" i="588"/>
  <c r="AM242" i="588"/>
  <c r="AL242" i="588"/>
  <c r="AK242" i="588"/>
  <c r="AJ242" i="588"/>
  <c r="AI242" i="588"/>
  <c r="AH242" i="588"/>
  <c r="AG242" i="588"/>
  <c r="AF242" i="588"/>
  <c r="AE242" i="588"/>
  <c r="AD242" i="588"/>
  <c r="AC242" i="588"/>
  <c r="AB242" i="588"/>
  <c r="AA242" i="588"/>
  <c r="Z242" i="588"/>
  <c r="Y242" i="588"/>
  <c r="X242" i="588"/>
  <c r="W242" i="588"/>
  <c r="V242" i="588"/>
  <c r="U242" i="588"/>
  <c r="T242" i="588"/>
  <c r="S242" i="588"/>
  <c r="AW240" i="588"/>
  <c r="AV240" i="588"/>
  <c r="AU240" i="588"/>
  <c r="AT240" i="588"/>
  <c r="AS240" i="588"/>
  <c r="AR240" i="588"/>
  <c r="AQ240" i="588"/>
  <c r="AP240" i="588"/>
  <c r="AO240" i="588"/>
  <c r="AN240" i="588"/>
  <c r="AM240" i="588"/>
  <c r="AL240" i="588"/>
  <c r="AK240" i="588"/>
  <c r="AJ240" i="588"/>
  <c r="AI240" i="588"/>
  <c r="AH240" i="588"/>
  <c r="AG240" i="588"/>
  <c r="AF240" i="588"/>
  <c r="AE240" i="588"/>
  <c r="AD240" i="588"/>
  <c r="AC240" i="588"/>
  <c r="AB240" i="588"/>
  <c r="AA240" i="588"/>
  <c r="Z240" i="588"/>
  <c r="Y240" i="588"/>
  <c r="X240" i="588"/>
  <c r="W240" i="588"/>
  <c r="V240" i="588"/>
  <c r="U240" i="588"/>
  <c r="T240" i="588"/>
  <c r="S240" i="588"/>
  <c r="F240" i="588"/>
  <c r="AW239" i="588"/>
  <c r="AV239" i="588"/>
  <c r="AU239" i="588"/>
  <c r="AT239" i="588"/>
  <c r="AS239" i="588"/>
  <c r="AR239" i="588"/>
  <c r="AQ239" i="588"/>
  <c r="AP239" i="588"/>
  <c r="AO239" i="588"/>
  <c r="AN239" i="588"/>
  <c r="AM239" i="588"/>
  <c r="AL239" i="588"/>
  <c r="AK239" i="588"/>
  <c r="AJ239" i="588"/>
  <c r="AI239" i="588"/>
  <c r="AH239" i="588"/>
  <c r="AG239" i="588"/>
  <c r="AF239" i="588"/>
  <c r="AE239" i="588"/>
  <c r="AD239" i="588"/>
  <c r="AC239" i="588"/>
  <c r="AB239" i="588"/>
  <c r="AA239" i="588"/>
  <c r="Z239" i="588"/>
  <c r="Y239" i="588"/>
  <c r="X239" i="588"/>
  <c r="W239" i="588"/>
  <c r="V239" i="588"/>
  <c r="U239" i="588"/>
  <c r="T239" i="588"/>
  <c r="S239" i="588"/>
  <c r="AW237" i="588"/>
  <c r="AV237" i="588"/>
  <c r="AU237" i="588"/>
  <c r="AT237" i="588"/>
  <c r="AS237" i="588"/>
  <c r="AR237" i="588"/>
  <c r="AQ237" i="588"/>
  <c r="AP237" i="588"/>
  <c r="AO237" i="588"/>
  <c r="AN237" i="588"/>
  <c r="AM237" i="588"/>
  <c r="AL237" i="588"/>
  <c r="AK237" i="588"/>
  <c r="AJ237" i="588"/>
  <c r="AI237" i="588"/>
  <c r="AH237" i="588"/>
  <c r="AG237" i="588"/>
  <c r="AF237" i="588"/>
  <c r="AE237" i="588"/>
  <c r="AD237" i="588"/>
  <c r="AC237" i="588"/>
  <c r="AB237" i="588"/>
  <c r="AA237" i="588"/>
  <c r="Z237" i="588"/>
  <c r="Y237" i="588"/>
  <c r="X237" i="588"/>
  <c r="W237" i="588"/>
  <c r="V237" i="588"/>
  <c r="U237" i="588"/>
  <c r="T237" i="588"/>
  <c r="S237" i="588"/>
  <c r="F237" i="588"/>
  <c r="AW236" i="588"/>
  <c r="AV236" i="588"/>
  <c r="AU236" i="588"/>
  <c r="AT236" i="588"/>
  <c r="AS236" i="588"/>
  <c r="AR236" i="588"/>
  <c r="AQ236" i="588"/>
  <c r="AP236" i="588"/>
  <c r="AO236" i="588"/>
  <c r="AN236" i="588"/>
  <c r="AM236" i="588"/>
  <c r="AL236" i="588"/>
  <c r="AK236" i="588"/>
  <c r="AJ236" i="588"/>
  <c r="AI236" i="588"/>
  <c r="AH236" i="588"/>
  <c r="AG236" i="588"/>
  <c r="AF236" i="588"/>
  <c r="AE236" i="588"/>
  <c r="AD236" i="588"/>
  <c r="AC236" i="588"/>
  <c r="AB236" i="588"/>
  <c r="AA236" i="588"/>
  <c r="Z236" i="588"/>
  <c r="Y236" i="588"/>
  <c r="X236" i="588"/>
  <c r="W236" i="588"/>
  <c r="V236" i="588"/>
  <c r="U236" i="588"/>
  <c r="T236" i="588"/>
  <c r="S236" i="588"/>
  <c r="AW234" i="588"/>
  <c r="AV234" i="588"/>
  <c r="AU234" i="588"/>
  <c r="AT234" i="588"/>
  <c r="AS234" i="588"/>
  <c r="AR234" i="588"/>
  <c r="AQ234" i="588"/>
  <c r="AP234" i="588"/>
  <c r="AO234" i="588"/>
  <c r="AN234" i="588"/>
  <c r="AM234" i="588"/>
  <c r="AL234" i="588"/>
  <c r="AK234" i="588"/>
  <c r="AJ234" i="588"/>
  <c r="AI234" i="588"/>
  <c r="AH234" i="588"/>
  <c r="AG234" i="588"/>
  <c r="AF234" i="588"/>
  <c r="AE234" i="588"/>
  <c r="AD234" i="588"/>
  <c r="AC234" i="588"/>
  <c r="AB234" i="588"/>
  <c r="AA234" i="588"/>
  <c r="Z234" i="588"/>
  <c r="Y234" i="588"/>
  <c r="X234" i="588"/>
  <c r="W234" i="588"/>
  <c r="V234" i="588"/>
  <c r="U234" i="588"/>
  <c r="T234" i="588"/>
  <c r="S234" i="588"/>
  <c r="F234" i="588"/>
  <c r="AW233" i="588"/>
  <c r="AV233" i="588"/>
  <c r="AU233" i="588"/>
  <c r="AT233" i="588"/>
  <c r="AS233" i="588"/>
  <c r="AR233" i="588"/>
  <c r="AQ233" i="588"/>
  <c r="AP233" i="588"/>
  <c r="AO233" i="588"/>
  <c r="AN233" i="588"/>
  <c r="AM233" i="588"/>
  <c r="AL233" i="588"/>
  <c r="AK233" i="588"/>
  <c r="AJ233" i="588"/>
  <c r="AI233" i="588"/>
  <c r="AH233" i="588"/>
  <c r="AG233" i="588"/>
  <c r="AF233" i="588"/>
  <c r="AE233" i="588"/>
  <c r="AD233" i="588"/>
  <c r="AC233" i="588"/>
  <c r="AB233" i="588"/>
  <c r="AA233" i="588"/>
  <c r="Z233" i="588"/>
  <c r="Y233" i="588"/>
  <c r="X233" i="588"/>
  <c r="W233" i="588"/>
  <c r="V233" i="588"/>
  <c r="U233" i="588"/>
  <c r="T233" i="588"/>
  <c r="S233" i="588"/>
  <c r="AW231" i="588"/>
  <c r="AV231" i="588"/>
  <c r="AU231" i="588"/>
  <c r="AT231" i="588"/>
  <c r="AS231" i="588"/>
  <c r="AR231" i="588"/>
  <c r="AQ231" i="588"/>
  <c r="AP231" i="588"/>
  <c r="AO231" i="588"/>
  <c r="AN231" i="588"/>
  <c r="AM231" i="588"/>
  <c r="AL231" i="588"/>
  <c r="AK231" i="588"/>
  <c r="AJ231" i="588"/>
  <c r="AI231" i="588"/>
  <c r="AH231" i="588"/>
  <c r="AG231" i="588"/>
  <c r="AF231" i="588"/>
  <c r="AE231" i="588"/>
  <c r="AD231" i="588"/>
  <c r="AC231" i="588"/>
  <c r="AB231" i="588"/>
  <c r="AA231" i="588"/>
  <c r="Z231" i="588"/>
  <c r="Y231" i="588"/>
  <c r="X231" i="588"/>
  <c r="W231" i="588"/>
  <c r="V231" i="588"/>
  <c r="U231" i="588"/>
  <c r="T231" i="588"/>
  <c r="S231" i="588"/>
  <c r="F231" i="588"/>
  <c r="AW230" i="588"/>
  <c r="AV230" i="588"/>
  <c r="AU230" i="588"/>
  <c r="AT230" i="588"/>
  <c r="AS230" i="588"/>
  <c r="AR230" i="588"/>
  <c r="AQ230" i="588"/>
  <c r="AP230" i="588"/>
  <c r="AO230" i="588"/>
  <c r="AN230" i="588"/>
  <c r="AM230" i="588"/>
  <c r="AL230" i="588"/>
  <c r="AK230" i="588"/>
  <c r="AJ230" i="588"/>
  <c r="AI230" i="588"/>
  <c r="AH230" i="588"/>
  <c r="AG230" i="588"/>
  <c r="AF230" i="588"/>
  <c r="AE230" i="588"/>
  <c r="AD230" i="588"/>
  <c r="AC230" i="588"/>
  <c r="AB230" i="588"/>
  <c r="AA230" i="588"/>
  <c r="Z230" i="588"/>
  <c r="Y230" i="588"/>
  <c r="X230" i="588"/>
  <c r="W230" i="588"/>
  <c r="V230" i="588"/>
  <c r="U230" i="588"/>
  <c r="T230" i="588"/>
  <c r="S230" i="588"/>
  <c r="AW228" i="588"/>
  <c r="AV228" i="588"/>
  <c r="AU228" i="588"/>
  <c r="AT228" i="588"/>
  <c r="AS228" i="588"/>
  <c r="AR228" i="588"/>
  <c r="AQ228" i="588"/>
  <c r="AP228" i="588"/>
  <c r="AO228" i="588"/>
  <c r="AN228" i="588"/>
  <c r="AM228" i="588"/>
  <c r="AL228" i="588"/>
  <c r="AK228" i="588"/>
  <c r="AJ228" i="588"/>
  <c r="AI228" i="588"/>
  <c r="AH228" i="588"/>
  <c r="AG228" i="588"/>
  <c r="AF228" i="588"/>
  <c r="AE228" i="588"/>
  <c r="AD228" i="588"/>
  <c r="AC228" i="588"/>
  <c r="AB228" i="588"/>
  <c r="AA228" i="588"/>
  <c r="Z228" i="588"/>
  <c r="Y228" i="588"/>
  <c r="X228" i="588"/>
  <c r="W228" i="588"/>
  <c r="V228" i="588"/>
  <c r="U228" i="588"/>
  <c r="T228" i="588"/>
  <c r="S228" i="588"/>
  <c r="F228" i="588"/>
  <c r="AW227" i="588"/>
  <c r="AV227" i="588"/>
  <c r="AU227" i="588"/>
  <c r="AT227" i="588"/>
  <c r="AS227" i="588"/>
  <c r="AR227" i="588"/>
  <c r="AQ227" i="588"/>
  <c r="AP227" i="588"/>
  <c r="AO227" i="588"/>
  <c r="AN227" i="588"/>
  <c r="AM227" i="588"/>
  <c r="AL227" i="588"/>
  <c r="AK227" i="588"/>
  <c r="AJ227" i="588"/>
  <c r="AI227" i="588"/>
  <c r="AH227" i="588"/>
  <c r="AG227" i="588"/>
  <c r="AF227" i="588"/>
  <c r="AE227" i="588"/>
  <c r="AD227" i="588"/>
  <c r="AC227" i="588"/>
  <c r="AB227" i="588"/>
  <c r="AA227" i="588"/>
  <c r="Z227" i="588"/>
  <c r="Y227" i="588"/>
  <c r="X227" i="588"/>
  <c r="W227" i="588"/>
  <c r="V227" i="588"/>
  <c r="U227" i="588"/>
  <c r="T227" i="588"/>
  <c r="S227" i="588"/>
  <c r="AW225" i="588"/>
  <c r="AV225" i="588"/>
  <c r="AU225" i="588"/>
  <c r="AT225" i="588"/>
  <c r="AS225" i="588"/>
  <c r="AR225" i="588"/>
  <c r="AQ225" i="588"/>
  <c r="AP225" i="588"/>
  <c r="AO225" i="588"/>
  <c r="AN225" i="588"/>
  <c r="AM225" i="588"/>
  <c r="AL225" i="588"/>
  <c r="AK225" i="588"/>
  <c r="AJ225" i="588"/>
  <c r="AI225" i="588"/>
  <c r="AH225" i="588"/>
  <c r="AG225" i="588"/>
  <c r="AF225" i="588"/>
  <c r="AE225" i="588"/>
  <c r="AD225" i="588"/>
  <c r="AC225" i="588"/>
  <c r="AB225" i="588"/>
  <c r="AA225" i="588"/>
  <c r="Z225" i="588"/>
  <c r="Y225" i="588"/>
  <c r="X225" i="588"/>
  <c r="W225" i="588"/>
  <c r="V225" i="588"/>
  <c r="U225" i="588"/>
  <c r="T225" i="588"/>
  <c r="S225" i="588"/>
  <c r="F225" i="588"/>
  <c r="AW224" i="588"/>
  <c r="AV224" i="588"/>
  <c r="AU224" i="588"/>
  <c r="AT224" i="588"/>
  <c r="AS224" i="588"/>
  <c r="AR224" i="588"/>
  <c r="AQ224" i="588"/>
  <c r="AP224" i="588"/>
  <c r="AO224" i="588"/>
  <c r="AN224" i="588"/>
  <c r="AM224" i="588"/>
  <c r="AL224" i="588"/>
  <c r="AK224" i="588"/>
  <c r="AJ224" i="588"/>
  <c r="AI224" i="588"/>
  <c r="AH224" i="588"/>
  <c r="AG224" i="588"/>
  <c r="AF224" i="588"/>
  <c r="AE224" i="588"/>
  <c r="AD224" i="588"/>
  <c r="AC224" i="588"/>
  <c r="AB224" i="588"/>
  <c r="AA224" i="588"/>
  <c r="Z224" i="588"/>
  <c r="Y224" i="588"/>
  <c r="X224" i="588"/>
  <c r="W224" i="588"/>
  <c r="V224" i="588"/>
  <c r="U224" i="588"/>
  <c r="T224" i="588"/>
  <c r="S224" i="588"/>
  <c r="AW222" i="588"/>
  <c r="AV222" i="588"/>
  <c r="AU222" i="588"/>
  <c r="AT222" i="588"/>
  <c r="AS222" i="588"/>
  <c r="AR222" i="588"/>
  <c r="AQ222" i="588"/>
  <c r="AP222" i="588"/>
  <c r="AO222" i="588"/>
  <c r="AN222" i="588"/>
  <c r="AM222" i="588"/>
  <c r="AL222" i="588"/>
  <c r="AK222" i="588"/>
  <c r="AJ222" i="588"/>
  <c r="AI222" i="588"/>
  <c r="AH222" i="588"/>
  <c r="AG222" i="588"/>
  <c r="AF222" i="588"/>
  <c r="AE222" i="588"/>
  <c r="AD222" i="588"/>
  <c r="AC222" i="588"/>
  <c r="AB222" i="588"/>
  <c r="AA222" i="588"/>
  <c r="Z222" i="588"/>
  <c r="Y222" i="588"/>
  <c r="X222" i="588"/>
  <c r="W222" i="588"/>
  <c r="V222" i="588"/>
  <c r="U222" i="588"/>
  <c r="T222" i="588"/>
  <c r="S222" i="588"/>
  <c r="F222" i="588"/>
  <c r="AW221" i="588"/>
  <c r="AV221" i="588"/>
  <c r="AU221" i="588"/>
  <c r="AT221" i="588"/>
  <c r="AS221" i="588"/>
  <c r="AR221" i="588"/>
  <c r="AQ221" i="588"/>
  <c r="AP221" i="588"/>
  <c r="AO221" i="588"/>
  <c r="AN221" i="588"/>
  <c r="AM221" i="588"/>
  <c r="AL221" i="588"/>
  <c r="AK221" i="588"/>
  <c r="AJ221" i="588"/>
  <c r="AI221" i="588"/>
  <c r="AH221" i="588"/>
  <c r="AG221" i="588"/>
  <c r="AF221" i="588"/>
  <c r="AE221" i="588"/>
  <c r="AD221" i="588"/>
  <c r="AC221" i="588"/>
  <c r="AB221" i="588"/>
  <c r="AA221" i="588"/>
  <c r="Z221" i="588"/>
  <c r="Y221" i="588"/>
  <c r="X221" i="588"/>
  <c r="W221" i="588"/>
  <c r="V221" i="588"/>
  <c r="U221" i="588"/>
  <c r="T221" i="588"/>
  <c r="S221" i="588"/>
  <c r="AW219" i="588"/>
  <c r="AV219" i="588"/>
  <c r="AU219" i="588"/>
  <c r="AT219" i="588"/>
  <c r="AS219" i="588"/>
  <c r="AR219" i="588"/>
  <c r="AQ219" i="588"/>
  <c r="AP219" i="588"/>
  <c r="AO219" i="588"/>
  <c r="AN219" i="588"/>
  <c r="AM219" i="588"/>
  <c r="AL219" i="588"/>
  <c r="AK219" i="588"/>
  <c r="AJ219" i="588"/>
  <c r="AI219" i="588"/>
  <c r="AH219" i="588"/>
  <c r="AG219" i="588"/>
  <c r="AF219" i="588"/>
  <c r="AE219" i="588"/>
  <c r="AD219" i="588"/>
  <c r="AC219" i="588"/>
  <c r="AB219" i="588"/>
  <c r="AA219" i="588"/>
  <c r="Z219" i="588"/>
  <c r="Y219" i="588"/>
  <c r="X219" i="588"/>
  <c r="W219" i="588"/>
  <c r="V219" i="588"/>
  <c r="U219" i="588"/>
  <c r="T219" i="588"/>
  <c r="S219" i="588"/>
  <c r="F219" i="588"/>
  <c r="AW218" i="588"/>
  <c r="AV218" i="588"/>
  <c r="AU218" i="588"/>
  <c r="AT218" i="588"/>
  <c r="AS218" i="588"/>
  <c r="AR218" i="588"/>
  <c r="AQ218" i="588"/>
  <c r="AP218" i="588"/>
  <c r="AO218" i="588"/>
  <c r="AN218" i="588"/>
  <c r="AM218" i="588"/>
  <c r="AL218" i="588"/>
  <c r="AK218" i="588"/>
  <c r="AJ218" i="588"/>
  <c r="AI218" i="588"/>
  <c r="AH218" i="588"/>
  <c r="AG218" i="588"/>
  <c r="AF218" i="588"/>
  <c r="AE218" i="588"/>
  <c r="AD218" i="588"/>
  <c r="AC218" i="588"/>
  <c r="AB218" i="588"/>
  <c r="AA218" i="588"/>
  <c r="Z218" i="588"/>
  <c r="Y218" i="588"/>
  <c r="X218" i="588"/>
  <c r="W218" i="588"/>
  <c r="V218" i="588"/>
  <c r="U218" i="588"/>
  <c r="T218" i="588"/>
  <c r="S218" i="588"/>
  <c r="AW216" i="588"/>
  <c r="AV216" i="588"/>
  <c r="AU216" i="588"/>
  <c r="AT216" i="588"/>
  <c r="AS216" i="588"/>
  <c r="AR216" i="588"/>
  <c r="AQ216" i="588"/>
  <c r="AP216" i="588"/>
  <c r="AO216" i="588"/>
  <c r="AN216" i="588"/>
  <c r="AM216" i="588"/>
  <c r="AL216" i="588"/>
  <c r="AK216" i="588"/>
  <c r="AJ216" i="588"/>
  <c r="AI216" i="588"/>
  <c r="AH216" i="588"/>
  <c r="AG216" i="588"/>
  <c r="AF216" i="588"/>
  <c r="AE216" i="588"/>
  <c r="AD216" i="588"/>
  <c r="AC216" i="588"/>
  <c r="AB216" i="588"/>
  <c r="AA216" i="588"/>
  <c r="Z216" i="588"/>
  <c r="Y216" i="588"/>
  <c r="X216" i="588"/>
  <c r="W216" i="588"/>
  <c r="V216" i="588"/>
  <c r="U216" i="588"/>
  <c r="T216" i="588"/>
  <c r="S216" i="588"/>
  <c r="F216" i="588"/>
  <c r="AW215" i="588"/>
  <c r="AV215" i="588"/>
  <c r="AU215" i="588"/>
  <c r="AT215" i="588"/>
  <c r="AS215" i="588"/>
  <c r="AR215" i="588"/>
  <c r="AQ215" i="588"/>
  <c r="AP215" i="588"/>
  <c r="AO215" i="588"/>
  <c r="AN215" i="588"/>
  <c r="AM215" i="588"/>
  <c r="AL215" i="588"/>
  <c r="AK215" i="588"/>
  <c r="AJ215" i="588"/>
  <c r="AI215" i="588"/>
  <c r="AH215" i="588"/>
  <c r="AG215" i="588"/>
  <c r="AF215" i="588"/>
  <c r="AE215" i="588"/>
  <c r="AD215" i="588"/>
  <c r="AC215" i="588"/>
  <c r="AB215" i="588"/>
  <c r="AA215" i="588"/>
  <c r="Z215" i="588"/>
  <c r="Y215" i="588"/>
  <c r="X215" i="588"/>
  <c r="W215" i="588"/>
  <c r="V215" i="588"/>
  <c r="U215" i="588"/>
  <c r="T215" i="588"/>
  <c r="S215" i="588"/>
  <c r="AW213" i="588"/>
  <c r="AV213" i="588"/>
  <c r="AU213" i="588"/>
  <c r="AT213" i="588"/>
  <c r="AS213" i="588"/>
  <c r="AR213" i="588"/>
  <c r="AQ213" i="588"/>
  <c r="AP213" i="588"/>
  <c r="AO213" i="588"/>
  <c r="AN213" i="588"/>
  <c r="AM213" i="588"/>
  <c r="AL213" i="588"/>
  <c r="AK213" i="588"/>
  <c r="AJ213" i="588"/>
  <c r="AI213" i="588"/>
  <c r="AH213" i="588"/>
  <c r="AG213" i="588"/>
  <c r="AF213" i="588"/>
  <c r="AE213" i="588"/>
  <c r="AD213" i="588"/>
  <c r="AC213" i="588"/>
  <c r="AB213" i="588"/>
  <c r="AA213" i="588"/>
  <c r="Z213" i="588"/>
  <c r="Y213" i="588"/>
  <c r="X213" i="588"/>
  <c r="W213" i="588"/>
  <c r="V213" i="588"/>
  <c r="U213" i="588"/>
  <c r="T213" i="588"/>
  <c r="S213" i="588"/>
  <c r="F213" i="588"/>
  <c r="AW212" i="588"/>
  <c r="AV212" i="588"/>
  <c r="AU212" i="588"/>
  <c r="AT212" i="588"/>
  <c r="AS212" i="588"/>
  <c r="AR212" i="588"/>
  <c r="AQ212" i="588"/>
  <c r="AP212" i="588"/>
  <c r="AO212" i="588"/>
  <c r="AN212" i="588"/>
  <c r="AM212" i="588"/>
  <c r="AL212" i="588"/>
  <c r="AK212" i="588"/>
  <c r="AJ212" i="588"/>
  <c r="AI212" i="588"/>
  <c r="AH212" i="588"/>
  <c r="AG212" i="588"/>
  <c r="AF212" i="588"/>
  <c r="AE212" i="588"/>
  <c r="AD212" i="588"/>
  <c r="AC212" i="588"/>
  <c r="AB212" i="588"/>
  <c r="AA212" i="588"/>
  <c r="Z212" i="588"/>
  <c r="Y212" i="588"/>
  <c r="X212" i="588"/>
  <c r="W212" i="588"/>
  <c r="V212" i="588"/>
  <c r="U212" i="588"/>
  <c r="T212" i="588"/>
  <c r="S212" i="588"/>
  <c r="AW210" i="588"/>
  <c r="AV210" i="588"/>
  <c r="AU210" i="588"/>
  <c r="AT210" i="588"/>
  <c r="AS210" i="588"/>
  <c r="AR210" i="588"/>
  <c r="AQ210" i="588"/>
  <c r="AP210" i="588"/>
  <c r="AO210" i="588"/>
  <c r="AN210" i="588"/>
  <c r="AM210" i="588"/>
  <c r="AL210" i="588"/>
  <c r="AK210" i="588"/>
  <c r="AJ210" i="588"/>
  <c r="AI210" i="588"/>
  <c r="AH210" i="588"/>
  <c r="AG210" i="588"/>
  <c r="AF210" i="588"/>
  <c r="AE210" i="588"/>
  <c r="AD210" i="588"/>
  <c r="AC210" i="588"/>
  <c r="AB210" i="588"/>
  <c r="AA210" i="588"/>
  <c r="Z210" i="588"/>
  <c r="Y210" i="588"/>
  <c r="X210" i="588"/>
  <c r="W210" i="588"/>
  <c r="V210" i="588"/>
  <c r="U210" i="588"/>
  <c r="T210" i="588"/>
  <c r="S210" i="588"/>
  <c r="F210" i="588"/>
  <c r="AW209" i="588"/>
  <c r="AV209" i="588"/>
  <c r="AU209" i="588"/>
  <c r="AT209" i="588"/>
  <c r="AS209" i="588"/>
  <c r="AR209" i="588"/>
  <c r="AQ209" i="588"/>
  <c r="AP209" i="588"/>
  <c r="AO209" i="588"/>
  <c r="AN209" i="588"/>
  <c r="AM209" i="588"/>
  <c r="AL209" i="588"/>
  <c r="AK209" i="588"/>
  <c r="AJ209" i="588"/>
  <c r="AI209" i="588"/>
  <c r="AH209" i="588"/>
  <c r="AG209" i="588"/>
  <c r="AF209" i="588"/>
  <c r="AE209" i="588"/>
  <c r="AD209" i="588"/>
  <c r="AC209" i="588"/>
  <c r="AB209" i="588"/>
  <c r="AA209" i="588"/>
  <c r="Z209" i="588"/>
  <c r="Y209" i="588"/>
  <c r="X209" i="588"/>
  <c r="W209" i="588"/>
  <c r="V209" i="588"/>
  <c r="U209" i="588"/>
  <c r="T209" i="588"/>
  <c r="S209" i="588"/>
  <c r="AW207" i="588"/>
  <c r="AV207" i="588"/>
  <c r="AU207" i="588"/>
  <c r="AT207" i="588"/>
  <c r="AS207" i="588"/>
  <c r="AR207" i="588"/>
  <c r="AQ207" i="588"/>
  <c r="AP207" i="588"/>
  <c r="AO207" i="588"/>
  <c r="AN207" i="588"/>
  <c r="AM207" i="588"/>
  <c r="AL207" i="588"/>
  <c r="AK207" i="588"/>
  <c r="AJ207" i="588"/>
  <c r="AI207" i="588"/>
  <c r="AH207" i="588"/>
  <c r="AG207" i="588"/>
  <c r="AF207" i="588"/>
  <c r="AE207" i="588"/>
  <c r="AD207" i="588"/>
  <c r="AC207" i="588"/>
  <c r="AB207" i="588"/>
  <c r="AA207" i="588"/>
  <c r="Z207" i="588"/>
  <c r="Y207" i="588"/>
  <c r="X207" i="588"/>
  <c r="W207" i="588"/>
  <c r="V207" i="588"/>
  <c r="U207" i="588"/>
  <c r="T207" i="588"/>
  <c r="S207" i="588"/>
  <c r="F207" i="588"/>
  <c r="AW206" i="588"/>
  <c r="AV206" i="588"/>
  <c r="AU206" i="588"/>
  <c r="AT206" i="588"/>
  <c r="AS206" i="588"/>
  <c r="AR206" i="588"/>
  <c r="AQ206" i="588"/>
  <c r="AP206" i="588"/>
  <c r="AO206" i="588"/>
  <c r="AN206" i="588"/>
  <c r="AM206" i="588"/>
  <c r="AL206" i="588"/>
  <c r="AK206" i="588"/>
  <c r="AJ206" i="588"/>
  <c r="AI206" i="588"/>
  <c r="AH206" i="588"/>
  <c r="AG206" i="588"/>
  <c r="AF206" i="588"/>
  <c r="AE206" i="588"/>
  <c r="AD206" i="588"/>
  <c r="AC206" i="588"/>
  <c r="AB206" i="588"/>
  <c r="AA206" i="588"/>
  <c r="Z206" i="588"/>
  <c r="Y206" i="588"/>
  <c r="X206" i="588"/>
  <c r="W206" i="588"/>
  <c r="V206" i="588"/>
  <c r="U206" i="588"/>
  <c r="T206" i="588"/>
  <c r="S206" i="588"/>
  <c r="AW204" i="588"/>
  <c r="AV204" i="588"/>
  <c r="AU204" i="588"/>
  <c r="AT204" i="588"/>
  <c r="AS204" i="588"/>
  <c r="AR204" i="588"/>
  <c r="AQ204" i="588"/>
  <c r="AP204" i="588"/>
  <c r="AO204" i="588"/>
  <c r="AN204" i="588"/>
  <c r="AM204" i="588"/>
  <c r="AL204" i="588"/>
  <c r="AK204" i="588"/>
  <c r="AJ204" i="588"/>
  <c r="AI204" i="588"/>
  <c r="AH204" i="588"/>
  <c r="AG204" i="588"/>
  <c r="AF204" i="588"/>
  <c r="AE204" i="588"/>
  <c r="AD204" i="588"/>
  <c r="AC204" i="588"/>
  <c r="AB204" i="588"/>
  <c r="AA204" i="588"/>
  <c r="Z204" i="588"/>
  <c r="Y204" i="588"/>
  <c r="X204" i="588"/>
  <c r="W204" i="588"/>
  <c r="V204" i="588"/>
  <c r="U204" i="588"/>
  <c r="T204" i="588"/>
  <c r="S204" i="588"/>
  <c r="F204" i="588"/>
  <c r="AW203" i="588"/>
  <c r="AV203" i="588"/>
  <c r="AU203" i="588"/>
  <c r="AT203" i="588"/>
  <c r="AS203" i="588"/>
  <c r="AR203" i="588"/>
  <c r="AQ203" i="588"/>
  <c r="AP203" i="588"/>
  <c r="AO203" i="588"/>
  <c r="AN203" i="588"/>
  <c r="AM203" i="588"/>
  <c r="AL203" i="588"/>
  <c r="AK203" i="588"/>
  <c r="AJ203" i="588"/>
  <c r="AI203" i="588"/>
  <c r="AH203" i="588"/>
  <c r="AG203" i="588"/>
  <c r="AF203" i="588"/>
  <c r="AE203" i="588"/>
  <c r="AD203" i="588"/>
  <c r="AC203" i="588"/>
  <c r="AB203" i="588"/>
  <c r="AA203" i="588"/>
  <c r="Z203" i="588"/>
  <c r="Y203" i="588"/>
  <c r="X203" i="588"/>
  <c r="W203" i="588"/>
  <c r="V203" i="588"/>
  <c r="U203" i="588"/>
  <c r="T203" i="588"/>
  <c r="S203" i="588"/>
  <c r="AW201" i="588"/>
  <c r="AV201" i="588"/>
  <c r="AU201" i="588"/>
  <c r="AT201" i="588"/>
  <c r="AS201" i="588"/>
  <c r="AR201" i="588"/>
  <c r="AQ201" i="588"/>
  <c r="AP201" i="588"/>
  <c r="AO201" i="588"/>
  <c r="AN201" i="588"/>
  <c r="AM201" i="588"/>
  <c r="AL201" i="588"/>
  <c r="AK201" i="588"/>
  <c r="AJ201" i="588"/>
  <c r="AI201" i="588"/>
  <c r="AH201" i="588"/>
  <c r="AG201" i="588"/>
  <c r="AF201" i="588"/>
  <c r="AE201" i="588"/>
  <c r="AD201" i="588"/>
  <c r="AC201" i="588"/>
  <c r="AB201" i="588"/>
  <c r="AA201" i="588"/>
  <c r="Z201" i="588"/>
  <c r="Y201" i="588"/>
  <c r="X201" i="588"/>
  <c r="W201" i="588"/>
  <c r="V201" i="588"/>
  <c r="U201" i="588"/>
  <c r="T201" i="588"/>
  <c r="S201" i="588"/>
  <c r="F201" i="588"/>
  <c r="AW200" i="588"/>
  <c r="AV200" i="588"/>
  <c r="AU200" i="588"/>
  <c r="AT200" i="588"/>
  <c r="AS200" i="588"/>
  <c r="AR200" i="588"/>
  <c r="AQ200" i="588"/>
  <c r="AP200" i="588"/>
  <c r="AO200" i="588"/>
  <c r="AN200" i="588"/>
  <c r="AM200" i="588"/>
  <c r="AL200" i="588"/>
  <c r="AK200" i="588"/>
  <c r="AJ200" i="588"/>
  <c r="AI200" i="588"/>
  <c r="AH200" i="588"/>
  <c r="AG200" i="588"/>
  <c r="AF200" i="588"/>
  <c r="AE200" i="588"/>
  <c r="AD200" i="588"/>
  <c r="AC200" i="588"/>
  <c r="AB200" i="588"/>
  <c r="AA200" i="588"/>
  <c r="Z200" i="588"/>
  <c r="Y200" i="588"/>
  <c r="X200" i="588"/>
  <c r="W200" i="588"/>
  <c r="V200" i="588"/>
  <c r="U200" i="588"/>
  <c r="T200" i="588"/>
  <c r="S200" i="588"/>
  <c r="AW198" i="588"/>
  <c r="AV198" i="588"/>
  <c r="AU198" i="588"/>
  <c r="AT198" i="588"/>
  <c r="AS198" i="588"/>
  <c r="AR198" i="588"/>
  <c r="AQ198" i="588"/>
  <c r="AP198" i="588"/>
  <c r="AO198" i="588"/>
  <c r="AN198" i="588"/>
  <c r="AM198" i="588"/>
  <c r="AL198" i="588"/>
  <c r="AK198" i="588"/>
  <c r="AJ198" i="588"/>
  <c r="AI198" i="588"/>
  <c r="AH198" i="588"/>
  <c r="AG198" i="588"/>
  <c r="AF198" i="588"/>
  <c r="AE198" i="588"/>
  <c r="AD198" i="588"/>
  <c r="AC198" i="588"/>
  <c r="AB198" i="588"/>
  <c r="AA198" i="588"/>
  <c r="Z198" i="588"/>
  <c r="Y198" i="588"/>
  <c r="X198" i="588"/>
  <c r="W198" i="588"/>
  <c r="V198" i="588"/>
  <c r="U198" i="588"/>
  <c r="T198" i="588"/>
  <c r="S198" i="588"/>
  <c r="F198" i="588"/>
  <c r="AW197" i="588"/>
  <c r="AV197" i="588"/>
  <c r="AU197" i="588"/>
  <c r="AT197" i="588"/>
  <c r="AS197" i="588"/>
  <c r="AR197" i="588"/>
  <c r="AQ197" i="588"/>
  <c r="AP197" i="588"/>
  <c r="AO197" i="588"/>
  <c r="AN197" i="588"/>
  <c r="AM197" i="588"/>
  <c r="AL197" i="588"/>
  <c r="AK197" i="588"/>
  <c r="AJ197" i="588"/>
  <c r="AI197" i="588"/>
  <c r="AH197" i="588"/>
  <c r="AG197" i="588"/>
  <c r="AF197" i="588"/>
  <c r="AE197" i="588"/>
  <c r="AD197" i="588"/>
  <c r="AC197" i="588"/>
  <c r="AB197" i="588"/>
  <c r="AA197" i="588"/>
  <c r="Z197" i="588"/>
  <c r="Y197" i="588"/>
  <c r="X197" i="588"/>
  <c r="W197" i="588"/>
  <c r="V197" i="588"/>
  <c r="U197" i="588"/>
  <c r="T197" i="588"/>
  <c r="S197" i="588"/>
  <c r="AW195" i="588"/>
  <c r="AV195" i="588"/>
  <c r="AU195" i="588"/>
  <c r="AT195" i="588"/>
  <c r="AS195" i="588"/>
  <c r="AR195" i="588"/>
  <c r="AQ195" i="588"/>
  <c r="AP195" i="588"/>
  <c r="AO195" i="588"/>
  <c r="AN195" i="588"/>
  <c r="AM195" i="588"/>
  <c r="AL195" i="588"/>
  <c r="AK195" i="588"/>
  <c r="AJ195" i="588"/>
  <c r="AI195" i="588"/>
  <c r="AH195" i="588"/>
  <c r="AG195" i="588"/>
  <c r="AF195" i="588"/>
  <c r="AE195" i="588"/>
  <c r="AD195" i="588"/>
  <c r="AC195" i="588"/>
  <c r="AB195" i="588"/>
  <c r="AA195" i="588"/>
  <c r="Z195" i="588"/>
  <c r="Y195" i="588"/>
  <c r="X195" i="588"/>
  <c r="W195" i="588"/>
  <c r="V195" i="588"/>
  <c r="U195" i="588"/>
  <c r="T195" i="588"/>
  <c r="S195" i="588"/>
  <c r="F195" i="588"/>
  <c r="AW194" i="588"/>
  <c r="AV194" i="588"/>
  <c r="AU194" i="588"/>
  <c r="AT194" i="588"/>
  <c r="AS194" i="588"/>
  <c r="AR194" i="588"/>
  <c r="AQ194" i="588"/>
  <c r="AP194" i="588"/>
  <c r="AO194" i="588"/>
  <c r="AN194" i="588"/>
  <c r="AM194" i="588"/>
  <c r="AL194" i="588"/>
  <c r="AK194" i="588"/>
  <c r="AJ194" i="588"/>
  <c r="AI194" i="588"/>
  <c r="AH194" i="588"/>
  <c r="AG194" i="588"/>
  <c r="AF194" i="588"/>
  <c r="AE194" i="588"/>
  <c r="AD194" i="588"/>
  <c r="AC194" i="588"/>
  <c r="AB194" i="588"/>
  <c r="AA194" i="588"/>
  <c r="Z194" i="588"/>
  <c r="Y194" i="588"/>
  <c r="X194" i="588"/>
  <c r="W194" i="588"/>
  <c r="V194" i="588"/>
  <c r="U194" i="588"/>
  <c r="T194" i="588"/>
  <c r="S194" i="588"/>
  <c r="AW192" i="588"/>
  <c r="AV192" i="588"/>
  <c r="AU192" i="588"/>
  <c r="AT192" i="588"/>
  <c r="AS192" i="588"/>
  <c r="AR192" i="588"/>
  <c r="AQ192" i="588"/>
  <c r="AP192" i="588"/>
  <c r="AO192" i="588"/>
  <c r="AN192" i="588"/>
  <c r="AM192" i="588"/>
  <c r="AL192" i="588"/>
  <c r="AK192" i="588"/>
  <c r="AJ192" i="588"/>
  <c r="AI192" i="588"/>
  <c r="AH192" i="588"/>
  <c r="AG192" i="588"/>
  <c r="AF192" i="588"/>
  <c r="AE192" i="588"/>
  <c r="AD192" i="588"/>
  <c r="AC192" i="588"/>
  <c r="AB192" i="588"/>
  <c r="AA192" i="588"/>
  <c r="Z192" i="588"/>
  <c r="Y192" i="588"/>
  <c r="X192" i="588"/>
  <c r="W192" i="588"/>
  <c r="V192" i="588"/>
  <c r="U192" i="588"/>
  <c r="T192" i="588"/>
  <c r="S192" i="588"/>
  <c r="F192" i="588"/>
  <c r="AW191" i="588"/>
  <c r="AV191" i="588"/>
  <c r="AU191" i="588"/>
  <c r="AT191" i="588"/>
  <c r="AS191" i="588"/>
  <c r="AR191" i="588"/>
  <c r="AQ191" i="588"/>
  <c r="AP191" i="588"/>
  <c r="AO191" i="588"/>
  <c r="AN191" i="588"/>
  <c r="AM191" i="588"/>
  <c r="AL191" i="588"/>
  <c r="AK191" i="588"/>
  <c r="AJ191" i="588"/>
  <c r="AI191" i="588"/>
  <c r="AH191" i="588"/>
  <c r="AG191" i="588"/>
  <c r="AF191" i="588"/>
  <c r="AE191" i="588"/>
  <c r="AD191" i="588"/>
  <c r="AC191" i="588"/>
  <c r="AB191" i="588"/>
  <c r="AA191" i="588"/>
  <c r="Z191" i="588"/>
  <c r="Y191" i="588"/>
  <c r="X191" i="588"/>
  <c r="W191" i="588"/>
  <c r="V191" i="588"/>
  <c r="U191" i="588"/>
  <c r="T191" i="588"/>
  <c r="S191" i="588"/>
  <c r="AW189" i="588"/>
  <c r="AV189" i="588"/>
  <c r="AU189" i="588"/>
  <c r="AT189" i="588"/>
  <c r="AS189" i="588"/>
  <c r="AR189" i="588"/>
  <c r="AQ189" i="588"/>
  <c r="AP189" i="588"/>
  <c r="AO189" i="588"/>
  <c r="AN189" i="588"/>
  <c r="AM189" i="588"/>
  <c r="AL189" i="588"/>
  <c r="AK189" i="588"/>
  <c r="AJ189" i="588"/>
  <c r="AI189" i="588"/>
  <c r="AH189" i="588"/>
  <c r="AG189" i="588"/>
  <c r="AF189" i="588"/>
  <c r="AE189" i="588"/>
  <c r="AD189" i="588"/>
  <c r="AC189" i="588"/>
  <c r="AB189" i="588"/>
  <c r="AA189" i="588"/>
  <c r="Z189" i="588"/>
  <c r="Y189" i="588"/>
  <c r="X189" i="588"/>
  <c r="W189" i="588"/>
  <c r="V189" i="588"/>
  <c r="U189" i="588"/>
  <c r="T189" i="588"/>
  <c r="S189" i="588"/>
  <c r="F189" i="588"/>
  <c r="AW188" i="588"/>
  <c r="AV188" i="588"/>
  <c r="AU188" i="588"/>
  <c r="AT188" i="588"/>
  <c r="AS188" i="588"/>
  <c r="AR188" i="588"/>
  <c r="AQ188" i="588"/>
  <c r="AP188" i="588"/>
  <c r="AO188" i="588"/>
  <c r="AN188" i="588"/>
  <c r="AM188" i="588"/>
  <c r="AL188" i="588"/>
  <c r="AK188" i="588"/>
  <c r="AJ188" i="588"/>
  <c r="AI188" i="588"/>
  <c r="AH188" i="588"/>
  <c r="AG188" i="588"/>
  <c r="AF188" i="588"/>
  <c r="AE188" i="588"/>
  <c r="AD188" i="588"/>
  <c r="AC188" i="588"/>
  <c r="AB188" i="588"/>
  <c r="AA188" i="588"/>
  <c r="Z188" i="588"/>
  <c r="Y188" i="588"/>
  <c r="X188" i="588"/>
  <c r="W188" i="588"/>
  <c r="V188" i="588"/>
  <c r="U188" i="588"/>
  <c r="T188" i="588"/>
  <c r="S188" i="588"/>
  <c r="AW186" i="588"/>
  <c r="AV186" i="588"/>
  <c r="AU186" i="588"/>
  <c r="AT186" i="588"/>
  <c r="AS186" i="588"/>
  <c r="AR186" i="588"/>
  <c r="AQ186" i="588"/>
  <c r="AP186" i="588"/>
  <c r="AO186" i="588"/>
  <c r="AN186" i="588"/>
  <c r="AM186" i="588"/>
  <c r="AL186" i="588"/>
  <c r="AK186" i="588"/>
  <c r="AJ186" i="588"/>
  <c r="AI186" i="588"/>
  <c r="AH186" i="588"/>
  <c r="AG186" i="588"/>
  <c r="AF186" i="588"/>
  <c r="AE186" i="588"/>
  <c r="AD186" i="588"/>
  <c r="AC186" i="588"/>
  <c r="AB186" i="588"/>
  <c r="AA186" i="588"/>
  <c r="Z186" i="588"/>
  <c r="Y186" i="588"/>
  <c r="X186" i="588"/>
  <c r="W186" i="588"/>
  <c r="V186" i="588"/>
  <c r="U186" i="588"/>
  <c r="T186" i="588"/>
  <c r="S186" i="588"/>
  <c r="F186" i="588"/>
  <c r="AW185" i="588"/>
  <c r="AV185" i="588"/>
  <c r="AU185" i="588"/>
  <c r="AT185" i="588"/>
  <c r="AS185" i="588"/>
  <c r="AR185" i="588"/>
  <c r="AQ185" i="588"/>
  <c r="AP185" i="588"/>
  <c r="AO185" i="588"/>
  <c r="AN185" i="588"/>
  <c r="AM185" i="588"/>
  <c r="AL185" i="588"/>
  <c r="AK185" i="588"/>
  <c r="AJ185" i="588"/>
  <c r="AI185" i="588"/>
  <c r="AH185" i="588"/>
  <c r="AG185" i="588"/>
  <c r="AF185" i="588"/>
  <c r="AE185" i="588"/>
  <c r="AD185" i="588"/>
  <c r="AC185" i="588"/>
  <c r="AB185" i="588"/>
  <c r="AA185" i="588"/>
  <c r="Z185" i="588"/>
  <c r="Y185" i="588"/>
  <c r="X185" i="588"/>
  <c r="W185" i="588"/>
  <c r="V185" i="588"/>
  <c r="U185" i="588"/>
  <c r="T185" i="588"/>
  <c r="S185" i="588"/>
  <c r="AW183" i="588"/>
  <c r="AV183" i="588"/>
  <c r="AU183" i="588"/>
  <c r="AT183" i="588"/>
  <c r="AS183" i="588"/>
  <c r="AR183" i="588"/>
  <c r="AQ183" i="588"/>
  <c r="AP183" i="588"/>
  <c r="AO183" i="588"/>
  <c r="AN183" i="588"/>
  <c r="AM183" i="588"/>
  <c r="AL183" i="588"/>
  <c r="AK183" i="588"/>
  <c r="AJ183" i="588"/>
  <c r="AI183" i="588"/>
  <c r="AH183" i="588"/>
  <c r="AG183" i="588"/>
  <c r="AF183" i="588"/>
  <c r="AE183" i="588"/>
  <c r="AD183" i="588"/>
  <c r="AC183" i="588"/>
  <c r="AB183" i="588"/>
  <c r="AA183" i="588"/>
  <c r="Z183" i="588"/>
  <c r="Y183" i="588"/>
  <c r="X183" i="588"/>
  <c r="W183" i="588"/>
  <c r="V183" i="588"/>
  <c r="U183" i="588"/>
  <c r="T183" i="588"/>
  <c r="S183" i="588"/>
  <c r="F183" i="588"/>
  <c r="AW182" i="588"/>
  <c r="AV182" i="588"/>
  <c r="AU182" i="588"/>
  <c r="AT182" i="588"/>
  <c r="AS182" i="588"/>
  <c r="AR182" i="588"/>
  <c r="AQ182" i="588"/>
  <c r="AP182" i="588"/>
  <c r="AO182" i="588"/>
  <c r="AN182" i="588"/>
  <c r="AM182" i="588"/>
  <c r="AL182" i="588"/>
  <c r="AK182" i="588"/>
  <c r="AJ182" i="588"/>
  <c r="AI182" i="588"/>
  <c r="AH182" i="588"/>
  <c r="AG182" i="588"/>
  <c r="AF182" i="588"/>
  <c r="AE182" i="588"/>
  <c r="AD182" i="588"/>
  <c r="AC182" i="588"/>
  <c r="AB182" i="588"/>
  <c r="AA182" i="588"/>
  <c r="Z182" i="588"/>
  <c r="Y182" i="588"/>
  <c r="X182" i="588"/>
  <c r="W182" i="588"/>
  <c r="V182" i="588"/>
  <c r="U182" i="588"/>
  <c r="T182" i="588"/>
  <c r="S182" i="588"/>
  <c r="AW180" i="588"/>
  <c r="AV180" i="588"/>
  <c r="AU180" i="588"/>
  <c r="AT180" i="588"/>
  <c r="AS180" i="588"/>
  <c r="AR180" i="588"/>
  <c r="AQ180" i="588"/>
  <c r="AP180" i="588"/>
  <c r="AO180" i="588"/>
  <c r="AN180" i="588"/>
  <c r="AM180" i="588"/>
  <c r="AL180" i="588"/>
  <c r="AK180" i="588"/>
  <c r="AJ180" i="588"/>
  <c r="AI180" i="588"/>
  <c r="AH180" i="588"/>
  <c r="AG180" i="588"/>
  <c r="AF180" i="588"/>
  <c r="AE180" i="588"/>
  <c r="AD180" i="588"/>
  <c r="AC180" i="588"/>
  <c r="AB180" i="588"/>
  <c r="AA180" i="588"/>
  <c r="Z180" i="588"/>
  <c r="Y180" i="588"/>
  <c r="X180" i="588"/>
  <c r="W180" i="588"/>
  <c r="V180" i="588"/>
  <c r="U180" i="588"/>
  <c r="T180" i="588"/>
  <c r="S180" i="588"/>
  <c r="F180" i="588"/>
  <c r="AW179" i="588"/>
  <c r="AV179" i="588"/>
  <c r="AU179" i="588"/>
  <c r="AT179" i="588"/>
  <c r="AS179" i="588"/>
  <c r="AR179" i="588"/>
  <c r="AQ179" i="588"/>
  <c r="AP179" i="588"/>
  <c r="AO179" i="588"/>
  <c r="AN179" i="588"/>
  <c r="AM179" i="588"/>
  <c r="AL179" i="588"/>
  <c r="AK179" i="588"/>
  <c r="AJ179" i="588"/>
  <c r="AI179" i="588"/>
  <c r="AH179" i="588"/>
  <c r="AG179" i="588"/>
  <c r="AF179" i="588"/>
  <c r="AE179" i="588"/>
  <c r="AD179" i="588"/>
  <c r="AC179" i="588"/>
  <c r="AB179" i="588"/>
  <c r="AA179" i="588"/>
  <c r="Z179" i="588"/>
  <c r="Y179" i="588"/>
  <c r="X179" i="588"/>
  <c r="W179" i="588"/>
  <c r="V179" i="588"/>
  <c r="U179" i="588"/>
  <c r="T179" i="588"/>
  <c r="S179" i="588"/>
  <c r="AW177" i="588"/>
  <c r="AV177" i="588"/>
  <c r="AU177" i="588"/>
  <c r="AT177" i="588"/>
  <c r="AS177" i="588"/>
  <c r="AR177" i="588"/>
  <c r="AQ177" i="588"/>
  <c r="AP177" i="588"/>
  <c r="AO177" i="588"/>
  <c r="AN177" i="588"/>
  <c r="AM177" i="588"/>
  <c r="AL177" i="588"/>
  <c r="AK177" i="588"/>
  <c r="AJ177" i="588"/>
  <c r="AI177" i="588"/>
  <c r="AH177" i="588"/>
  <c r="AG177" i="588"/>
  <c r="AF177" i="588"/>
  <c r="AE177" i="588"/>
  <c r="AD177" i="588"/>
  <c r="AC177" i="588"/>
  <c r="AB177" i="588"/>
  <c r="AA177" i="588"/>
  <c r="Z177" i="588"/>
  <c r="Y177" i="588"/>
  <c r="X177" i="588"/>
  <c r="W177" i="588"/>
  <c r="V177" i="588"/>
  <c r="U177" i="588"/>
  <c r="T177" i="588"/>
  <c r="S177" i="588"/>
  <c r="F177" i="588"/>
  <c r="AW176" i="588"/>
  <c r="AV176" i="588"/>
  <c r="AU176" i="588"/>
  <c r="AT176" i="588"/>
  <c r="AS176" i="588"/>
  <c r="AR176" i="588"/>
  <c r="AQ176" i="588"/>
  <c r="AP176" i="588"/>
  <c r="AO176" i="588"/>
  <c r="AN176" i="588"/>
  <c r="AM176" i="588"/>
  <c r="AL176" i="588"/>
  <c r="AK176" i="588"/>
  <c r="AJ176" i="588"/>
  <c r="AI176" i="588"/>
  <c r="AH176" i="588"/>
  <c r="AG176" i="588"/>
  <c r="AF176" i="588"/>
  <c r="AE176" i="588"/>
  <c r="AD176" i="588"/>
  <c r="AC176" i="588"/>
  <c r="AB176" i="588"/>
  <c r="AA176" i="588"/>
  <c r="Z176" i="588"/>
  <c r="Y176" i="588"/>
  <c r="X176" i="588"/>
  <c r="W176" i="588"/>
  <c r="V176" i="588"/>
  <c r="U176" i="588"/>
  <c r="T176" i="588"/>
  <c r="S176" i="588"/>
  <c r="AW174" i="588"/>
  <c r="AV174" i="588"/>
  <c r="AU174" i="588"/>
  <c r="AT174" i="588"/>
  <c r="AS174" i="588"/>
  <c r="AR174" i="588"/>
  <c r="AQ174" i="588"/>
  <c r="AP174" i="588"/>
  <c r="AO174" i="588"/>
  <c r="AN174" i="588"/>
  <c r="AM174" i="588"/>
  <c r="AL174" i="588"/>
  <c r="AK174" i="588"/>
  <c r="AJ174" i="588"/>
  <c r="AI174" i="588"/>
  <c r="AH174" i="588"/>
  <c r="AG174" i="588"/>
  <c r="AF174" i="588"/>
  <c r="AE174" i="588"/>
  <c r="AD174" i="588"/>
  <c r="AC174" i="588"/>
  <c r="AB174" i="588"/>
  <c r="AA174" i="588"/>
  <c r="Z174" i="588"/>
  <c r="Y174" i="588"/>
  <c r="X174" i="588"/>
  <c r="W174" i="588"/>
  <c r="V174" i="588"/>
  <c r="U174" i="588"/>
  <c r="T174" i="588"/>
  <c r="S174" i="588"/>
  <c r="F174" i="588"/>
  <c r="AW173" i="588"/>
  <c r="AV173" i="588"/>
  <c r="AU173" i="588"/>
  <c r="AT173" i="588"/>
  <c r="AS173" i="588"/>
  <c r="AR173" i="588"/>
  <c r="AQ173" i="588"/>
  <c r="AP173" i="588"/>
  <c r="AO173" i="588"/>
  <c r="AN173" i="588"/>
  <c r="AM173" i="588"/>
  <c r="AL173" i="588"/>
  <c r="AK173" i="588"/>
  <c r="AJ173" i="588"/>
  <c r="AI173" i="588"/>
  <c r="AH173" i="588"/>
  <c r="AG173" i="588"/>
  <c r="AF173" i="588"/>
  <c r="AE173" i="588"/>
  <c r="AD173" i="588"/>
  <c r="AC173" i="588"/>
  <c r="AB173" i="588"/>
  <c r="AA173" i="588"/>
  <c r="Z173" i="588"/>
  <c r="Y173" i="588"/>
  <c r="X173" i="588"/>
  <c r="W173" i="588"/>
  <c r="V173" i="588"/>
  <c r="U173" i="588"/>
  <c r="T173" i="588"/>
  <c r="S173" i="588"/>
  <c r="AW171" i="588"/>
  <c r="AV171" i="588"/>
  <c r="AU171" i="588"/>
  <c r="AT171" i="588"/>
  <c r="AS171" i="588"/>
  <c r="AR171" i="588"/>
  <c r="AQ171" i="588"/>
  <c r="AP171" i="588"/>
  <c r="AO171" i="588"/>
  <c r="AN171" i="588"/>
  <c r="AM171" i="588"/>
  <c r="AL171" i="588"/>
  <c r="AK171" i="588"/>
  <c r="AJ171" i="588"/>
  <c r="AI171" i="588"/>
  <c r="AH171" i="588"/>
  <c r="AG171" i="588"/>
  <c r="AF171" i="588"/>
  <c r="AE171" i="588"/>
  <c r="AD171" i="588"/>
  <c r="AC171" i="588"/>
  <c r="AB171" i="588"/>
  <c r="AA171" i="588"/>
  <c r="Z171" i="588"/>
  <c r="Y171" i="588"/>
  <c r="X171" i="588"/>
  <c r="W171" i="588"/>
  <c r="V171" i="588"/>
  <c r="U171" i="588"/>
  <c r="T171" i="588"/>
  <c r="S171" i="588"/>
  <c r="F171" i="588"/>
  <c r="AW170" i="588"/>
  <c r="AV170" i="588"/>
  <c r="AU170" i="588"/>
  <c r="AT170" i="588"/>
  <c r="AS170" i="588"/>
  <c r="AR170" i="588"/>
  <c r="AQ170" i="588"/>
  <c r="AP170" i="588"/>
  <c r="AO170" i="588"/>
  <c r="AN170" i="588"/>
  <c r="AM170" i="588"/>
  <c r="AL170" i="588"/>
  <c r="AK170" i="588"/>
  <c r="AJ170" i="588"/>
  <c r="AI170" i="588"/>
  <c r="AH170" i="588"/>
  <c r="AG170" i="588"/>
  <c r="AF170" i="588"/>
  <c r="AE170" i="588"/>
  <c r="AD170" i="588"/>
  <c r="AC170" i="588"/>
  <c r="AB170" i="588"/>
  <c r="AA170" i="588"/>
  <c r="Z170" i="588"/>
  <c r="Y170" i="588"/>
  <c r="X170" i="588"/>
  <c r="W170" i="588"/>
  <c r="V170" i="588"/>
  <c r="U170" i="588"/>
  <c r="T170" i="588"/>
  <c r="S170" i="588"/>
  <c r="AW168" i="588"/>
  <c r="AV168" i="588"/>
  <c r="AU168" i="588"/>
  <c r="AT168" i="588"/>
  <c r="AS168" i="588"/>
  <c r="AR168" i="588"/>
  <c r="AQ168" i="588"/>
  <c r="AP168" i="588"/>
  <c r="AO168" i="588"/>
  <c r="AN168" i="588"/>
  <c r="AM168" i="588"/>
  <c r="AL168" i="588"/>
  <c r="AK168" i="588"/>
  <c r="AJ168" i="588"/>
  <c r="AI168" i="588"/>
  <c r="AH168" i="588"/>
  <c r="AG168" i="588"/>
  <c r="AF168" i="588"/>
  <c r="AE168" i="588"/>
  <c r="AD168" i="588"/>
  <c r="AC168" i="588"/>
  <c r="AB168" i="588"/>
  <c r="AA168" i="588"/>
  <c r="Z168" i="588"/>
  <c r="Y168" i="588"/>
  <c r="X168" i="588"/>
  <c r="W168" i="588"/>
  <c r="V168" i="588"/>
  <c r="U168" i="588"/>
  <c r="T168" i="588"/>
  <c r="S168" i="588"/>
  <c r="F168" i="588"/>
  <c r="AW167" i="588"/>
  <c r="AV167" i="588"/>
  <c r="AU167" i="588"/>
  <c r="AT167" i="588"/>
  <c r="AS167" i="588"/>
  <c r="AR167" i="588"/>
  <c r="AQ167" i="588"/>
  <c r="AP167" i="588"/>
  <c r="AO167" i="588"/>
  <c r="AN167" i="588"/>
  <c r="AM167" i="588"/>
  <c r="AL167" i="588"/>
  <c r="AK167" i="588"/>
  <c r="AJ167" i="588"/>
  <c r="AI167" i="588"/>
  <c r="AH167" i="588"/>
  <c r="AG167" i="588"/>
  <c r="AF167" i="588"/>
  <c r="AE167" i="588"/>
  <c r="AD167" i="588"/>
  <c r="AC167" i="588"/>
  <c r="AB167" i="588"/>
  <c r="AA167" i="588"/>
  <c r="Z167" i="588"/>
  <c r="Y167" i="588"/>
  <c r="X167" i="588"/>
  <c r="W167" i="588"/>
  <c r="V167" i="588"/>
  <c r="U167" i="588"/>
  <c r="T167" i="588"/>
  <c r="S167" i="588"/>
  <c r="AW165" i="588"/>
  <c r="AV165" i="588"/>
  <c r="AU165" i="588"/>
  <c r="AT165" i="588"/>
  <c r="AS165" i="588"/>
  <c r="AR165" i="588"/>
  <c r="AQ165" i="588"/>
  <c r="AP165" i="588"/>
  <c r="AO165" i="588"/>
  <c r="AN165" i="588"/>
  <c r="AM165" i="588"/>
  <c r="AL165" i="588"/>
  <c r="AK165" i="588"/>
  <c r="AJ165" i="588"/>
  <c r="AI165" i="588"/>
  <c r="AH165" i="588"/>
  <c r="AG165" i="588"/>
  <c r="AF165" i="588"/>
  <c r="AE165" i="588"/>
  <c r="AD165" i="588"/>
  <c r="AC165" i="588"/>
  <c r="AB165" i="588"/>
  <c r="AA165" i="588"/>
  <c r="Z165" i="588"/>
  <c r="Y165" i="588"/>
  <c r="X165" i="588"/>
  <c r="W165" i="588"/>
  <c r="V165" i="588"/>
  <c r="U165" i="588"/>
  <c r="T165" i="588"/>
  <c r="S165" i="588"/>
  <c r="F165" i="588"/>
  <c r="AW164" i="588"/>
  <c r="AV164" i="588"/>
  <c r="AU164" i="588"/>
  <c r="AT164" i="588"/>
  <c r="AS164" i="588"/>
  <c r="AR164" i="588"/>
  <c r="AQ164" i="588"/>
  <c r="AP164" i="588"/>
  <c r="AO164" i="588"/>
  <c r="AN164" i="588"/>
  <c r="AM164" i="588"/>
  <c r="AL164" i="588"/>
  <c r="AK164" i="588"/>
  <c r="AJ164" i="588"/>
  <c r="AI164" i="588"/>
  <c r="AH164" i="588"/>
  <c r="AG164" i="588"/>
  <c r="AF164" i="588"/>
  <c r="AE164" i="588"/>
  <c r="AD164" i="588"/>
  <c r="AC164" i="588"/>
  <c r="AB164" i="588"/>
  <c r="AA164" i="588"/>
  <c r="Z164" i="588"/>
  <c r="Y164" i="588"/>
  <c r="X164" i="588"/>
  <c r="W164" i="588"/>
  <c r="V164" i="588"/>
  <c r="U164" i="588"/>
  <c r="T164" i="588"/>
  <c r="S164" i="588"/>
  <c r="AW162" i="588"/>
  <c r="AV162" i="588"/>
  <c r="AU162" i="588"/>
  <c r="AT162" i="588"/>
  <c r="AS162" i="588"/>
  <c r="AR162" i="588"/>
  <c r="AQ162" i="588"/>
  <c r="AP162" i="588"/>
  <c r="AO162" i="588"/>
  <c r="AN162" i="588"/>
  <c r="AM162" i="588"/>
  <c r="AL162" i="588"/>
  <c r="AK162" i="588"/>
  <c r="AJ162" i="588"/>
  <c r="AI162" i="588"/>
  <c r="AH162" i="588"/>
  <c r="AG162" i="588"/>
  <c r="AF162" i="588"/>
  <c r="AE162" i="588"/>
  <c r="AD162" i="588"/>
  <c r="AC162" i="588"/>
  <c r="AB162" i="588"/>
  <c r="AA162" i="588"/>
  <c r="Z162" i="588"/>
  <c r="Y162" i="588"/>
  <c r="X162" i="588"/>
  <c r="W162" i="588"/>
  <c r="V162" i="588"/>
  <c r="U162" i="588"/>
  <c r="T162" i="588"/>
  <c r="S162" i="588"/>
  <c r="F162" i="588"/>
  <c r="AW161" i="588"/>
  <c r="AV161" i="588"/>
  <c r="AU161" i="588"/>
  <c r="AT161" i="588"/>
  <c r="AS161" i="588"/>
  <c r="AR161" i="588"/>
  <c r="AQ161" i="588"/>
  <c r="AP161" i="588"/>
  <c r="AO161" i="588"/>
  <c r="AN161" i="588"/>
  <c r="AM161" i="588"/>
  <c r="AL161" i="588"/>
  <c r="AK161" i="588"/>
  <c r="AJ161" i="588"/>
  <c r="AI161" i="588"/>
  <c r="AH161" i="588"/>
  <c r="AG161" i="588"/>
  <c r="AF161" i="588"/>
  <c r="AE161" i="588"/>
  <c r="AD161" i="588"/>
  <c r="AC161" i="588"/>
  <c r="AB161" i="588"/>
  <c r="AA161" i="588"/>
  <c r="Z161" i="588"/>
  <c r="Y161" i="588"/>
  <c r="X161" i="588"/>
  <c r="W161" i="588"/>
  <c r="V161" i="588"/>
  <c r="U161" i="588"/>
  <c r="T161" i="588"/>
  <c r="S161" i="588"/>
  <c r="AW159" i="588"/>
  <c r="AV159" i="588"/>
  <c r="AU159" i="588"/>
  <c r="AT159" i="588"/>
  <c r="AS159" i="588"/>
  <c r="AR159" i="588"/>
  <c r="AQ159" i="588"/>
  <c r="AP159" i="588"/>
  <c r="AO159" i="588"/>
  <c r="AN159" i="588"/>
  <c r="AM159" i="588"/>
  <c r="AL159" i="588"/>
  <c r="AK159" i="588"/>
  <c r="AJ159" i="588"/>
  <c r="AI159" i="588"/>
  <c r="AH159" i="588"/>
  <c r="AG159" i="588"/>
  <c r="AF159" i="588"/>
  <c r="AE159" i="588"/>
  <c r="AD159" i="588"/>
  <c r="AC159" i="588"/>
  <c r="AB159" i="588"/>
  <c r="AA159" i="588"/>
  <c r="Z159" i="588"/>
  <c r="Y159" i="588"/>
  <c r="X159" i="588"/>
  <c r="W159" i="588"/>
  <c r="V159" i="588"/>
  <c r="U159" i="588"/>
  <c r="T159" i="588"/>
  <c r="S159" i="588"/>
  <c r="F159" i="588"/>
  <c r="AW158" i="588"/>
  <c r="AV158" i="588"/>
  <c r="AU158" i="588"/>
  <c r="AT158" i="588"/>
  <c r="AS158" i="588"/>
  <c r="AR158" i="588"/>
  <c r="AQ158" i="588"/>
  <c r="AP158" i="588"/>
  <c r="AO158" i="588"/>
  <c r="AN158" i="588"/>
  <c r="AM158" i="588"/>
  <c r="AL158" i="588"/>
  <c r="AK158" i="588"/>
  <c r="AJ158" i="588"/>
  <c r="AI158" i="588"/>
  <c r="AH158" i="588"/>
  <c r="AG158" i="588"/>
  <c r="AF158" i="588"/>
  <c r="AE158" i="588"/>
  <c r="AD158" i="588"/>
  <c r="AC158" i="588"/>
  <c r="AB158" i="588"/>
  <c r="AA158" i="588"/>
  <c r="Z158" i="588"/>
  <c r="Y158" i="588"/>
  <c r="X158" i="588"/>
  <c r="W158" i="588"/>
  <c r="V158" i="588"/>
  <c r="U158" i="588"/>
  <c r="T158" i="588"/>
  <c r="S158" i="588"/>
  <c r="AW156" i="588"/>
  <c r="AV156" i="588"/>
  <c r="AU156" i="588"/>
  <c r="AT156" i="588"/>
  <c r="AS156" i="588"/>
  <c r="AR156" i="588"/>
  <c r="AQ156" i="588"/>
  <c r="AP156" i="588"/>
  <c r="AO156" i="588"/>
  <c r="AN156" i="588"/>
  <c r="AM156" i="588"/>
  <c r="AL156" i="588"/>
  <c r="AK156" i="588"/>
  <c r="AJ156" i="588"/>
  <c r="AI156" i="588"/>
  <c r="AH156" i="588"/>
  <c r="AG156" i="588"/>
  <c r="AF156" i="588"/>
  <c r="AE156" i="588"/>
  <c r="AD156" i="588"/>
  <c r="AC156" i="588"/>
  <c r="AB156" i="588"/>
  <c r="AA156" i="588"/>
  <c r="Z156" i="588"/>
  <c r="Y156" i="588"/>
  <c r="X156" i="588"/>
  <c r="W156" i="588"/>
  <c r="V156" i="588"/>
  <c r="U156" i="588"/>
  <c r="T156" i="588"/>
  <c r="S156" i="588"/>
  <c r="F156" i="588"/>
  <c r="AW155" i="588"/>
  <c r="AV155" i="588"/>
  <c r="AU155" i="588"/>
  <c r="AT155" i="588"/>
  <c r="AS155" i="588"/>
  <c r="AR155" i="588"/>
  <c r="AQ155" i="588"/>
  <c r="AP155" i="588"/>
  <c r="AO155" i="588"/>
  <c r="AN155" i="588"/>
  <c r="AM155" i="588"/>
  <c r="AL155" i="588"/>
  <c r="AK155" i="588"/>
  <c r="AJ155" i="588"/>
  <c r="AI155" i="588"/>
  <c r="AH155" i="588"/>
  <c r="AG155" i="588"/>
  <c r="AF155" i="588"/>
  <c r="AE155" i="588"/>
  <c r="AD155" i="588"/>
  <c r="AC155" i="588"/>
  <c r="AB155" i="588"/>
  <c r="AA155" i="588"/>
  <c r="Z155" i="588"/>
  <c r="Y155" i="588"/>
  <c r="X155" i="588"/>
  <c r="W155" i="588"/>
  <c r="V155" i="588"/>
  <c r="U155" i="588"/>
  <c r="T155" i="588"/>
  <c r="S155" i="588"/>
  <c r="AW153" i="588"/>
  <c r="AV153" i="588"/>
  <c r="AU153" i="588"/>
  <c r="AT153" i="588"/>
  <c r="AS153" i="588"/>
  <c r="AR153" i="588"/>
  <c r="AQ153" i="588"/>
  <c r="AP153" i="588"/>
  <c r="AO153" i="588"/>
  <c r="AN153" i="588"/>
  <c r="AM153" i="588"/>
  <c r="AL153" i="588"/>
  <c r="AK153" i="588"/>
  <c r="AJ153" i="588"/>
  <c r="AI153" i="588"/>
  <c r="AH153" i="588"/>
  <c r="AG153" i="588"/>
  <c r="AF153" i="588"/>
  <c r="AE153" i="588"/>
  <c r="AD153" i="588"/>
  <c r="AC153" i="588"/>
  <c r="AB153" i="588"/>
  <c r="AA153" i="588"/>
  <c r="Z153" i="588"/>
  <c r="Y153" i="588"/>
  <c r="X153" i="588"/>
  <c r="W153" i="588"/>
  <c r="V153" i="588"/>
  <c r="U153" i="588"/>
  <c r="T153" i="588"/>
  <c r="S153" i="588"/>
  <c r="F153" i="588"/>
  <c r="AW152" i="588"/>
  <c r="AV152" i="588"/>
  <c r="AU152" i="588"/>
  <c r="AT152" i="588"/>
  <c r="AS152" i="588"/>
  <c r="AR152" i="588"/>
  <c r="AQ152" i="588"/>
  <c r="AP152" i="588"/>
  <c r="AO152" i="588"/>
  <c r="AN152" i="588"/>
  <c r="AM152" i="588"/>
  <c r="AL152" i="588"/>
  <c r="AK152" i="588"/>
  <c r="AJ152" i="588"/>
  <c r="AI152" i="588"/>
  <c r="AH152" i="588"/>
  <c r="AG152" i="588"/>
  <c r="AF152" i="588"/>
  <c r="AE152" i="588"/>
  <c r="AD152" i="588"/>
  <c r="AC152" i="588"/>
  <c r="AB152" i="588"/>
  <c r="AA152" i="588"/>
  <c r="Z152" i="588"/>
  <c r="Y152" i="588"/>
  <c r="X152" i="588"/>
  <c r="W152" i="588"/>
  <c r="V152" i="588"/>
  <c r="U152" i="588"/>
  <c r="T152" i="588"/>
  <c r="S152" i="588"/>
  <c r="AW150" i="588"/>
  <c r="AV150" i="588"/>
  <c r="AU150" i="588"/>
  <c r="AT150" i="588"/>
  <c r="AS150" i="588"/>
  <c r="AR150" i="588"/>
  <c r="AQ150" i="588"/>
  <c r="AP150" i="588"/>
  <c r="AO150" i="588"/>
  <c r="AN150" i="588"/>
  <c r="AM150" i="588"/>
  <c r="AL150" i="588"/>
  <c r="AK150" i="588"/>
  <c r="AJ150" i="588"/>
  <c r="AI150" i="588"/>
  <c r="AH150" i="588"/>
  <c r="AG150" i="588"/>
  <c r="AF150" i="588"/>
  <c r="AE150" i="588"/>
  <c r="AD150" i="588"/>
  <c r="AC150" i="588"/>
  <c r="AB150" i="588"/>
  <c r="AA150" i="588"/>
  <c r="Z150" i="588"/>
  <c r="Y150" i="588"/>
  <c r="X150" i="588"/>
  <c r="W150" i="588"/>
  <c r="V150" i="588"/>
  <c r="U150" i="588"/>
  <c r="T150" i="588"/>
  <c r="S150" i="588"/>
  <c r="F150" i="588"/>
  <c r="AW149" i="588"/>
  <c r="AV149" i="588"/>
  <c r="AU149" i="588"/>
  <c r="AT149" i="588"/>
  <c r="AS149" i="588"/>
  <c r="AR149" i="588"/>
  <c r="AQ149" i="588"/>
  <c r="AP149" i="588"/>
  <c r="AO149" i="588"/>
  <c r="AN149" i="588"/>
  <c r="AM149" i="588"/>
  <c r="AL149" i="588"/>
  <c r="AK149" i="588"/>
  <c r="AJ149" i="588"/>
  <c r="AI149" i="588"/>
  <c r="AH149" i="588"/>
  <c r="AG149" i="588"/>
  <c r="AF149" i="588"/>
  <c r="AE149" i="588"/>
  <c r="AD149" i="588"/>
  <c r="AC149" i="588"/>
  <c r="AB149" i="588"/>
  <c r="AA149" i="588"/>
  <c r="Z149" i="588"/>
  <c r="Y149" i="588"/>
  <c r="X149" i="588"/>
  <c r="W149" i="588"/>
  <c r="V149" i="588"/>
  <c r="U149" i="588"/>
  <c r="T149" i="588"/>
  <c r="S149" i="588"/>
  <c r="AW147" i="588"/>
  <c r="AV147" i="588"/>
  <c r="AU147" i="588"/>
  <c r="AT147" i="588"/>
  <c r="AS147" i="588"/>
  <c r="AR147" i="588"/>
  <c r="AQ147" i="588"/>
  <c r="AP147" i="588"/>
  <c r="AO147" i="588"/>
  <c r="AN147" i="588"/>
  <c r="AM147" i="588"/>
  <c r="AL147" i="588"/>
  <c r="AK147" i="588"/>
  <c r="AJ147" i="588"/>
  <c r="AI147" i="588"/>
  <c r="AH147" i="588"/>
  <c r="AG147" i="588"/>
  <c r="AF147" i="588"/>
  <c r="AE147" i="588"/>
  <c r="AD147" i="588"/>
  <c r="AC147" i="588"/>
  <c r="AB147" i="588"/>
  <c r="AA147" i="588"/>
  <c r="Z147" i="588"/>
  <c r="Y147" i="588"/>
  <c r="X147" i="588"/>
  <c r="W147" i="588"/>
  <c r="V147" i="588"/>
  <c r="U147" i="588"/>
  <c r="T147" i="588"/>
  <c r="S147" i="588"/>
  <c r="F147" i="588"/>
  <c r="AW146" i="588"/>
  <c r="AV146" i="588"/>
  <c r="AU146" i="588"/>
  <c r="AT146" i="588"/>
  <c r="AS146" i="588"/>
  <c r="AR146" i="588"/>
  <c r="AQ146" i="588"/>
  <c r="AP146" i="588"/>
  <c r="AO146" i="588"/>
  <c r="AN146" i="588"/>
  <c r="AM146" i="588"/>
  <c r="AL146" i="588"/>
  <c r="AK146" i="588"/>
  <c r="AJ146" i="588"/>
  <c r="AI146" i="588"/>
  <c r="AH146" i="588"/>
  <c r="AG146" i="588"/>
  <c r="AF146" i="588"/>
  <c r="AE146" i="588"/>
  <c r="AD146" i="588"/>
  <c r="AC146" i="588"/>
  <c r="AB146" i="588"/>
  <c r="AA146" i="588"/>
  <c r="Z146" i="588"/>
  <c r="Y146" i="588"/>
  <c r="X146" i="588"/>
  <c r="W146" i="588"/>
  <c r="V146" i="588"/>
  <c r="U146" i="588"/>
  <c r="T146" i="588"/>
  <c r="S146" i="588"/>
  <c r="AW144" i="588"/>
  <c r="AV144" i="588"/>
  <c r="AU144" i="588"/>
  <c r="AT144" i="588"/>
  <c r="AS144" i="588"/>
  <c r="AR144" i="588"/>
  <c r="AQ144" i="588"/>
  <c r="AP144" i="588"/>
  <c r="AO144" i="588"/>
  <c r="AN144" i="588"/>
  <c r="AM144" i="588"/>
  <c r="AL144" i="588"/>
  <c r="AK144" i="588"/>
  <c r="AJ144" i="588"/>
  <c r="AI144" i="588"/>
  <c r="AH144" i="588"/>
  <c r="AG144" i="588"/>
  <c r="AF144" i="588"/>
  <c r="AE144" i="588"/>
  <c r="AD144" i="588"/>
  <c r="AC144" i="588"/>
  <c r="AB144" i="588"/>
  <c r="AA144" i="588"/>
  <c r="Z144" i="588"/>
  <c r="Y144" i="588"/>
  <c r="X144" i="588"/>
  <c r="W144" i="588"/>
  <c r="V144" i="588"/>
  <c r="U144" i="588"/>
  <c r="T144" i="588"/>
  <c r="S144" i="588"/>
  <c r="F144" i="588"/>
  <c r="AW143" i="588"/>
  <c r="AV143" i="588"/>
  <c r="AU143" i="588"/>
  <c r="AT143" i="588"/>
  <c r="AS143" i="588"/>
  <c r="AR143" i="588"/>
  <c r="AQ143" i="588"/>
  <c r="AP143" i="588"/>
  <c r="AO143" i="588"/>
  <c r="AN143" i="588"/>
  <c r="AM143" i="588"/>
  <c r="AL143" i="588"/>
  <c r="AK143" i="588"/>
  <c r="AJ143" i="588"/>
  <c r="AI143" i="588"/>
  <c r="AH143" i="588"/>
  <c r="AG143" i="588"/>
  <c r="AF143" i="588"/>
  <c r="AE143" i="588"/>
  <c r="AD143" i="588"/>
  <c r="AC143" i="588"/>
  <c r="AB143" i="588"/>
  <c r="AA143" i="588"/>
  <c r="Z143" i="588"/>
  <c r="Y143" i="588"/>
  <c r="X143" i="588"/>
  <c r="W143" i="588"/>
  <c r="V143" i="588"/>
  <c r="U143" i="588"/>
  <c r="T143" i="588"/>
  <c r="S143" i="588"/>
  <c r="AW141" i="588"/>
  <c r="AV141" i="588"/>
  <c r="AU141" i="588"/>
  <c r="AT141" i="588"/>
  <c r="AS141" i="588"/>
  <c r="AR141" i="588"/>
  <c r="AQ141" i="588"/>
  <c r="AP141" i="588"/>
  <c r="AO141" i="588"/>
  <c r="AN141" i="588"/>
  <c r="AM141" i="588"/>
  <c r="AL141" i="588"/>
  <c r="AK141" i="588"/>
  <c r="AJ141" i="588"/>
  <c r="AI141" i="588"/>
  <c r="AH141" i="588"/>
  <c r="AG141" i="588"/>
  <c r="AF141" i="588"/>
  <c r="AE141" i="588"/>
  <c r="AD141" i="588"/>
  <c r="AC141" i="588"/>
  <c r="AB141" i="588"/>
  <c r="AA141" i="588"/>
  <c r="Z141" i="588"/>
  <c r="Y141" i="588"/>
  <c r="X141" i="588"/>
  <c r="W141" i="588"/>
  <c r="V141" i="588"/>
  <c r="U141" i="588"/>
  <c r="T141" i="588"/>
  <c r="S141" i="588"/>
  <c r="F141" i="588"/>
  <c r="AW140" i="588"/>
  <c r="AV140" i="588"/>
  <c r="AU140" i="588"/>
  <c r="AT140" i="588"/>
  <c r="AS140" i="588"/>
  <c r="AR140" i="588"/>
  <c r="AQ140" i="588"/>
  <c r="AP140" i="588"/>
  <c r="AO140" i="588"/>
  <c r="AN140" i="588"/>
  <c r="AM140" i="588"/>
  <c r="AL140" i="588"/>
  <c r="AK140" i="588"/>
  <c r="AJ140" i="588"/>
  <c r="AI140" i="588"/>
  <c r="AH140" i="588"/>
  <c r="AG140" i="588"/>
  <c r="AF140" i="588"/>
  <c r="AE140" i="588"/>
  <c r="AD140" i="588"/>
  <c r="AC140" i="588"/>
  <c r="AB140" i="588"/>
  <c r="AA140" i="588"/>
  <c r="Z140" i="588"/>
  <c r="Y140" i="588"/>
  <c r="X140" i="588"/>
  <c r="W140" i="588"/>
  <c r="V140" i="588"/>
  <c r="U140" i="588"/>
  <c r="T140" i="588"/>
  <c r="S140" i="588"/>
  <c r="AW138" i="588"/>
  <c r="AV138" i="588"/>
  <c r="AU138" i="588"/>
  <c r="AT138" i="588"/>
  <c r="AS138" i="588"/>
  <c r="AR138" i="588"/>
  <c r="AQ138" i="588"/>
  <c r="AP138" i="588"/>
  <c r="AO138" i="588"/>
  <c r="AN138" i="588"/>
  <c r="AM138" i="588"/>
  <c r="AL138" i="588"/>
  <c r="AK138" i="588"/>
  <c r="AJ138" i="588"/>
  <c r="AI138" i="588"/>
  <c r="AH138" i="588"/>
  <c r="AG138" i="588"/>
  <c r="AF138" i="588"/>
  <c r="AE138" i="588"/>
  <c r="AD138" i="588"/>
  <c r="AC138" i="588"/>
  <c r="AB138" i="588"/>
  <c r="AA138" i="588"/>
  <c r="Z138" i="588"/>
  <c r="Y138" i="588"/>
  <c r="X138" i="588"/>
  <c r="W138" i="588"/>
  <c r="V138" i="588"/>
  <c r="U138" i="588"/>
  <c r="T138" i="588"/>
  <c r="S138" i="588"/>
  <c r="F138" i="588"/>
  <c r="AW137" i="588"/>
  <c r="AV137" i="588"/>
  <c r="AU137" i="588"/>
  <c r="AT137" i="588"/>
  <c r="AS137" i="588"/>
  <c r="AR137" i="588"/>
  <c r="AQ137" i="588"/>
  <c r="AP137" i="588"/>
  <c r="AO137" i="588"/>
  <c r="AN137" i="588"/>
  <c r="AM137" i="588"/>
  <c r="AL137" i="588"/>
  <c r="AK137" i="588"/>
  <c r="AJ137" i="588"/>
  <c r="AI137" i="588"/>
  <c r="AH137" i="588"/>
  <c r="AG137" i="588"/>
  <c r="AF137" i="588"/>
  <c r="AE137" i="588"/>
  <c r="AD137" i="588"/>
  <c r="AC137" i="588"/>
  <c r="AB137" i="588"/>
  <c r="AA137" i="588"/>
  <c r="Z137" i="588"/>
  <c r="Y137" i="588"/>
  <c r="X137" i="588"/>
  <c r="W137" i="588"/>
  <c r="V137" i="588"/>
  <c r="U137" i="588"/>
  <c r="T137" i="588"/>
  <c r="S137" i="588"/>
  <c r="AW135" i="588"/>
  <c r="AV135" i="588"/>
  <c r="AU135" i="588"/>
  <c r="AT135" i="588"/>
  <c r="AS135" i="588"/>
  <c r="AR135" i="588"/>
  <c r="AQ135" i="588"/>
  <c r="AP135" i="588"/>
  <c r="AO135" i="588"/>
  <c r="AN135" i="588"/>
  <c r="AM135" i="588"/>
  <c r="AL135" i="588"/>
  <c r="AK135" i="588"/>
  <c r="AJ135" i="588"/>
  <c r="AI135" i="588"/>
  <c r="AH135" i="588"/>
  <c r="AG135" i="588"/>
  <c r="AF135" i="588"/>
  <c r="AE135" i="588"/>
  <c r="AD135" i="588"/>
  <c r="AC135" i="588"/>
  <c r="AB135" i="588"/>
  <c r="AA135" i="588"/>
  <c r="Z135" i="588"/>
  <c r="Y135" i="588"/>
  <c r="X135" i="588"/>
  <c r="W135" i="588"/>
  <c r="V135" i="588"/>
  <c r="U135" i="588"/>
  <c r="T135" i="588"/>
  <c r="S135" i="588"/>
  <c r="F135" i="588"/>
  <c r="AW134" i="588"/>
  <c r="AV134" i="588"/>
  <c r="AU134" i="588"/>
  <c r="AT134" i="588"/>
  <c r="AS134" i="588"/>
  <c r="AR134" i="588"/>
  <c r="AQ134" i="588"/>
  <c r="AP134" i="588"/>
  <c r="AO134" i="588"/>
  <c r="AN134" i="588"/>
  <c r="AM134" i="588"/>
  <c r="AL134" i="588"/>
  <c r="AK134" i="588"/>
  <c r="AJ134" i="588"/>
  <c r="AI134" i="588"/>
  <c r="AH134" i="588"/>
  <c r="AG134" i="588"/>
  <c r="AF134" i="588"/>
  <c r="AE134" i="588"/>
  <c r="AD134" i="588"/>
  <c r="AC134" i="588"/>
  <c r="AB134" i="588"/>
  <c r="AA134" i="588"/>
  <c r="Z134" i="588"/>
  <c r="Y134" i="588"/>
  <c r="X134" i="588"/>
  <c r="W134" i="588"/>
  <c r="V134" i="588"/>
  <c r="U134" i="588"/>
  <c r="T134" i="588"/>
  <c r="S134" i="588"/>
  <c r="AW132" i="588"/>
  <c r="AV132" i="588"/>
  <c r="AU132" i="588"/>
  <c r="AT132" i="588"/>
  <c r="AS132" i="588"/>
  <c r="AR132" i="588"/>
  <c r="AQ132" i="588"/>
  <c r="AP132" i="588"/>
  <c r="AO132" i="588"/>
  <c r="AN132" i="588"/>
  <c r="AM132" i="588"/>
  <c r="AL132" i="588"/>
  <c r="AK132" i="588"/>
  <c r="AJ132" i="588"/>
  <c r="AI132" i="588"/>
  <c r="AH132" i="588"/>
  <c r="AG132" i="588"/>
  <c r="AF132" i="588"/>
  <c r="AE132" i="588"/>
  <c r="AD132" i="588"/>
  <c r="AC132" i="588"/>
  <c r="AB132" i="588"/>
  <c r="AA132" i="588"/>
  <c r="Z132" i="588"/>
  <c r="Y132" i="588"/>
  <c r="X132" i="588"/>
  <c r="W132" i="588"/>
  <c r="V132" i="588"/>
  <c r="U132" i="588"/>
  <c r="T132" i="588"/>
  <c r="S132" i="588"/>
  <c r="F132" i="588"/>
  <c r="AW131" i="588"/>
  <c r="AV131" i="588"/>
  <c r="AU131" i="588"/>
  <c r="AT131" i="588"/>
  <c r="AS131" i="588"/>
  <c r="AR131" i="588"/>
  <c r="AQ131" i="588"/>
  <c r="AP131" i="588"/>
  <c r="AO131" i="588"/>
  <c r="AN131" i="588"/>
  <c r="AM131" i="588"/>
  <c r="AL131" i="588"/>
  <c r="AK131" i="588"/>
  <c r="AJ131" i="588"/>
  <c r="AI131" i="588"/>
  <c r="AH131" i="588"/>
  <c r="AG131" i="588"/>
  <c r="AF131" i="588"/>
  <c r="AE131" i="588"/>
  <c r="AD131" i="588"/>
  <c r="AC131" i="588"/>
  <c r="AB131" i="588"/>
  <c r="AA131" i="588"/>
  <c r="Z131" i="588"/>
  <c r="Y131" i="588"/>
  <c r="X131" i="588"/>
  <c r="W131" i="588"/>
  <c r="V131" i="588"/>
  <c r="U131" i="588"/>
  <c r="T131" i="588"/>
  <c r="S131" i="588"/>
  <c r="AW129" i="588"/>
  <c r="AV129" i="588"/>
  <c r="AU129" i="588"/>
  <c r="AT129" i="588"/>
  <c r="AS129" i="588"/>
  <c r="AR129" i="588"/>
  <c r="AQ129" i="588"/>
  <c r="AP129" i="588"/>
  <c r="AO129" i="588"/>
  <c r="AN129" i="588"/>
  <c r="AM129" i="588"/>
  <c r="AL129" i="588"/>
  <c r="AK129" i="588"/>
  <c r="AJ129" i="588"/>
  <c r="AI129" i="588"/>
  <c r="AH129" i="588"/>
  <c r="AG129" i="588"/>
  <c r="AF129" i="588"/>
  <c r="AE129" i="588"/>
  <c r="AD129" i="588"/>
  <c r="AC129" i="588"/>
  <c r="AB129" i="588"/>
  <c r="AA129" i="588"/>
  <c r="Z129" i="588"/>
  <c r="Y129" i="588"/>
  <c r="X129" i="588"/>
  <c r="W129" i="588"/>
  <c r="V129" i="588"/>
  <c r="U129" i="588"/>
  <c r="T129" i="588"/>
  <c r="S129" i="588"/>
  <c r="F129" i="588"/>
  <c r="AW128" i="588"/>
  <c r="AV128" i="588"/>
  <c r="AU128" i="588"/>
  <c r="AT128" i="588"/>
  <c r="AS128" i="588"/>
  <c r="AR128" i="588"/>
  <c r="AQ128" i="588"/>
  <c r="AP128" i="588"/>
  <c r="AO128" i="588"/>
  <c r="AN128" i="588"/>
  <c r="AM128" i="588"/>
  <c r="AL128" i="588"/>
  <c r="AK128" i="588"/>
  <c r="AJ128" i="588"/>
  <c r="AI128" i="588"/>
  <c r="AH128" i="588"/>
  <c r="AG128" i="588"/>
  <c r="AF128" i="588"/>
  <c r="AE128" i="588"/>
  <c r="AD128" i="588"/>
  <c r="AC128" i="588"/>
  <c r="AB128" i="588"/>
  <c r="AA128" i="588"/>
  <c r="Z128" i="588"/>
  <c r="Y128" i="588"/>
  <c r="X128" i="588"/>
  <c r="W128" i="588"/>
  <c r="V128" i="588"/>
  <c r="U128" i="588"/>
  <c r="T128" i="588"/>
  <c r="S128" i="588"/>
  <c r="AW126" i="588"/>
  <c r="AV126" i="588"/>
  <c r="AU126" i="588"/>
  <c r="AT126" i="588"/>
  <c r="AS126" i="588"/>
  <c r="AR126" i="588"/>
  <c r="AQ126" i="588"/>
  <c r="AP126" i="588"/>
  <c r="AO126" i="588"/>
  <c r="AN126" i="588"/>
  <c r="AM126" i="588"/>
  <c r="AL126" i="588"/>
  <c r="AK126" i="588"/>
  <c r="AJ126" i="588"/>
  <c r="AI126" i="588"/>
  <c r="AH126" i="588"/>
  <c r="AG126" i="588"/>
  <c r="AF126" i="588"/>
  <c r="AE126" i="588"/>
  <c r="AD126" i="588"/>
  <c r="AC126" i="588"/>
  <c r="AB126" i="588"/>
  <c r="AA126" i="588"/>
  <c r="Z126" i="588"/>
  <c r="Y126" i="588"/>
  <c r="X126" i="588"/>
  <c r="W126" i="588"/>
  <c r="V126" i="588"/>
  <c r="U126" i="588"/>
  <c r="T126" i="588"/>
  <c r="S126" i="588"/>
  <c r="F126" i="588"/>
  <c r="AW125" i="588"/>
  <c r="AV125" i="588"/>
  <c r="AU125" i="588"/>
  <c r="AT125" i="588"/>
  <c r="AS125" i="588"/>
  <c r="AR125" i="588"/>
  <c r="AQ125" i="588"/>
  <c r="AP125" i="588"/>
  <c r="AO125" i="588"/>
  <c r="AN125" i="588"/>
  <c r="AM125" i="588"/>
  <c r="AL125" i="588"/>
  <c r="AK125" i="588"/>
  <c r="AJ125" i="588"/>
  <c r="AI125" i="588"/>
  <c r="AH125" i="588"/>
  <c r="AG125" i="588"/>
  <c r="AF125" i="588"/>
  <c r="AE125" i="588"/>
  <c r="AD125" i="588"/>
  <c r="AC125" i="588"/>
  <c r="AB125" i="588"/>
  <c r="AA125" i="588"/>
  <c r="Z125" i="588"/>
  <c r="Y125" i="588"/>
  <c r="X125" i="588"/>
  <c r="W125" i="588"/>
  <c r="V125" i="588"/>
  <c r="U125" i="588"/>
  <c r="T125" i="588"/>
  <c r="S125" i="588"/>
  <c r="AW123" i="588"/>
  <c r="AV123" i="588"/>
  <c r="AU123" i="588"/>
  <c r="AT123" i="588"/>
  <c r="AS123" i="588"/>
  <c r="AR123" i="588"/>
  <c r="AQ123" i="588"/>
  <c r="AP123" i="588"/>
  <c r="AO123" i="588"/>
  <c r="AN123" i="588"/>
  <c r="AM123" i="588"/>
  <c r="AL123" i="588"/>
  <c r="AK123" i="588"/>
  <c r="AJ123" i="588"/>
  <c r="AI123" i="588"/>
  <c r="AH123" i="588"/>
  <c r="AG123" i="588"/>
  <c r="AF123" i="588"/>
  <c r="AE123" i="588"/>
  <c r="AD123" i="588"/>
  <c r="AC123" i="588"/>
  <c r="AB123" i="588"/>
  <c r="AA123" i="588"/>
  <c r="Z123" i="588"/>
  <c r="Y123" i="588"/>
  <c r="X123" i="588"/>
  <c r="W123" i="588"/>
  <c r="V123" i="588"/>
  <c r="U123" i="588"/>
  <c r="T123" i="588"/>
  <c r="S123" i="588"/>
  <c r="F123" i="588"/>
  <c r="AW122" i="588"/>
  <c r="AV122" i="588"/>
  <c r="AU122" i="588"/>
  <c r="AT122" i="588"/>
  <c r="AS122" i="588"/>
  <c r="AR122" i="588"/>
  <c r="AQ122" i="588"/>
  <c r="AP122" i="588"/>
  <c r="AO122" i="588"/>
  <c r="AN122" i="588"/>
  <c r="AM122" i="588"/>
  <c r="AL122" i="588"/>
  <c r="AK122" i="588"/>
  <c r="AJ122" i="588"/>
  <c r="AI122" i="588"/>
  <c r="AH122" i="588"/>
  <c r="AG122" i="588"/>
  <c r="AF122" i="588"/>
  <c r="AE122" i="588"/>
  <c r="AD122" i="588"/>
  <c r="AC122" i="588"/>
  <c r="AB122" i="588"/>
  <c r="AA122" i="588"/>
  <c r="Z122" i="588"/>
  <c r="Y122" i="588"/>
  <c r="X122" i="588"/>
  <c r="W122" i="588"/>
  <c r="V122" i="588"/>
  <c r="U122" i="588"/>
  <c r="T122" i="588"/>
  <c r="S122" i="588"/>
  <c r="AW120" i="588"/>
  <c r="AV120" i="588"/>
  <c r="AU120" i="588"/>
  <c r="AT120" i="588"/>
  <c r="AS120" i="588"/>
  <c r="AR120" i="588"/>
  <c r="AQ120" i="588"/>
  <c r="AP120" i="588"/>
  <c r="AO120" i="588"/>
  <c r="AN120" i="588"/>
  <c r="AM120" i="588"/>
  <c r="AL120" i="588"/>
  <c r="AK120" i="588"/>
  <c r="AJ120" i="588"/>
  <c r="AI120" i="588"/>
  <c r="AH120" i="588"/>
  <c r="AG120" i="588"/>
  <c r="AF120" i="588"/>
  <c r="AE120" i="588"/>
  <c r="AD120" i="588"/>
  <c r="AC120" i="588"/>
  <c r="AB120" i="588"/>
  <c r="AA120" i="588"/>
  <c r="Z120" i="588"/>
  <c r="Y120" i="588"/>
  <c r="X120" i="588"/>
  <c r="W120" i="588"/>
  <c r="V120" i="588"/>
  <c r="U120" i="588"/>
  <c r="T120" i="588"/>
  <c r="S120" i="588"/>
  <c r="F120" i="588"/>
  <c r="AW119" i="588"/>
  <c r="AV119" i="588"/>
  <c r="AU119" i="588"/>
  <c r="AT119" i="588"/>
  <c r="AS119" i="588"/>
  <c r="AR119" i="588"/>
  <c r="AQ119" i="588"/>
  <c r="AP119" i="588"/>
  <c r="AO119" i="588"/>
  <c r="AN119" i="588"/>
  <c r="AM119" i="588"/>
  <c r="AL119" i="588"/>
  <c r="AK119" i="588"/>
  <c r="AJ119" i="588"/>
  <c r="AI119" i="588"/>
  <c r="AH119" i="588"/>
  <c r="AG119" i="588"/>
  <c r="AF119" i="588"/>
  <c r="AE119" i="588"/>
  <c r="AD119" i="588"/>
  <c r="AC119" i="588"/>
  <c r="AB119" i="588"/>
  <c r="AA119" i="588"/>
  <c r="Z119" i="588"/>
  <c r="Y119" i="588"/>
  <c r="X119" i="588"/>
  <c r="W119" i="588"/>
  <c r="V119" i="588"/>
  <c r="U119" i="588"/>
  <c r="T119" i="588"/>
  <c r="S119" i="588"/>
  <c r="AW117" i="588"/>
  <c r="AV117" i="588"/>
  <c r="AU117" i="588"/>
  <c r="AT117" i="588"/>
  <c r="AS117" i="588"/>
  <c r="AR117" i="588"/>
  <c r="AQ117" i="588"/>
  <c r="AP117" i="588"/>
  <c r="AO117" i="588"/>
  <c r="AN117" i="588"/>
  <c r="AM117" i="588"/>
  <c r="AL117" i="588"/>
  <c r="AK117" i="588"/>
  <c r="AJ117" i="588"/>
  <c r="AI117" i="588"/>
  <c r="AH117" i="588"/>
  <c r="AG117" i="588"/>
  <c r="AF117" i="588"/>
  <c r="AE117" i="588"/>
  <c r="AD117" i="588"/>
  <c r="AC117" i="588"/>
  <c r="AB117" i="588"/>
  <c r="AA117" i="588"/>
  <c r="Z117" i="588"/>
  <c r="Y117" i="588"/>
  <c r="X117" i="588"/>
  <c r="W117" i="588"/>
  <c r="V117" i="588"/>
  <c r="U117" i="588"/>
  <c r="T117" i="588"/>
  <c r="S117" i="588"/>
  <c r="F117" i="588"/>
  <c r="AW116" i="588"/>
  <c r="AV116" i="588"/>
  <c r="AU116" i="588"/>
  <c r="AT116" i="588"/>
  <c r="AS116" i="588"/>
  <c r="AR116" i="588"/>
  <c r="AQ116" i="588"/>
  <c r="AP116" i="588"/>
  <c r="AO116" i="588"/>
  <c r="AN116" i="588"/>
  <c r="AM116" i="588"/>
  <c r="AL116" i="588"/>
  <c r="AK116" i="588"/>
  <c r="AJ116" i="588"/>
  <c r="AI116" i="588"/>
  <c r="AH116" i="588"/>
  <c r="AG116" i="588"/>
  <c r="AF116" i="588"/>
  <c r="AE116" i="588"/>
  <c r="AD116" i="588"/>
  <c r="AC116" i="588"/>
  <c r="AB116" i="588"/>
  <c r="AA116" i="588"/>
  <c r="Z116" i="588"/>
  <c r="Y116" i="588"/>
  <c r="X116" i="588"/>
  <c r="W116" i="588"/>
  <c r="V116" i="588"/>
  <c r="U116" i="588"/>
  <c r="T116" i="588"/>
  <c r="S116" i="588"/>
  <c r="AW114" i="588"/>
  <c r="AV114" i="588"/>
  <c r="AU114" i="588"/>
  <c r="AT114" i="588"/>
  <c r="AS114" i="588"/>
  <c r="AR114" i="588"/>
  <c r="AQ114" i="588"/>
  <c r="AP114" i="588"/>
  <c r="AO114" i="588"/>
  <c r="AN114" i="588"/>
  <c r="AM114" i="588"/>
  <c r="AL114" i="588"/>
  <c r="AK114" i="588"/>
  <c r="AJ114" i="588"/>
  <c r="AI114" i="588"/>
  <c r="AH114" i="588"/>
  <c r="AG114" i="588"/>
  <c r="AF114" i="588"/>
  <c r="AE114" i="588"/>
  <c r="AD114" i="588"/>
  <c r="AC114" i="588"/>
  <c r="AB114" i="588"/>
  <c r="AA114" i="588"/>
  <c r="Z114" i="588"/>
  <c r="Y114" i="588"/>
  <c r="X114" i="588"/>
  <c r="W114" i="588"/>
  <c r="V114" i="588"/>
  <c r="U114" i="588"/>
  <c r="T114" i="588"/>
  <c r="S114" i="588"/>
  <c r="F114" i="588"/>
  <c r="AW113" i="588"/>
  <c r="AV113" i="588"/>
  <c r="AU113" i="588"/>
  <c r="AT113" i="588"/>
  <c r="AS113" i="588"/>
  <c r="AR113" i="588"/>
  <c r="AQ113" i="588"/>
  <c r="AP113" i="588"/>
  <c r="AO113" i="588"/>
  <c r="AN113" i="588"/>
  <c r="AM113" i="588"/>
  <c r="AL113" i="588"/>
  <c r="AK113" i="588"/>
  <c r="AJ113" i="588"/>
  <c r="AI113" i="588"/>
  <c r="AH113" i="588"/>
  <c r="AG113" i="588"/>
  <c r="AF113" i="588"/>
  <c r="AE113" i="588"/>
  <c r="AD113" i="588"/>
  <c r="AC113" i="588"/>
  <c r="AB113" i="588"/>
  <c r="AA113" i="588"/>
  <c r="Z113" i="588"/>
  <c r="Y113" i="588"/>
  <c r="X113" i="588"/>
  <c r="W113" i="588"/>
  <c r="V113" i="588"/>
  <c r="U113" i="588"/>
  <c r="T113" i="588"/>
  <c r="S113" i="588"/>
  <c r="AW111" i="588"/>
  <c r="AV111" i="588"/>
  <c r="AU111" i="588"/>
  <c r="AT111" i="588"/>
  <c r="AS111" i="588"/>
  <c r="AR111" i="588"/>
  <c r="AQ111" i="588"/>
  <c r="AP111" i="588"/>
  <c r="AO111" i="588"/>
  <c r="AN111" i="588"/>
  <c r="AM111" i="588"/>
  <c r="AL111" i="588"/>
  <c r="AK111" i="588"/>
  <c r="AJ111" i="588"/>
  <c r="AI111" i="588"/>
  <c r="AH111" i="588"/>
  <c r="AG111" i="588"/>
  <c r="AF111" i="588"/>
  <c r="AE111" i="588"/>
  <c r="AD111" i="588"/>
  <c r="AC111" i="588"/>
  <c r="AB111" i="588"/>
  <c r="AA111" i="588"/>
  <c r="Z111" i="588"/>
  <c r="Y111" i="588"/>
  <c r="X111" i="588"/>
  <c r="W111" i="588"/>
  <c r="V111" i="588"/>
  <c r="U111" i="588"/>
  <c r="T111" i="588"/>
  <c r="S111" i="588"/>
  <c r="F111" i="588"/>
  <c r="AW110" i="588"/>
  <c r="AV110" i="588"/>
  <c r="AU110" i="588"/>
  <c r="AT110" i="588"/>
  <c r="AS110" i="588"/>
  <c r="AR110" i="588"/>
  <c r="AQ110" i="588"/>
  <c r="AP110" i="588"/>
  <c r="AO110" i="588"/>
  <c r="AN110" i="588"/>
  <c r="AM110" i="588"/>
  <c r="AL110" i="588"/>
  <c r="AK110" i="588"/>
  <c r="AJ110" i="588"/>
  <c r="AI110" i="588"/>
  <c r="AH110" i="588"/>
  <c r="AG110" i="588"/>
  <c r="AF110" i="588"/>
  <c r="AE110" i="588"/>
  <c r="AD110" i="588"/>
  <c r="AC110" i="588"/>
  <c r="AB110" i="588"/>
  <c r="AA110" i="588"/>
  <c r="Z110" i="588"/>
  <c r="Y110" i="588"/>
  <c r="X110" i="588"/>
  <c r="W110" i="588"/>
  <c r="V110" i="588"/>
  <c r="U110" i="588"/>
  <c r="T110" i="588"/>
  <c r="S110" i="588"/>
  <c r="AW108" i="588"/>
  <c r="AV108" i="588"/>
  <c r="AU108" i="588"/>
  <c r="AT108" i="588"/>
  <c r="AS108" i="588"/>
  <c r="AR108" i="588"/>
  <c r="AQ108" i="588"/>
  <c r="AP108" i="588"/>
  <c r="AO108" i="588"/>
  <c r="AN108" i="588"/>
  <c r="AM108" i="588"/>
  <c r="AL108" i="588"/>
  <c r="AK108" i="588"/>
  <c r="AJ108" i="588"/>
  <c r="AI108" i="588"/>
  <c r="AH108" i="588"/>
  <c r="AG108" i="588"/>
  <c r="AF108" i="588"/>
  <c r="AE108" i="588"/>
  <c r="AD108" i="588"/>
  <c r="AC108" i="588"/>
  <c r="AB108" i="588"/>
  <c r="AA108" i="588"/>
  <c r="Z108" i="588"/>
  <c r="Y108" i="588"/>
  <c r="X108" i="588"/>
  <c r="W108" i="588"/>
  <c r="V108" i="588"/>
  <c r="U108" i="588"/>
  <c r="T108" i="588"/>
  <c r="S108" i="588"/>
  <c r="F108" i="588"/>
  <c r="AW107" i="588"/>
  <c r="AV107" i="588"/>
  <c r="AU107" i="588"/>
  <c r="AT107" i="588"/>
  <c r="AS107" i="588"/>
  <c r="AR107" i="588"/>
  <c r="AQ107" i="588"/>
  <c r="AP107" i="588"/>
  <c r="AO107" i="588"/>
  <c r="AN107" i="588"/>
  <c r="AM107" i="588"/>
  <c r="AL107" i="588"/>
  <c r="AK107" i="588"/>
  <c r="AJ107" i="588"/>
  <c r="AI107" i="588"/>
  <c r="AH107" i="588"/>
  <c r="AG107" i="588"/>
  <c r="AF107" i="588"/>
  <c r="AE107" i="588"/>
  <c r="AD107" i="588"/>
  <c r="AC107" i="588"/>
  <c r="AB107" i="588"/>
  <c r="AA107" i="588"/>
  <c r="Z107" i="588"/>
  <c r="Y107" i="588"/>
  <c r="X107" i="588"/>
  <c r="W107" i="588"/>
  <c r="V107" i="588"/>
  <c r="U107" i="588"/>
  <c r="T107" i="588"/>
  <c r="S107" i="588"/>
  <c r="AW105" i="588"/>
  <c r="AV105" i="588"/>
  <c r="AU105" i="588"/>
  <c r="AT105" i="588"/>
  <c r="AS105" i="588"/>
  <c r="AR105" i="588"/>
  <c r="AQ105" i="588"/>
  <c r="AP105" i="588"/>
  <c r="AO105" i="588"/>
  <c r="AN105" i="588"/>
  <c r="AM105" i="588"/>
  <c r="AL105" i="588"/>
  <c r="AK105" i="588"/>
  <c r="AJ105" i="588"/>
  <c r="AI105" i="588"/>
  <c r="AH105" i="588"/>
  <c r="AG105" i="588"/>
  <c r="AF105" i="588"/>
  <c r="AE105" i="588"/>
  <c r="AD105" i="588"/>
  <c r="AC105" i="588"/>
  <c r="AB105" i="588"/>
  <c r="AA105" i="588"/>
  <c r="Z105" i="588"/>
  <c r="Y105" i="588"/>
  <c r="X105" i="588"/>
  <c r="W105" i="588"/>
  <c r="V105" i="588"/>
  <c r="U105" i="588"/>
  <c r="T105" i="588"/>
  <c r="S105" i="588"/>
  <c r="F105" i="588"/>
  <c r="AW104" i="588"/>
  <c r="AV104" i="588"/>
  <c r="AU104" i="588"/>
  <c r="AT104" i="588"/>
  <c r="AS104" i="588"/>
  <c r="AR104" i="588"/>
  <c r="AQ104" i="588"/>
  <c r="AP104" i="588"/>
  <c r="AO104" i="588"/>
  <c r="AN104" i="588"/>
  <c r="AM104" i="588"/>
  <c r="AL104" i="588"/>
  <c r="AK104" i="588"/>
  <c r="AJ104" i="588"/>
  <c r="AI104" i="588"/>
  <c r="AH104" i="588"/>
  <c r="AG104" i="588"/>
  <c r="AF104" i="588"/>
  <c r="AE104" i="588"/>
  <c r="AD104" i="588"/>
  <c r="AC104" i="588"/>
  <c r="AB104" i="588"/>
  <c r="AA104" i="588"/>
  <c r="Z104" i="588"/>
  <c r="Y104" i="588"/>
  <c r="X104" i="588"/>
  <c r="W104" i="588"/>
  <c r="V104" i="588"/>
  <c r="U104" i="588"/>
  <c r="T104" i="588"/>
  <c r="S104" i="588"/>
  <c r="AW102" i="588"/>
  <c r="AV102" i="588"/>
  <c r="AU102" i="588"/>
  <c r="AT102" i="588"/>
  <c r="AS102" i="588"/>
  <c r="AR102" i="588"/>
  <c r="AQ102" i="588"/>
  <c r="AP102" i="588"/>
  <c r="AO102" i="588"/>
  <c r="AN102" i="588"/>
  <c r="AM102" i="588"/>
  <c r="AL102" i="588"/>
  <c r="AK102" i="588"/>
  <c r="AJ102" i="588"/>
  <c r="AI102" i="588"/>
  <c r="AH102" i="588"/>
  <c r="AG102" i="588"/>
  <c r="AF102" i="588"/>
  <c r="AE102" i="588"/>
  <c r="AD102" i="588"/>
  <c r="AC102" i="588"/>
  <c r="AB102" i="588"/>
  <c r="AA102" i="588"/>
  <c r="Z102" i="588"/>
  <c r="Y102" i="588"/>
  <c r="X102" i="588"/>
  <c r="W102" i="588"/>
  <c r="V102" i="588"/>
  <c r="U102" i="588"/>
  <c r="T102" i="588"/>
  <c r="S102" i="588"/>
  <c r="F102" i="588"/>
  <c r="AW101" i="588"/>
  <c r="AV101" i="588"/>
  <c r="AU101" i="588"/>
  <c r="AT101" i="588"/>
  <c r="AS101" i="588"/>
  <c r="AR101" i="588"/>
  <c r="AQ101" i="588"/>
  <c r="AP101" i="588"/>
  <c r="AO101" i="588"/>
  <c r="AN101" i="588"/>
  <c r="AM101" i="588"/>
  <c r="AL101" i="588"/>
  <c r="AK101" i="588"/>
  <c r="AJ101" i="588"/>
  <c r="AI101" i="588"/>
  <c r="AH101" i="588"/>
  <c r="AG101" i="588"/>
  <c r="AF101" i="588"/>
  <c r="AE101" i="588"/>
  <c r="AD101" i="588"/>
  <c r="AC101" i="588"/>
  <c r="AB101" i="588"/>
  <c r="AA101" i="588"/>
  <c r="Z101" i="588"/>
  <c r="Y101" i="588"/>
  <c r="X101" i="588"/>
  <c r="W101" i="588"/>
  <c r="V101" i="588"/>
  <c r="U101" i="588"/>
  <c r="T101" i="588"/>
  <c r="S101" i="588"/>
  <c r="AW99" i="588"/>
  <c r="AV99" i="588"/>
  <c r="AU99" i="588"/>
  <c r="AT99" i="588"/>
  <c r="AS99" i="588"/>
  <c r="AR99" i="588"/>
  <c r="AQ99" i="588"/>
  <c r="AP99" i="588"/>
  <c r="AO99" i="588"/>
  <c r="AN99" i="588"/>
  <c r="AM99" i="588"/>
  <c r="AL99" i="588"/>
  <c r="AK99" i="588"/>
  <c r="AJ99" i="588"/>
  <c r="AI99" i="588"/>
  <c r="AH99" i="588"/>
  <c r="AG99" i="588"/>
  <c r="AF99" i="588"/>
  <c r="AE99" i="588"/>
  <c r="AD99" i="588"/>
  <c r="AC99" i="588"/>
  <c r="AB99" i="588"/>
  <c r="AA99" i="588"/>
  <c r="Z99" i="588"/>
  <c r="Y99" i="588"/>
  <c r="X99" i="588"/>
  <c r="W99" i="588"/>
  <c r="V99" i="588"/>
  <c r="U99" i="588"/>
  <c r="T99" i="588"/>
  <c r="S99" i="588"/>
  <c r="F99" i="588"/>
  <c r="AW98" i="588"/>
  <c r="AV98" i="588"/>
  <c r="AU98" i="588"/>
  <c r="AT98" i="588"/>
  <c r="AS98" i="588"/>
  <c r="AR98" i="588"/>
  <c r="AQ98" i="588"/>
  <c r="AP98" i="588"/>
  <c r="AO98" i="588"/>
  <c r="AN98" i="588"/>
  <c r="AM98" i="588"/>
  <c r="AL98" i="588"/>
  <c r="AK98" i="588"/>
  <c r="AJ98" i="588"/>
  <c r="AI98" i="588"/>
  <c r="AH98" i="588"/>
  <c r="AG98" i="588"/>
  <c r="AF98" i="588"/>
  <c r="AE98" i="588"/>
  <c r="AD98" i="588"/>
  <c r="AC98" i="588"/>
  <c r="AB98" i="588"/>
  <c r="AA98" i="588"/>
  <c r="Z98" i="588"/>
  <c r="Y98" i="588"/>
  <c r="X98" i="588"/>
  <c r="W98" i="588"/>
  <c r="V98" i="588"/>
  <c r="U98" i="588"/>
  <c r="T98" i="588"/>
  <c r="S98" i="588"/>
  <c r="AW96" i="588"/>
  <c r="AV96" i="588"/>
  <c r="AU96" i="588"/>
  <c r="AT96" i="588"/>
  <c r="AS96" i="588"/>
  <c r="AR96" i="588"/>
  <c r="AQ96" i="588"/>
  <c r="AP96" i="588"/>
  <c r="AO96" i="588"/>
  <c r="AN96" i="588"/>
  <c r="AM96" i="588"/>
  <c r="AL96" i="588"/>
  <c r="AK96" i="588"/>
  <c r="AJ96" i="588"/>
  <c r="AI96" i="588"/>
  <c r="AH96" i="588"/>
  <c r="AG96" i="588"/>
  <c r="AF96" i="588"/>
  <c r="AE96" i="588"/>
  <c r="AD96" i="588"/>
  <c r="AC96" i="588"/>
  <c r="AB96" i="588"/>
  <c r="AA96" i="588"/>
  <c r="Z96" i="588"/>
  <c r="Y96" i="588"/>
  <c r="X96" i="588"/>
  <c r="W96" i="588"/>
  <c r="V96" i="588"/>
  <c r="U96" i="588"/>
  <c r="T96" i="588"/>
  <c r="S96" i="588"/>
  <c r="F96" i="588"/>
  <c r="AW95" i="588"/>
  <c r="AV95" i="588"/>
  <c r="AU95" i="588"/>
  <c r="AT95" i="588"/>
  <c r="AS95" i="588"/>
  <c r="AR95" i="588"/>
  <c r="AQ95" i="588"/>
  <c r="AP95" i="588"/>
  <c r="AO95" i="588"/>
  <c r="AN95" i="588"/>
  <c r="AM95" i="588"/>
  <c r="AL95" i="588"/>
  <c r="AK95" i="588"/>
  <c r="AJ95" i="588"/>
  <c r="AI95" i="588"/>
  <c r="AH95" i="588"/>
  <c r="AG95" i="588"/>
  <c r="AF95" i="588"/>
  <c r="AE95" i="588"/>
  <c r="AD95" i="588"/>
  <c r="AC95" i="588"/>
  <c r="AB95" i="588"/>
  <c r="AA95" i="588"/>
  <c r="Z95" i="588"/>
  <c r="Y95" i="588"/>
  <c r="X95" i="588"/>
  <c r="W95" i="588"/>
  <c r="V95" i="588"/>
  <c r="U95" i="588"/>
  <c r="T95" i="588"/>
  <c r="S95" i="588"/>
  <c r="AW93" i="588"/>
  <c r="AV93" i="588"/>
  <c r="AU93" i="588"/>
  <c r="AT93" i="588"/>
  <c r="AS93" i="588"/>
  <c r="AR93" i="588"/>
  <c r="AQ93" i="588"/>
  <c r="AP93" i="588"/>
  <c r="AO93" i="588"/>
  <c r="AN93" i="588"/>
  <c r="AM93" i="588"/>
  <c r="AL93" i="588"/>
  <c r="AK93" i="588"/>
  <c r="AJ93" i="588"/>
  <c r="AI93" i="588"/>
  <c r="AH93" i="588"/>
  <c r="AG93" i="588"/>
  <c r="AF93" i="588"/>
  <c r="AE93" i="588"/>
  <c r="AD93" i="588"/>
  <c r="AC93" i="588"/>
  <c r="AB93" i="588"/>
  <c r="AA93" i="588"/>
  <c r="Z93" i="588"/>
  <c r="Y93" i="588"/>
  <c r="X93" i="588"/>
  <c r="W93" i="588"/>
  <c r="V93" i="588"/>
  <c r="U93" i="588"/>
  <c r="T93" i="588"/>
  <c r="S93" i="588"/>
  <c r="F93" i="588"/>
  <c r="AW92" i="588"/>
  <c r="AV92" i="588"/>
  <c r="AU92" i="588"/>
  <c r="AT92" i="588"/>
  <c r="AS92" i="588"/>
  <c r="AR92" i="588"/>
  <c r="AQ92" i="588"/>
  <c r="AP92" i="588"/>
  <c r="AO92" i="588"/>
  <c r="AN92" i="588"/>
  <c r="AM92" i="588"/>
  <c r="AL92" i="588"/>
  <c r="AK92" i="588"/>
  <c r="AJ92" i="588"/>
  <c r="AI92" i="588"/>
  <c r="AH92" i="588"/>
  <c r="AG92" i="588"/>
  <c r="AF92" i="588"/>
  <c r="AE92" i="588"/>
  <c r="AD92" i="588"/>
  <c r="AC92" i="588"/>
  <c r="AB92" i="588"/>
  <c r="AA92" i="588"/>
  <c r="Z92" i="588"/>
  <c r="Y92" i="588"/>
  <c r="X92" i="588"/>
  <c r="W92" i="588"/>
  <c r="V92" i="588"/>
  <c r="U92" i="588"/>
  <c r="T92" i="588"/>
  <c r="S92" i="588"/>
  <c r="AW90" i="588"/>
  <c r="AV90" i="588"/>
  <c r="AU90" i="588"/>
  <c r="AT90" i="588"/>
  <c r="AS90" i="588"/>
  <c r="AR90" i="588"/>
  <c r="AQ90" i="588"/>
  <c r="AP90" i="588"/>
  <c r="AO90" i="588"/>
  <c r="AN90" i="588"/>
  <c r="AM90" i="588"/>
  <c r="AL90" i="588"/>
  <c r="AK90" i="588"/>
  <c r="AJ90" i="588"/>
  <c r="AI90" i="588"/>
  <c r="AH90" i="588"/>
  <c r="AG90" i="588"/>
  <c r="AF90" i="588"/>
  <c r="AE90" i="588"/>
  <c r="AD90" i="588"/>
  <c r="AC90" i="588"/>
  <c r="AB90" i="588"/>
  <c r="AA90" i="588"/>
  <c r="Z90" i="588"/>
  <c r="Y90" i="588"/>
  <c r="X90" i="588"/>
  <c r="W90" i="588"/>
  <c r="V90" i="588"/>
  <c r="U90" i="588"/>
  <c r="T90" i="588"/>
  <c r="S90" i="588"/>
  <c r="F90" i="588"/>
  <c r="AW89" i="588"/>
  <c r="AV89" i="588"/>
  <c r="AU89" i="588"/>
  <c r="AT89" i="588"/>
  <c r="AS89" i="588"/>
  <c r="AR89" i="588"/>
  <c r="AQ89" i="588"/>
  <c r="AP89" i="588"/>
  <c r="AO89" i="588"/>
  <c r="AN89" i="588"/>
  <c r="AM89" i="588"/>
  <c r="AL89" i="588"/>
  <c r="AK89" i="588"/>
  <c r="AJ89" i="588"/>
  <c r="AI89" i="588"/>
  <c r="AH89" i="588"/>
  <c r="AG89" i="588"/>
  <c r="AF89" i="588"/>
  <c r="AE89" i="588"/>
  <c r="AD89" i="588"/>
  <c r="AC89" i="588"/>
  <c r="AB89" i="588"/>
  <c r="AA89" i="588"/>
  <c r="Z89" i="588"/>
  <c r="Y89" i="588"/>
  <c r="X89" i="588"/>
  <c r="W89" i="588"/>
  <c r="V89" i="588"/>
  <c r="U89" i="588"/>
  <c r="T89" i="588"/>
  <c r="S89" i="588"/>
  <c r="AW87" i="588"/>
  <c r="AV87" i="588"/>
  <c r="AU87" i="588"/>
  <c r="AT87" i="588"/>
  <c r="AS87" i="588"/>
  <c r="AR87" i="588"/>
  <c r="AQ87" i="588"/>
  <c r="AP87" i="588"/>
  <c r="AO87" i="588"/>
  <c r="AN87" i="588"/>
  <c r="AM87" i="588"/>
  <c r="AL87" i="588"/>
  <c r="AK87" i="588"/>
  <c r="AJ87" i="588"/>
  <c r="AI87" i="588"/>
  <c r="AH87" i="588"/>
  <c r="AG87" i="588"/>
  <c r="AF87" i="588"/>
  <c r="AE87" i="588"/>
  <c r="AD87" i="588"/>
  <c r="AC87" i="588"/>
  <c r="AB87" i="588"/>
  <c r="AA87" i="588"/>
  <c r="Z87" i="588"/>
  <c r="Y87" i="588"/>
  <c r="X87" i="588"/>
  <c r="W87" i="588"/>
  <c r="V87" i="588"/>
  <c r="U87" i="588"/>
  <c r="T87" i="588"/>
  <c r="S87" i="588"/>
  <c r="F87" i="588"/>
  <c r="AW86" i="588"/>
  <c r="AV86" i="588"/>
  <c r="AU86" i="588"/>
  <c r="AT86" i="588"/>
  <c r="AS86" i="588"/>
  <c r="AR86" i="588"/>
  <c r="AQ86" i="588"/>
  <c r="AP86" i="588"/>
  <c r="AO86" i="588"/>
  <c r="AN86" i="588"/>
  <c r="AM86" i="588"/>
  <c r="AL86" i="588"/>
  <c r="AK86" i="588"/>
  <c r="AJ86" i="588"/>
  <c r="AI86" i="588"/>
  <c r="AH86" i="588"/>
  <c r="AG86" i="588"/>
  <c r="AF86" i="588"/>
  <c r="AE86" i="588"/>
  <c r="AD86" i="588"/>
  <c r="AC86" i="588"/>
  <c r="AB86" i="588"/>
  <c r="AA86" i="588"/>
  <c r="Z86" i="588"/>
  <c r="Y86" i="588"/>
  <c r="X86" i="588"/>
  <c r="W86" i="588"/>
  <c r="V86" i="588"/>
  <c r="U86" i="588"/>
  <c r="T86" i="588"/>
  <c r="S86" i="588"/>
  <c r="AW84" i="588"/>
  <c r="AV84" i="588"/>
  <c r="AU84" i="588"/>
  <c r="AT84" i="588"/>
  <c r="AS84" i="588"/>
  <c r="AR84" i="588"/>
  <c r="AQ84" i="588"/>
  <c r="AP84" i="588"/>
  <c r="AO84" i="588"/>
  <c r="AN84" i="588"/>
  <c r="AM84" i="588"/>
  <c r="AL84" i="588"/>
  <c r="AK84" i="588"/>
  <c r="AJ84" i="588"/>
  <c r="AI84" i="588"/>
  <c r="AH84" i="588"/>
  <c r="AG84" i="588"/>
  <c r="AF84" i="588"/>
  <c r="AE84" i="588"/>
  <c r="AD84" i="588"/>
  <c r="AC84" i="588"/>
  <c r="AB84" i="588"/>
  <c r="AA84" i="588"/>
  <c r="Z84" i="588"/>
  <c r="Y84" i="588"/>
  <c r="X84" i="588"/>
  <c r="W84" i="588"/>
  <c r="V84" i="588"/>
  <c r="U84" i="588"/>
  <c r="T84" i="588"/>
  <c r="S84" i="588"/>
  <c r="F84" i="588"/>
  <c r="AW83" i="588"/>
  <c r="AV83" i="588"/>
  <c r="AU83" i="588"/>
  <c r="AT83" i="588"/>
  <c r="AS83" i="588"/>
  <c r="AR83" i="588"/>
  <c r="AQ83" i="588"/>
  <c r="AP83" i="588"/>
  <c r="AO83" i="588"/>
  <c r="AN83" i="588"/>
  <c r="AM83" i="588"/>
  <c r="AL83" i="588"/>
  <c r="AK83" i="588"/>
  <c r="AJ83" i="588"/>
  <c r="AI83" i="588"/>
  <c r="AH83" i="588"/>
  <c r="AG83" i="588"/>
  <c r="AF83" i="588"/>
  <c r="AE83" i="588"/>
  <c r="AD83" i="588"/>
  <c r="AC83" i="588"/>
  <c r="AB83" i="588"/>
  <c r="AA83" i="588"/>
  <c r="Z83" i="588"/>
  <c r="Y83" i="588"/>
  <c r="X83" i="588"/>
  <c r="W83" i="588"/>
  <c r="V83" i="588"/>
  <c r="U83" i="588"/>
  <c r="T83" i="588"/>
  <c r="S83" i="588"/>
  <c r="AW81" i="588"/>
  <c r="AV81" i="588"/>
  <c r="AU81" i="588"/>
  <c r="AT81" i="588"/>
  <c r="AS81" i="588"/>
  <c r="AR81" i="588"/>
  <c r="AQ81" i="588"/>
  <c r="AP81" i="588"/>
  <c r="AO81" i="588"/>
  <c r="AN81" i="588"/>
  <c r="AM81" i="588"/>
  <c r="AL81" i="588"/>
  <c r="AK81" i="588"/>
  <c r="AJ81" i="588"/>
  <c r="AI81" i="588"/>
  <c r="AH81" i="588"/>
  <c r="AG81" i="588"/>
  <c r="AF81" i="588"/>
  <c r="AE81" i="588"/>
  <c r="AD81" i="588"/>
  <c r="AC81" i="588"/>
  <c r="AB81" i="588"/>
  <c r="AA81" i="588"/>
  <c r="Z81" i="588"/>
  <c r="Y81" i="588"/>
  <c r="X81" i="588"/>
  <c r="W81" i="588"/>
  <c r="V81" i="588"/>
  <c r="U81" i="588"/>
  <c r="T81" i="588"/>
  <c r="S81" i="588"/>
  <c r="F81" i="588"/>
  <c r="AW80" i="588"/>
  <c r="AV80" i="588"/>
  <c r="AU80" i="588"/>
  <c r="AT80" i="588"/>
  <c r="AS80" i="588"/>
  <c r="AR80" i="588"/>
  <c r="AQ80" i="588"/>
  <c r="AP80" i="588"/>
  <c r="AO80" i="588"/>
  <c r="AN80" i="588"/>
  <c r="AM80" i="588"/>
  <c r="AL80" i="588"/>
  <c r="AK80" i="588"/>
  <c r="AJ80" i="588"/>
  <c r="AI80" i="588"/>
  <c r="AH80" i="588"/>
  <c r="AG80" i="588"/>
  <c r="AF80" i="588"/>
  <c r="AE80" i="588"/>
  <c r="AD80" i="588"/>
  <c r="AC80" i="588"/>
  <c r="AB80" i="588"/>
  <c r="AA80" i="588"/>
  <c r="Z80" i="588"/>
  <c r="Y80" i="588"/>
  <c r="X80" i="588"/>
  <c r="W80" i="588"/>
  <c r="V80" i="588"/>
  <c r="U80" i="588"/>
  <c r="T80" i="588"/>
  <c r="S80" i="588"/>
  <c r="AW78" i="588"/>
  <c r="AV78" i="588"/>
  <c r="AU78" i="588"/>
  <c r="AT78" i="588"/>
  <c r="AS78" i="588"/>
  <c r="AR78" i="588"/>
  <c r="AQ78" i="588"/>
  <c r="AP78" i="588"/>
  <c r="AO78" i="588"/>
  <c r="AN78" i="588"/>
  <c r="AM78" i="588"/>
  <c r="AL78" i="588"/>
  <c r="AK78" i="588"/>
  <c r="AJ78" i="588"/>
  <c r="AI78" i="588"/>
  <c r="AH78" i="588"/>
  <c r="AG78" i="588"/>
  <c r="AF78" i="588"/>
  <c r="AE78" i="588"/>
  <c r="AD78" i="588"/>
  <c r="AC78" i="588"/>
  <c r="AB78" i="588"/>
  <c r="AA78" i="588"/>
  <c r="Z78" i="588"/>
  <c r="Y78" i="588"/>
  <c r="X78" i="588"/>
  <c r="W78" i="588"/>
  <c r="V78" i="588"/>
  <c r="U78" i="588"/>
  <c r="T78" i="588"/>
  <c r="S78" i="588"/>
  <c r="F78" i="588"/>
  <c r="AW77" i="588"/>
  <c r="AV77" i="588"/>
  <c r="AU77" i="588"/>
  <c r="AT77" i="588"/>
  <c r="AS77" i="588"/>
  <c r="AR77" i="588"/>
  <c r="AQ77" i="588"/>
  <c r="AP77" i="588"/>
  <c r="AO77" i="588"/>
  <c r="AN77" i="588"/>
  <c r="AM77" i="588"/>
  <c r="AL77" i="588"/>
  <c r="AK77" i="588"/>
  <c r="AJ77" i="588"/>
  <c r="AI77" i="588"/>
  <c r="AH77" i="588"/>
  <c r="AG77" i="588"/>
  <c r="AF77" i="588"/>
  <c r="AE77" i="588"/>
  <c r="AD77" i="588"/>
  <c r="AC77" i="588"/>
  <c r="AB77" i="588"/>
  <c r="AA77" i="588"/>
  <c r="Z77" i="588"/>
  <c r="Y77" i="588"/>
  <c r="X77" i="588"/>
  <c r="W77" i="588"/>
  <c r="V77" i="588"/>
  <c r="U77" i="588"/>
  <c r="T77" i="588"/>
  <c r="S77" i="588"/>
  <c r="AW75" i="588"/>
  <c r="AV75" i="588"/>
  <c r="AU75" i="588"/>
  <c r="AT75" i="588"/>
  <c r="AS75" i="588"/>
  <c r="AR75" i="588"/>
  <c r="AQ75" i="588"/>
  <c r="AP75" i="588"/>
  <c r="AO75" i="588"/>
  <c r="AN75" i="588"/>
  <c r="AM75" i="588"/>
  <c r="AL75" i="588"/>
  <c r="AK75" i="588"/>
  <c r="AJ75" i="588"/>
  <c r="AI75" i="588"/>
  <c r="AH75" i="588"/>
  <c r="AG75" i="588"/>
  <c r="AF75" i="588"/>
  <c r="AE75" i="588"/>
  <c r="AD75" i="588"/>
  <c r="AC75" i="588"/>
  <c r="AB75" i="588"/>
  <c r="AA75" i="588"/>
  <c r="Z75" i="588"/>
  <c r="Y75" i="588"/>
  <c r="X75" i="588"/>
  <c r="W75" i="588"/>
  <c r="V75" i="588"/>
  <c r="U75" i="588"/>
  <c r="T75" i="588"/>
  <c r="S75" i="588"/>
  <c r="F75" i="588"/>
  <c r="AW74" i="588"/>
  <c r="AV74" i="588"/>
  <c r="AU74" i="588"/>
  <c r="AT74" i="588"/>
  <c r="AS74" i="588"/>
  <c r="AR74" i="588"/>
  <c r="AQ74" i="588"/>
  <c r="AP74" i="588"/>
  <c r="AO74" i="588"/>
  <c r="AN74" i="588"/>
  <c r="AM74" i="588"/>
  <c r="AL74" i="588"/>
  <c r="AK74" i="588"/>
  <c r="AJ74" i="588"/>
  <c r="AI74" i="588"/>
  <c r="AH74" i="588"/>
  <c r="AG74" i="588"/>
  <c r="AF74" i="588"/>
  <c r="AE74" i="588"/>
  <c r="AD74" i="588"/>
  <c r="AC74" i="588"/>
  <c r="AB74" i="588"/>
  <c r="AA74" i="588"/>
  <c r="Z74" i="588"/>
  <c r="Y74" i="588"/>
  <c r="X74" i="588"/>
  <c r="W74" i="588"/>
  <c r="V74" i="588"/>
  <c r="U74" i="588"/>
  <c r="T74" i="588"/>
  <c r="S74" i="588"/>
  <c r="AW72" i="588"/>
  <c r="AV72" i="588"/>
  <c r="AU72" i="588"/>
  <c r="AT72" i="588"/>
  <c r="AS72" i="588"/>
  <c r="AR72" i="588"/>
  <c r="AQ72" i="588"/>
  <c r="AP72" i="588"/>
  <c r="AO72" i="588"/>
  <c r="AN72" i="588"/>
  <c r="AM72" i="588"/>
  <c r="AL72" i="588"/>
  <c r="AK72" i="588"/>
  <c r="AJ72" i="588"/>
  <c r="AI72" i="588"/>
  <c r="AH72" i="588"/>
  <c r="AG72" i="588"/>
  <c r="AF72" i="588"/>
  <c r="AE72" i="588"/>
  <c r="AD72" i="588"/>
  <c r="AC72" i="588"/>
  <c r="AB72" i="588"/>
  <c r="AA72" i="588"/>
  <c r="Z72" i="588"/>
  <c r="Y72" i="588"/>
  <c r="X72" i="588"/>
  <c r="W72" i="588"/>
  <c r="V72" i="588"/>
  <c r="U72" i="588"/>
  <c r="T72" i="588"/>
  <c r="S72" i="588"/>
  <c r="F72" i="588"/>
  <c r="AW71" i="588"/>
  <c r="AV71" i="588"/>
  <c r="AU71" i="588"/>
  <c r="AT71" i="588"/>
  <c r="AS71" i="588"/>
  <c r="AR71" i="588"/>
  <c r="AQ71" i="588"/>
  <c r="AP71" i="588"/>
  <c r="AO71" i="588"/>
  <c r="AN71" i="588"/>
  <c r="AM71" i="588"/>
  <c r="AL71" i="588"/>
  <c r="AK71" i="588"/>
  <c r="AJ71" i="588"/>
  <c r="AI71" i="588"/>
  <c r="AH71" i="588"/>
  <c r="AG71" i="588"/>
  <c r="AF71" i="588"/>
  <c r="AE71" i="588"/>
  <c r="AD71" i="588"/>
  <c r="AC71" i="588"/>
  <c r="AB71" i="588"/>
  <c r="AA71" i="588"/>
  <c r="Z71" i="588"/>
  <c r="Y71" i="588"/>
  <c r="X71" i="588"/>
  <c r="W71" i="588"/>
  <c r="V71" i="588"/>
  <c r="U71" i="588"/>
  <c r="T71" i="588"/>
  <c r="S71" i="588"/>
  <c r="AW69" i="588"/>
  <c r="AV69" i="588"/>
  <c r="AU69" i="588"/>
  <c r="AT69" i="588"/>
  <c r="AS69" i="588"/>
  <c r="AR69" i="588"/>
  <c r="AQ69" i="588"/>
  <c r="AP69" i="588"/>
  <c r="AO69" i="588"/>
  <c r="AN69" i="588"/>
  <c r="AM69" i="588"/>
  <c r="AL69" i="588"/>
  <c r="AK69" i="588"/>
  <c r="AJ69" i="588"/>
  <c r="AI69" i="588"/>
  <c r="AH69" i="588"/>
  <c r="AG69" i="588"/>
  <c r="AF69" i="588"/>
  <c r="AE69" i="588"/>
  <c r="AD69" i="588"/>
  <c r="AC69" i="588"/>
  <c r="AB69" i="588"/>
  <c r="AA69" i="588"/>
  <c r="Z69" i="588"/>
  <c r="Y69" i="588"/>
  <c r="X69" i="588"/>
  <c r="W69" i="588"/>
  <c r="V69" i="588"/>
  <c r="U69" i="588"/>
  <c r="T69" i="588"/>
  <c r="S69" i="588"/>
  <c r="F69" i="588"/>
  <c r="AW68" i="588"/>
  <c r="AV68" i="588"/>
  <c r="AU68" i="588"/>
  <c r="AT68" i="588"/>
  <c r="AS68" i="588"/>
  <c r="AR68" i="588"/>
  <c r="AQ68" i="588"/>
  <c r="AP68" i="588"/>
  <c r="AO68" i="588"/>
  <c r="AN68" i="588"/>
  <c r="AM68" i="588"/>
  <c r="AL68" i="588"/>
  <c r="AK68" i="588"/>
  <c r="AJ68" i="588"/>
  <c r="AI68" i="588"/>
  <c r="AH68" i="588"/>
  <c r="AG68" i="588"/>
  <c r="AF68" i="588"/>
  <c r="AE68" i="588"/>
  <c r="AD68" i="588"/>
  <c r="AC68" i="588"/>
  <c r="AB68" i="588"/>
  <c r="AA68" i="588"/>
  <c r="Z68" i="588"/>
  <c r="Y68" i="588"/>
  <c r="X68" i="588"/>
  <c r="W68" i="588"/>
  <c r="V68" i="588"/>
  <c r="U68" i="588"/>
  <c r="T68" i="588"/>
  <c r="S68" i="588"/>
  <c r="AW66" i="588"/>
  <c r="AV66" i="588"/>
  <c r="AU66" i="588"/>
  <c r="AT66" i="588"/>
  <c r="AS66" i="588"/>
  <c r="AR66" i="588"/>
  <c r="AQ66" i="588"/>
  <c r="AP66" i="588"/>
  <c r="AO66" i="588"/>
  <c r="AN66" i="588"/>
  <c r="AM66" i="588"/>
  <c r="AL66" i="588"/>
  <c r="AK66" i="588"/>
  <c r="AJ66" i="588"/>
  <c r="AI66" i="588"/>
  <c r="AH66" i="588"/>
  <c r="AG66" i="588"/>
  <c r="AF66" i="588"/>
  <c r="AE66" i="588"/>
  <c r="AD66" i="588"/>
  <c r="AC66" i="588"/>
  <c r="AB66" i="588"/>
  <c r="AA66" i="588"/>
  <c r="Z66" i="588"/>
  <c r="Y66" i="588"/>
  <c r="X66" i="588"/>
  <c r="W66" i="588"/>
  <c r="V66" i="588"/>
  <c r="U66" i="588"/>
  <c r="T66" i="588"/>
  <c r="S66" i="588"/>
  <c r="F66" i="588"/>
  <c r="AW65" i="588"/>
  <c r="AV65" i="588"/>
  <c r="AU65" i="588"/>
  <c r="AT65" i="588"/>
  <c r="AS65" i="588"/>
  <c r="AR65" i="588"/>
  <c r="AQ65" i="588"/>
  <c r="AP65" i="588"/>
  <c r="AO65" i="588"/>
  <c r="AN65" i="588"/>
  <c r="AM65" i="588"/>
  <c r="AL65" i="588"/>
  <c r="AK65" i="588"/>
  <c r="AJ65" i="588"/>
  <c r="AI65" i="588"/>
  <c r="AH65" i="588"/>
  <c r="AG65" i="588"/>
  <c r="AF65" i="588"/>
  <c r="AE65" i="588"/>
  <c r="AD65" i="588"/>
  <c r="AC65" i="588"/>
  <c r="AB65" i="588"/>
  <c r="AA65" i="588"/>
  <c r="Z65" i="588"/>
  <c r="Y65" i="588"/>
  <c r="X65" i="588"/>
  <c r="W65" i="588"/>
  <c r="V65" i="588"/>
  <c r="U65" i="588"/>
  <c r="T65" i="588"/>
  <c r="S65" i="588"/>
  <c r="AW63" i="588"/>
  <c r="AV63" i="588"/>
  <c r="AU63" i="588"/>
  <c r="AT63" i="588"/>
  <c r="AS63" i="588"/>
  <c r="AR63" i="588"/>
  <c r="AQ63" i="588"/>
  <c r="AP63" i="588"/>
  <c r="AO63" i="588"/>
  <c r="AN63" i="588"/>
  <c r="AM63" i="588"/>
  <c r="AL63" i="588"/>
  <c r="AK63" i="588"/>
  <c r="AJ63" i="588"/>
  <c r="AI63" i="588"/>
  <c r="AH63" i="588"/>
  <c r="AG63" i="588"/>
  <c r="AF63" i="588"/>
  <c r="AE63" i="588"/>
  <c r="AD63" i="588"/>
  <c r="AC63" i="588"/>
  <c r="AB63" i="588"/>
  <c r="AA63" i="588"/>
  <c r="Z63" i="588"/>
  <c r="Y63" i="588"/>
  <c r="X63" i="588"/>
  <c r="W63" i="588"/>
  <c r="V63" i="588"/>
  <c r="U63" i="588"/>
  <c r="T63" i="588"/>
  <c r="S63" i="588"/>
  <c r="F63" i="588"/>
  <c r="AW62" i="588"/>
  <c r="AV62" i="588"/>
  <c r="AU62" i="588"/>
  <c r="AT62" i="588"/>
  <c r="AS62" i="588"/>
  <c r="AR62" i="588"/>
  <c r="AQ62" i="588"/>
  <c r="AP62" i="588"/>
  <c r="AO62" i="588"/>
  <c r="AN62" i="588"/>
  <c r="AM62" i="588"/>
  <c r="AL62" i="588"/>
  <c r="AK62" i="588"/>
  <c r="AJ62" i="588"/>
  <c r="AI62" i="588"/>
  <c r="AH62" i="588"/>
  <c r="AG62" i="588"/>
  <c r="AF62" i="588"/>
  <c r="AE62" i="588"/>
  <c r="AD62" i="588"/>
  <c r="AC62" i="588"/>
  <c r="AB62" i="588"/>
  <c r="AA62" i="588"/>
  <c r="Z62" i="588"/>
  <c r="Y62" i="588"/>
  <c r="X62" i="588"/>
  <c r="W62" i="588"/>
  <c r="V62" i="588"/>
  <c r="U62" i="588"/>
  <c r="T62" i="588"/>
  <c r="S62" i="588"/>
  <c r="AW60" i="588"/>
  <c r="AV60" i="588"/>
  <c r="AU60" i="588"/>
  <c r="AT60" i="588"/>
  <c r="AS60" i="588"/>
  <c r="AR60" i="588"/>
  <c r="AQ60" i="588"/>
  <c r="AP60" i="588"/>
  <c r="AO60" i="588"/>
  <c r="AN60" i="588"/>
  <c r="AM60" i="588"/>
  <c r="AL60" i="588"/>
  <c r="AK60" i="588"/>
  <c r="AJ60" i="588"/>
  <c r="AI60" i="588"/>
  <c r="AH60" i="588"/>
  <c r="AG60" i="588"/>
  <c r="AF60" i="588"/>
  <c r="AE60" i="588"/>
  <c r="AD60" i="588"/>
  <c r="AC60" i="588"/>
  <c r="AB60" i="588"/>
  <c r="AA60" i="588"/>
  <c r="Z60" i="588"/>
  <c r="Y60" i="588"/>
  <c r="X60" i="588"/>
  <c r="W60" i="588"/>
  <c r="V60" i="588"/>
  <c r="U60" i="588"/>
  <c r="T60" i="588"/>
  <c r="S60" i="588"/>
  <c r="F60" i="588"/>
  <c r="AW59" i="588"/>
  <c r="AV59" i="588"/>
  <c r="AU59" i="588"/>
  <c r="AT59" i="588"/>
  <c r="AS59" i="588"/>
  <c r="AR59" i="588"/>
  <c r="AQ59" i="588"/>
  <c r="AP59" i="588"/>
  <c r="AO59" i="588"/>
  <c r="AN59" i="588"/>
  <c r="AM59" i="588"/>
  <c r="AL59" i="588"/>
  <c r="AK59" i="588"/>
  <c r="AJ59" i="588"/>
  <c r="AI59" i="588"/>
  <c r="AH59" i="588"/>
  <c r="AG59" i="588"/>
  <c r="AF59" i="588"/>
  <c r="AE59" i="588"/>
  <c r="AD59" i="588"/>
  <c r="AC59" i="588"/>
  <c r="AB59" i="588"/>
  <c r="AA59" i="588"/>
  <c r="Z59" i="588"/>
  <c r="Y59" i="588"/>
  <c r="X59" i="588"/>
  <c r="W59" i="588"/>
  <c r="V59" i="588"/>
  <c r="U59" i="588"/>
  <c r="T59" i="588"/>
  <c r="S59" i="588"/>
  <c r="AW57" i="588"/>
  <c r="AV57" i="588"/>
  <c r="AU57" i="588"/>
  <c r="AT57" i="588"/>
  <c r="AS57" i="588"/>
  <c r="AR57" i="588"/>
  <c r="AQ57" i="588"/>
  <c r="AP57" i="588"/>
  <c r="AO57" i="588"/>
  <c r="AN57" i="588"/>
  <c r="AM57" i="588"/>
  <c r="AL57" i="588"/>
  <c r="AK57" i="588"/>
  <c r="AJ57" i="588"/>
  <c r="AI57" i="588"/>
  <c r="AH57" i="588"/>
  <c r="AG57" i="588"/>
  <c r="AF57" i="588"/>
  <c r="AE57" i="588"/>
  <c r="AD57" i="588"/>
  <c r="AC57" i="588"/>
  <c r="AB57" i="588"/>
  <c r="AA57" i="588"/>
  <c r="Z57" i="588"/>
  <c r="Y57" i="588"/>
  <c r="X57" i="588"/>
  <c r="W57" i="588"/>
  <c r="V57" i="588"/>
  <c r="U57" i="588"/>
  <c r="T57" i="588"/>
  <c r="S57" i="588"/>
  <c r="F57" i="588"/>
  <c r="AW56" i="588"/>
  <c r="AV56" i="588"/>
  <c r="AU56" i="588"/>
  <c r="AT56" i="588"/>
  <c r="AS56" i="588"/>
  <c r="AR56" i="588"/>
  <c r="AQ56" i="588"/>
  <c r="AP56" i="588"/>
  <c r="AO56" i="588"/>
  <c r="AN56" i="588"/>
  <c r="AM56" i="588"/>
  <c r="AL56" i="588"/>
  <c r="AK56" i="588"/>
  <c r="AJ56" i="588"/>
  <c r="AI56" i="588"/>
  <c r="AH56" i="588"/>
  <c r="AG56" i="588"/>
  <c r="AF56" i="588"/>
  <c r="AE56" i="588"/>
  <c r="AD56" i="588"/>
  <c r="AC56" i="588"/>
  <c r="AB56" i="588"/>
  <c r="AA56" i="588"/>
  <c r="Z56" i="588"/>
  <c r="Y56" i="588"/>
  <c r="X56" i="588"/>
  <c r="W56" i="588"/>
  <c r="V56" i="588"/>
  <c r="U56" i="588"/>
  <c r="T56" i="588"/>
  <c r="S56" i="588"/>
  <c r="AW54" i="588"/>
  <c r="AV54" i="588"/>
  <c r="AU54" i="588"/>
  <c r="AT54" i="588"/>
  <c r="AS54" i="588"/>
  <c r="AR54" i="588"/>
  <c r="AQ54" i="588"/>
  <c r="AP54" i="588"/>
  <c r="AO54" i="588"/>
  <c r="AN54" i="588"/>
  <c r="AM54" i="588"/>
  <c r="AL54" i="588"/>
  <c r="AK54" i="588"/>
  <c r="AJ54" i="588"/>
  <c r="AI54" i="588"/>
  <c r="AH54" i="588"/>
  <c r="AG54" i="588"/>
  <c r="AF54" i="588"/>
  <c r="AE54" i="588"/>
  <c r="AD54" i="588"/>
  <c r="AC54" i="588"/>
  <c r="AB54" i="588"/>
  <c r="AA54" i="588"/>
  <c r="Z54" i="588"/>
  <c r="Y54" i="588"/>
  <c r="X54" i="588"/>
  <c r="W54" i="588"/>
  <c r="V54" i="588"/>
  <c r="U54" i="588"/>
  <c r="T54" i="588"/>
  <c r="S54" i="588"/>
  <c r="F54" i="588"/>
  <c r="AW53" i="588"/>
  <c r="AV53" i="588"/>
  <c r="AU53" i="588"/>
  <c r="AT53" i="588"/>
  <c r="AS53" i="588"/>
  <c r="AR53" i="588"/>
  <c r="AQ53" i="588"/>
  <c r="AP53" i="588"/>
  <c r="AO53" i="588"/>
  <c r="AN53" i="588"/>
  <c r="AM53" i="588"/>
  <c r="AL53" i="588"/>
  <c r="AK53" i="588"/>
  <c r="AJ53" i="588"/>
  <c r="AI53" i="588"/>
  <c r="AH53" i="588"/>
  <c r="AG53" i="588"/>
  <c r="AF53" i="588"/>
  <c r="AE53" i="588"/>
  <c r="AD53" i="588"/>
  <c r="AC53" i="588"/>
  <c r="AB53" i="588"/>
  <c r="AA53" i="588"/>
  <c r="Z53" i="588"/>
  <c r="Y53" i="588"/>
  <c r="X53" i="588"/>
  <c r="W53" i="588"/>
  <c r="V53" i="588"/>
  <c r="U53" i="588"/>
  <c r="T53" i="588"/>
  <c r="S53" i="588"/>
  <c r="AW51" i="588"/>
  <c r="AV51" i="588"/>
  <c r="AU51" i="588"/>
  <c r="AT51" i="588"/>
  <c r="AS51" i="588"/>
  <c r="AR51" i="588"/>
  <c r="AQ51" i="588"/>
  <c r="AP51" i="588"/>
  <c r="AO51" i="588"/>
  <c r="AN51" i="588"/>
  <c r="AM51" i="588"/>
  <c r="AL51" i="588"/>
  <c r="AK51" i="588"/>
  <c r="AJ51" i="588"/>
  <c r="AI51" i="588"/>
  <c r="AH51" i="588"/>
  <c r="AG51" i="588"/>
  <c r="AF51" i="588"/>
  <c r="AE51" i="588"/>
  <c r="AD51" i="588"/>
  <c r="AC51" i="588"/>
  <c r="AB51" i="588"/>
  <c r="AA51" i="588"/>
  <c r="Z51" i="588"/>
  <c r="Y51" i="588"/>
  <c r="X51" i="588"/>
  <c r="W51" i="588"/>
  <c r="V51" i="588"/>
  <c r="U51" i="588"/>
  <c r="T51" i="588"/>
  <c r="S51" i="588"/>
  <c r="F51" i="588"/>
  <c r="AW50" i="588"/>
  <c r="AV50" i="588"/>
  <c r="AU50" i="588"/>
  <c r="AT50" i="588"/>
  <c r="AS50" i="588"/>
  <c r="AR50" i="588"/>
  <c r="AQ50" i="588"/>
  <c r="AP50" i="588"/>
  <c r="AO50" i="588"/>
  <c r="AN50" i="588"/>
  <c r="AM50" i="588"/>
  <c r="AL50" i="588"/>
  <c r="AK50" i="588"/>
  <c r="AJ50" i="588"/>
  <c r="AI50" i="588"/>
  <c r="AH50" i="588"/>
  <c r="AG50" i="588"/>
  <c r="AF50" i="588"/>
  <c r="AE50" i="588"/>
  <c r="AD50" i="588"/>
  <c r="AC50" i="588"/>
  <c r="AB50" i="588"/>
  <c r="AA50" i="588"/>
  <c r="Z50" i="588"/>
  <c r="Y50" i="588"/>
  <c r="X50" i="588"/>
  <c r="W50" i="588"/>
  <c r="V50" i="588"/>
  <c r="U50" i="588"/>
  <c r="T50" i="588"/>
  <c r="S50" i="588"/>
  <c r="AW48" i="588"/>
  <c r="AV48" i="588"/>
  <c r="AU48" i="588"/>
  <c r="AT48" i="588"/>
  <c r="AS48" i="588"/>
  <c r="AR48" i="588"/>
  <c r="AQ48" i="588"/>
  <c r="AP48" i="588"/>
  <c r="AO48" i="588"/>
  <c r="AN48" i="588"/>
  <c r="AM48" i="588"/>
  <c r="AL48" i="588"/>
  <c r="AK48" i="588"/>
  <c r="AJ48" i="588"/>
  <c r="AI48" i="588"/>
  <c r="AH48" i="588"/>
  <c r="AG48" i="588"/>
  <c r="AF48" i="588"/>
  <c r="AE48" i="588"/>
  <c r="AD48" i="588"/>
  <c r="AC48" i="588"/>
  <c r="AB48" i="588"/>
  <c r="AA48" i="588"/>
  <c r="Z48" i="588"/>
  <c r="Y48" i="588"/>
  <c r="X48" i="588"/>
  <c r="W48" i="588"/>
  <c r="V48" i="588"/>
  <c r="U48" i="588"/>
  <c r="T48" i="588"/>
  <c r="S48" i="588"/>
  <c r="F48" i="588"/>
  <c r="AW47" i="588"/>
  <c r="AV47" i="588"/>
  <c r="AU47" i="588"/>
  <c r="AT47" i="588"/>
  <c r="AS47" i="588"/>
  <c r="AR47" i="588"/>
  <c r="AQ47" i="588"/>
  <c r="AP47" i="588"/>
  <c r="AO47" i="588"/>
  <c r="AN47" i="588"/>
  <c r="AM47" i="588"/>
  <c r="AL47" i="588"/>
  <c r="AK47" i="588"/>
  <c r="AJ47" i="588"/>
  <c r="AI47" i="588"/>
  <c r="AH47" i="588"/>
  <c r="AG47" i="588"/>
  <c r="AF47" i="588"/>
  <c r="AE47" i="588"/>
  <c r="AD47" i="588"/>
  <c r="AC47" i="588"/>
  <c r="AB47" i="588"/>
  <c r="AA47" i="588"/>
  <c r="Z47" i="588"/>
  <c r="Y47" i="588"/>
  <c r="X47" i="588"/>
  <c r="W47" i="588"/>
  <c r="V47" i="588"/>
  <c r="U47" i="588"/>
  <c r="T47" i="588"/>
  <c r="S47" i="588"/>
  <c r="AW45" i="588"/>
  <c r="AV45" i="588"/>
  <c r="AU45" i="588"/>
  <c r="AT45" i="588"/>
  <c r="AS45" i="588"/>
  <c r="AR45" i="588"/>
  <c r="AQ45" i="588"/>
  <c r="AP45" i="588"/>
  <c r="AO45" i="588"/>
  <c r="AN45" i="588"/>
  <c r="AM45" i="588"/>
  <c r="AL45" i="588"/>
  <c r="AK45" i="588"/>
  <c r="AJ45" i="588"/>
  <c r="AI45" i="588"/>
  <c r="AH45" i="588"/>
  <c r="AG45" i="588"/>
  <c r="AF45" i="588"/>
  <c r="AE45" i="588"/>
  <c r="AD45" i="588"/>
  <c r="AC45" i="588"/>
  <c r="AB45" i="588"/>
  <c r="AA45" i="588"/>
  <c r="Z45" i="588"/>
  <c r="Y45" i="588"/>
  <c r="X45" i="588"/>
  <c r="W45" i="588"/>
  <c r="V45" i="588"/>
  <c r="U45" i="588"/>
  <c r="T45" i="588"/>
  <c r="S45" i="588"/>
  <c r="F45" i="588"/>
  <c r="AW44" i="588"/>
  <c r="AV44" i="588"/>
  <c r="AU44" i="588"/>
  <c r="AT44" i="588"/>
  <c r="AS44" i="588"/>
  <c r="AR44" i="588"/>
  <c r="AQ44" i="588"/>
  <c r="AP44" i="588"/>
  <c r="AO44" i="588"/>
  <c r="AN44" i="588"/>
  <c r="AM44" i="588"/>
  <c r="AL44" i="588"/>
  <c r="AK44" i="588"/>
  <c r="AJ44" i="588"/>
  <c r="AI44" i="588"/>
  <c r="AH44" i="588"/>
  <c r="AG44" i="588"/>
  <c r="AF44" i="588"/>
  <c r="AE44" i="588"/>
  <c r="AD44" i="588"/>
  <c r="AC44" i="588"/>
  <c r="AB44" i="588"/>
  <c r="AA44" i="588"/>
  <c r="Z44" i="588"/>
  <c r="Y44" i="588"/>
  <c r="X44" i="588"/>
  <c r="W44" i="588"/>
  <c r="V44" i="588"/>
  <c r="U44" i="588"/>
  <c r="T44" i="588"/>
  <c r="S44" i="588"/>
  <c r="AW42" i="588"/>
  <c r="AV42" i="588"/>
  <c r="AU42" i="588"/>
  <c r="AT42" i="588"/>
  <c r="AS42" i="588"/>
  <c r="AR42" i="588"/>
  <c r="AQ42" i="588"/>
  <c r="AP42" i="588"/>
  <c r="AO42" i="588"/>
  <c r="AN42" i="588"/>
  <c r="AM42" i="588"/>
  <c r="AL42" i="588"/>
  <c r="AK42" i="588"/>
  <c r="AJ42" i="588"/>
  <c r="AI42" i="588"/>
  <c r="AH42" i="588"/>
  <c r="AG42" i="588"/>
  <c r="AF42" i="588"/>
  <c r="AE42" i="588"/>
  <c r="AD42" i="588"/>
  <c r="AC42" i="588"/>
  <c r="AB42" i="588"/>
  <c r="AA42" i="588"/>
  <c r="Z42" i="588"/>
  <c r="Y42" i="588"/>
  <c r="X42" i="588"/>
  <c r="W42" i="588"/>
  <c r="V42" i="588"/>
  <c r="U42" i="588"/>
  <c r="T42" i="588"/>
  <c r="S42" i="588"/>
  <c r="F42" i="588"/>
  <c r="AW41" i="588"/>
  <c r="AV41" i="588"/>
  <c r="AU41" i="588"/>
  <c r="AT41" i="588"/>
  <c r="AS41" i="588"/>
  <c r="AR41" i="588"/>
  <c r="AQ41" i="588"/>
  <c r="AP41" i="588"/>
  <c r="AO41" i="588"/>
  <c r="AN41" i="588"/>
  <c r="AM41" i="588"/>
  <c r="AL41" i="588"/>
  <c r="AK41" i="588"/>
  <c r="AJ41" i="588"/>
  <c r="AI41" i="588"/>
  <c r="AH41" i="588"/>
  <c r="AG41" i="588"/>
  <c r="AF41" i="588"/>
  <c r="AE41" i="588"/>
  <c r="AD41" i="588"/>
  <c r="AC41" i="588"/>
  <c r="AB41" i="588"/>
  <c r="AA41" i="588"/>
  <c r="Z41" i="588"/>
  <c r="Y41" i="588"/>
  <c r="X41" i="588"/>
  <c r="W41" i="588"/>
  <c r="V41" i="588"/>
  <c r="U41" i="588"/>
  <c r="T41" i="588"/>
  <c r="S41" i="588"/>
  <c r="AW39" i="588"/>
  <c r="AV39" i="588"/>
  <c r="AU39" i="588"/>
  <c r="AT39" i="588"/>
  <c r="AS39" i="588"/>
  <c r="AR39" i="588"/>
  <c r="AQ39" i="588"/>
  <c r="AP39" i="588"/>
  <c r="AO39" i="588"/>
  <c r="AN39" i="588"/>
  <c r="AM39" i="588"/>
  <c r="AL39" i="588"/>
  <c r="AK39" i="588"/>
  <c r="AJ39" i="588"/>
  <c r="AI39" i="588"/>
  <c r="AH39" i="588"/>
  <c r="AG39" i="588"/>
  <c r="AF39" i="588"/>
  <c r="AE39" i="588"/>
  <c r="AD39" i="588"/>
  <c r="AC39" i="588"/>
  <c r="AB39" i="588"/>
  <c r="AA39" i="588"/>
  <c r="Z39" i="588"/>
  <c r="Y39" i="588"/>
  <c r="X39" i="588"/>
  <c r="W39" i="588"/>
  <c r="V39" i="588"/>
  <c r="U39" i="588"/>
  <c r="T39" i="588"/>
  <c r="S39" i="588"/>
  <c r="F39" i="588"/>
  <c r="AW38" i="588"/>
  <c r="AV38" i="588"/>
  <c r="AU38" i="588"/>
  <c r="AT38" i="588"/>
  <c r="AS38" i="588"/>
  <c r="AR38" i="588"/>
  <c r="AQ38" i="588"/>
  <c r="AP38" i="588"/>
  <c r="AO38" i="588"/>
  <c r="AN38" i="588"/>
  <c r="AM38" i="588"/>
  <c r="AL38" i="588"/>
  <c r="AK38" i="588"/>
  <c r="AJ38" i="588"/>
  <c r="AI38" i="588"/>
  <c r="AH38" i="588"/>
  <c r="AG38" i="588"/>
  <c r="AF38" i="588"/>
  <c r="AE38" i="588"/>
  <c r="AD38" i="588"/>
  <c r="AC38" i="588"/>
  <c r="AB38" i="588"/>
  <c r="AA38" i="588"/>
  <c r="Z38" i="588"/>
  <c r="Y38" i="588"/>
  <c r="X38" i="588"/>
  <c r="W38" i="588"/>
  <c r="V38" i="588"/>
  <c r="U38" i="588"/>
  <c r="T38" i="588"/>
  <c r="S38" i="588"/>
  <c r="AW36" i="588"/>
  <c r="AV36" i="588"/>
  <c r="AU36" i="588"/>
  <c r="AT36" i="588"/>
  <c r="AS36" i="588"/>
  <c r="AR36" i="588"/>
  <c r="AQ36" i="588"/>
  <c r="AP36" i="588"/>
  <c r="AO36" i="588"/>
  <c r="AN36" i="588"/>
  <c r="AM36" i="588"/>
  <c r="AL36" i="588"/>
  <c r="AK36" i="588"/>
  <c r="AJ36" i="588"/>
  <c r="AI36" i="588"/>
  <c r="AH36" i="588"/>
  <c r="AG36" i="588"/>
  <c r="AF36" i="588"/>
  <c r="AE36" i="588"/>
  <c r="AD36" i="588"/>
  <c r="AC36" i="588"/>
  <c r="AB36" i="588"/>
  <c r="AA36" i="588"/>
  <c r="Z36" i="588"/>
  <c r="Y36" i="588"/>
  <c r="X36" i="588"/>
  <c r="W36" i="588"/>
  <c r="V36" i="588"/>
  <c r="U36" i="588"/>
  <c r="T36" i="588"/>
  <c r="S36" i="588"/>
  <c r="F36" i="588"/>
  <c r="AW35" i="588"/>
  <c r="AV35" i="588"/>
  <c r="AU35" i="588"/>
  <c r="AT35" i="588"/>
  <c r="AS35" i="588"/>
  <c r="AR35" i="588"/>
  <c r="AQ35" i="588"/>
  <c r="AP35" i="588"/>
  <c r="AO35" i="588"/>
  <c r="AN35" i="588"/>
  <c r="AM35" i="588"/>
  <c r="AL35" i="588"/>
  <c r="AK35" i="588"/>
  <c r="AJ35" i="588"/>
  <c r="AI35" i="588"/>
  <c r="AH35" i="588"/>
  <c r="AG35" i="588"/>
  <c r="AF35" i="588"/>
  <c r="AE35" i="588"/>
  <c r="AD35" i="588"/>
  <c r="AC35" i="588"/>
  <c r="AB35" i="588"/>
  <c r="AA35" i="588"/>
  <c r="Z35" i="588"/>
  <c r="Y35" i="588"/>
  <c r="X35" i="588"/>
  <c r="W35" i="588"/>
  <c r="V35" i="588"/>
  <c r="U35" i="588"/>
  <c r="T35" i="588"/>
  <c r="S35" i="588"/>
  <c r="AW33" i="588"/>
  <c r="AV33" i="588"/>
  <c r="AU33" i="588"/>
  <c r="AT33" i="588"/>
  <c r="AS33" i="588"/>
  <c r="AR33" i="588"/>
  <c r="AQ33" i="588"/>
  <c r="AP33" i="588"/>
  <c r="AO33" i="588"/>
  <c r="AN33" i="588"/>
  <c r="AM33" i="588"/>
  <c r="AL33" i="588"/>
  <c r="AK33" i="588"/>
  <c r="AJ33" i="588"/>
  <c r="AI33" i="588"/>
  <c r="AH33" i="588"/>
  <c r="AG33" i="588"/>
  <c r="AF33" i="588"/>
  <c r="AE33" i="588"/>
  <c r="AD33" i="588"/>
  <c r="AC33" i="588"/>
  <c r="AB33" i="588"/>
  <c r="AA33" i="588"/>
  <c r="Z33" i="588"/>
  <c r="Y33" i="588"/>
  <c r="X33" i="588"/>
  <c r="W33" i="588"/>
  <c r="V33" i="588"/>
  <c r="U33" i="588"/>
  <c r="T33" i="588"/>
  <c r="S33" i="588"/>
  <c r="F33" i="588"/>
  <c r="AW32" i="588"/>
  <c r="AV32" i="588"/>
  <c r="AU32" i="588"/>
  <c r="AT32" i="588"/>
  <c r="AS32" i="588"/>
  <c r="AR32" i="588"/>
  <c r="AQ32" i="588"/>
  <c r="AP32" i="588"/>
  <c r="AO32" i="588"/>
  <c r="AN32" i="588"/>
  <c r="AM32" i="588"/>
  <c r="AL32" i="588"/>
  <c r="AK32" i="588"/>
  <c r="AJ32" i="588"/>
  <c r="AI32" i="588"/>
  <c r="AH32" i="588"/>
  <c r="AG32" i="588"/>
  <c r="AF32" i="588"/>
  <c r="AE32" i="588"/>
  <c r="AD32" i="588"/>
  <c r="AC32" i="588"/>
  <c r="AB32" i="588"/>
  <c r="AA32" i="588"/>
  <c r="Z32" i="588"/>
  <c r="Y32" i="588"/>
  <c r="X32" i="588"/>
  <c r="W32" i="588"/>
  <c r="V32" i="588"/>
  <c r="U32" i="588"/>
  <c r="T32" i="588"/>
  <c r="S32" i="588"/>
  <c r="AW30" i="588"/>
  <c r="AV30" i="588"/>
  <c r="AU30" i="588"/>
  <c r="AT30" i="588"/>
  <c r="AS30" i="588"/>
  <c r="AR30" i="588"/>
  <c r="AQ30" i="588"/>
  <c r="AP30" i="588"/>
  <c r="AO30" i="588"/>
  <c r="AN30" i="588"/>
  <c r="AM30" i="588"/>
  <c r="AL30" i="588"/>
  <c r="AK30" i="588"/>
  <c r="AJ30" i="588"/>
  <c r="AI30" i="588"/>
  <c r="AH30" i="588"/>
  <c r="AG30" i="588"/>
  <c r="AF30" i="588"/>
  <c r="AE30" i="588"/>
  <c r="AD30" i="588"/>
  <c r="AC30" i="588"/>
  <c r="AB30" i="588"/>
  <c r="AA30" i="588"/>
  <c r="Z30" i="588"/>
  <c r="Y30" i="588"/>
  <c r="X30" i="588"/>
  <c r="W30" i="588"/>
  <c r="V30" i="588"/>
  <c r="U30" i="588"/>
  <c r="T30" i="588"/>
  <c r="S30" i="588"/>
  <c r="F30" i="588"/>
  <c r="AW29" i="588"/>
  <c r="AV29" i="588"/>
  <c r="AU29" i="588"/>
  <c r="AT29" i="588"/>
  <c r="AS29" i="588"/>
  <c r="AR29" i="588"/>
  <c r="AQ29" i="588"/>
  <c r="AP29" i="588"/>
  <c r="AO29" i="588"/>
  <c r="AN29" i="588"/>
  <c r="AM29" i="588"/>
  <c r="AL29" i="588"/>
  <c r="AK29" i="588"/>
  <c r="AJ29" i="588"/>
  <c r="AI29" i="588"/>
  <c r="AH29" i="588"/>
  <c r="AG29" i="588"/>
  <c r="AF29" i="588"/>
  <c r="AE29" i="588"/>
  <c r="AD29" i="588"/>
  <c r="AC29" i="588"/>
  <c r="AB29" i="588"/>
  <c r="AA29" i="588"/>
  <c r="Z29" i="588"/>
  <c r="Y29" i="588"/>
  <c r="X29" i="588"/>
  <c r="W29" i="588"/>
  <c r="V29" i="588"/>
  <c r="U29" i="588"/>
  <c r="T29" i="588"/>
  <c r="S29" i="588"/>
  <c r="AW27" i="588"/>
  <c r="AV27" i="588"/>
  <c r="AU27" i="588"/>
  <c r="AT27" i="588"/>
  <c r="AS27" i="588"/>
  <c r="AR27" i="588"/>
  <c r="AQ27" i="588"/>
  <c r="AP27" i="588"/>
  <c r="AO27" i="588"/>
  <c r="AN27" i="588"/>
  <c r="AM27" i="588"/>
  <c r="AL27" i="588"/>
  <c r="AK27" i="588"/>
  <c r="AJ27" i="588"/>
  <c r="AI27" i="588"/>
  <c r="AH27" i="588"/>
  <c r="AG27" i="588"/>
  <c r="AF27" i="588"/>
  <c r="AE27" i="588"/>
  <c r="AD27" i="588"/>
  <c r="AC27" i="588"/>
  <c r="AB27" i="588"/>
  <c r="AA27" i="588"/>
  <c r="Z27" i="588"/>
  <c r="Y27" i="588"/>
  <c r="X27" i="588"/>
  <c r="W27" i="588"/>
  <c r="V27" i="588"/>
  <c r="U27" i="588"/>
  <c r="T27" i="588"/>
  <c r="S27" i="588"/>
  <c r="F27" i="588"/>
  <c r="AW26" i="588"/>
  <c r="AV26" i="588"/>
  <c r="AU26" i="588"/>
  <c r="AT26" i="588"/>
  <c r="AS26" i="588"/>
  <c r="AR26" i="588"/>
  <c r="AQ26" i="588"/>
  <c r="AP26" i="588"/>
  <c r="AO26" i="588"/>
  <c r="AN26" i="588"/>
  <c r="AM26" i="588"/>
  <c r="AL26" i="588"/>
  <c r="AK26" i="588"/>
  <c r="AJ26" i="588"/>
  <c r="AI26" i="588"/>
  <c r="AH26" i="588"/>
  <c r="AG26" i="588"/>
  <c r="AF26" i="588"/>
  <c r="AE26" i="588"/>
  <c r="AD26" i="588"/>
  <c r="AC26" i="588"/>
  <c r="AB26" i="588"/>
  <c r="AA26" i="588"/>
  <c r="Z26" i="588"/>
  <c r="Y26" i="588"/>
  <c r="X26" i="588"/>
  <c r="W26" i="588"/>
  <c r="V26" i="588"/>
  <c r="U26" i="588"/>
  <c r="T26" i="588"/>
  <c r="S26" i="588"/>
  <c r="B25" i="588"/>
  <c r="B28" i="588" s="1"/>
  <c r="B31" i="588" s="1"/>
  <c r="B34" i="588" s="1"/>
  <c r="B37" i="588" s="1"/>
  <c r="B40" i="588" s="1"/>
  <c r="B43" i="588" s="1"/>
  <c r="B46" i="588" s="1"/>
  <c r="B49" i="588" s="1"/>
  <c r="B52" i="588" s="1"/>
  <c r="B55" i="588" s="1"/>
  <c r="B58" i="588" s="1"/>
  <c r="B61" i="588" s="1"/>
  <c r="B64" i="588" s="1"/>
  <c r="B67" i="588" s="1"/>
  <c r="B70" i="588" s="1"/>
  <c r="B73" i="588" s="1"/>
  <c r="B76" i="588" s="1"/>
  <c r="B79" i="588" s="1"/>
  <c r="B82" i="588" s="1"/>
  <c r="B85" i="588" s="1"/>
  <c r="B88" i="588" s="1"/>
  <c r="B91" i="588" s="1"/>
  <c r="B94" i="588" s="1"/>
  <c r="B97" i="588" s="1"/>
  <c r="B100" i="588" s="1"/>
  <c r="B103" i="588" s="1"/>
  <c r="B106" i="588" s="1"/>
  <c r="B109" i="588" s="1"/>
  <c r="B112" i="588" s="1"/>
  <c r="B115" i="588" s="1"/>
  <c r="B118" i="588" s="1"/>
  <c r="B121" i="588" s="1"/>
  <c r="B124" i="588" s="1"/>
  <c r="B127" i="588" s="1"/>
  <c r="B130" i="588" s="1"/>
  <c r="B133" i="588" s="1"/>
  <c r="B136" i="588" s="1"/>
  <c r="B139" i="588" s="1"/>
  <c r="B142" i="588" s="1"/>
  <c r="B145" i="588" s="1"/>
  <c r="B148" i="588" s="1"/>
  <c r="B151" i="588" s="1"/>
  <c r="B154" i="588" s="1"/>
  <c r="B157" i="588" s="1"/>
  <c r="B160" i="588" s="1"/>
  <c r="B163" i="588" s="1"/>
  <c r="B166" i="588" s="1"/>
  <c r="B169" i="588" s="1"/>
  <c r="B172" i="588" s="1"/>
  <c r="B175" i="588" s="1"/>
  <c r="B178" i="588" s="1"/>
  <c r="B181" i="588" s="1"/>
  <c r="B184" i="588" s="1"/>
  <c r="B187" i="588" s="1"/>
  <c r="B190" i="588" s="1"/>
  <c r="B193" i="588" s="1"/>
  <c r="B196" i="588" s="1"/>
  <c r="B199" i="588" s="1"/>
  <c r="B202" i="588" s="1"/>
  <c r="B205" i="588" s="1"/>
  <c r="B208" i="588" s="1"/>
  <c r="B211" i="588" s="1"/>
  <c r="B214" i="588" s="1"/>
  <c r="B217" i="588" s="1"/>
  <c r="B220" i="588" s="1"/>
  <c r="B223" i="588" s="1"/>
  <c r="B226" i="588" s="1"/>
  <c r="B229" i="588" s="1"/>
  <c r="B232" i="588" s="1"/>
  <c r="B235" i="588" s="1"/>
  <c r="B238" i="588" s="1"/>
  <c r="B241" i="588" s="1"/>
  <c r="B244" i="588" s="1"/>
  <c r="B247" i="588" s="1"/>
  <c r="B250" i="588" s="1"/>
  <c r="B253" i="588" s="1"/>
  <c r="B256" i="588" s="1"/>
  <c r="B259" i="588" s="1"/>
  <c r="B262" i="588" s="1"/>
  <c r="B265" i="588" s="1"/>
  <c r="B268" i="588" s="1"/>
  <c r="B271" i="588" s="1"/>
  <c r="B274" i="588" s="1"/>
  <c r="B277" i="588" s="1"/>
  <c r="B280" i="588" s="1"/>
  <c r="B283" i="588" s="1"/>
  <c r="B286" i="588" s="1"/>
  <c r="B289" i="588" s="1"/>
  <c r="B292" i="588" s="1"/>
  <c r="B295" i="588" s="1"/>
  <c r="B298" i="588" s="1"/>
  <c r="B301" i="588" s="1"/>
  <c r="B304" i="588" s="1"/>
  <c r="B307" i="588" s="1"/>
  <c r="B310" i="588" s="1"/>
  <c r="B313" i="588" s="1"/>
  <c r="B316" i="588" s="1"/>
  <c r="B319" i="588" s="1"/>
  <c r="AW24" i="588"/>
  <c r="AV24" i="588"/>
  <c r="AU24" i="588"/>
  <c r="AT24" i="588"/>
  <c r="AS24" i="588"/>
  <c r="AR24" i="588"/>
  <c r="AQ24" i="588"/>
  <c r="AP24" i="588"/>
  <c r="AO24" i="588"/>
  <c r="AN24" i="588"/>
  <c r="AM24" i="588"/>
  <c r="AL24" i="588"/>
  <c r="AK24" i="588"/>
  <c r="AJ24" i="588"/>
  <c r="AI24" i="588"/>
  <c r="AH24" i="588"/>
  <c r="AG24" i="588"/>
  <c r="AF24" i="588"/>
  <c r="AE24" i="588"/>
  <c r="AD24" i="588"/>
  <c r="AC24" i="588"/>
  <c r="AB24" i="588"/>
  <c r="AA24" i="588"/>
  <c r="Z24" i="588"/>
  <c r="Y24" i="588"/>
  <c r="X24" i="588"/>
  <c r="W24" i="588"/>
  <c r="V24" i="588"/>
  <c r="U24" i="588"/>
  <c r="T24" i="588"/>
  <c r="S24" i="588"/>
  <c r="F24" i="588"/>
  <c r="AW23" i="588"/>
  <c r="AV23" i="588"/>
  <c r="AU23" i="588"/>
  <c r="AT23" i="588"/>
  <c r="AS23" i="588"/>
  <c r="AR23" i="588"/>
  <c r="AQ23" i="588"/>
  <c r="AP23" i="588"/>
  <c r="AO23" i="588"/>
  <c r="AN23" i="588"/>
  <c r="AM23" i="588"/>
  <c r="AL23" i="588"/>
  <c r="AK23" i="588"/>
  <c r="AJ23" i="588"/>
  <c r="AI23" i="588"/>
  <c r="AH23" i="588"/>
  <c r="AG23" i="588"/>
  <c r="AF23" i="588"/>
  <c r="AE23" i="588"/>
  <c r="AD23" i="588"/>
  <c r="AC23" i="588"/>
  <c r="AB23" i="588"/>
  <c r="AA23" i="588"/>
  <c r="Z23" i="588"/>
  <c r="Y23" i="588"/>
  <c r="X23" i="588"/>
  <c r="W23" i="588"/>
  <c r="V23" i="588"/>
  <c r="U23" i="588"/>
  <c r="T23" i="588"/>
  <c r="S23" i="588"/>
  <c r="AW19" i="588"/>
  <c r="AW20" i="588" s="1"/>
  <c r="AW21" i="588" s="1"/>
  <c r="AV19" i="588"/>
  <c r="AV20" i="588" s="1"/>
  <c r="AV21" i="588" s="1"/>
  <c r="AU19" i="588"/>
  <c r="AU20" i="588" s="1"/>
  <c r="AU21" i="588" s="1"/>
  <c r="AX17" i="588"/>
  <c r="BC14" i="588"/>
  <c r="AC2" i="588"/>
  <c r="AM20" i="588" s="1"/>
  <c r="AM21" i="588" s="1"/>
  <c r="AW72" i="587"/>
  <c r="AV72" i="587"/>
  <c r="AU72" i="587"/>
  <c r="AT72" i="587"/>
  <c r="AS72" i="587"/>
  <c r="AR72" i="587"/>
  <c r="AQ72" i="587"/>
  <c r="AP72" i="587"/>
  <c r="AO72" i="587"/>
  <c r="AN72" i="587"/>
  <c r="AM72" i="587"/>
  <c r="AL72" i="587"/>
  <c r="AK72" i="587"/>
  <c r="AJ72" i="587"/>
  <c r="AI72" i="587"/>
  <c r="AH72" i="587"/>
  <c r="AG72" i="587"/>
  <c r="AF72" i="587"/>
  <c r="AE72" i="587"/>
  <c r="AD72" i="587"/>
  <c r="AC72" i="587"/>
  <c r="AB72" i="587"/>
  <c r="AA72" i="587"/>
  <c r="Z72" i="587"/>
  <c r="Y72" i="587"/>
  <c r="X72" i="587"/>
  <c r="W72" i="587"/>
  <c r="V72" i="587"/>
  <c r="U72" i="587"/>
  <c r="T72" i="587"/>
  <c r="S72" i="587"/>
  <c r="AW67" i="587"/>
  <c r="AV67" i="587"/>
  <c r="AU67" i="587"/>
  <c r="AT67" i="587"/>
  <c r="AS67" i="587"/>
  <c r="AR67" i="587"/>
  <c r="AQ67" i="587"/>
  <c r="AP67" i="587"/>
  <c r="AO67" i="587"/>
  <c r="AN67" i="587"/>
  <c r="AM67" i="587"/>
  <c r="AL67" i="587"/>
  <c r="AK67" i="587"/>
  <c r="AJ67" i="587"/>
  <c r="AI67" i="587"/>
  <c r="AH67" i="587"/>
  <c r="AG67" i="587"/>
  <c r="AF67" i="587"/>
  <c r="AE67" i="587"/>
  <c r="AD67" i="587"/>
  <c r="AC67" i="587"/>
  <c r="AB67" i="587"/>
  <c r="AA67" i="587"/>
  <c r="Z67" i="587"/>
  <c r="Y67" i="587"/>
  <c r="X67" i="587"/>
  <c r="W67" i="587"/>
  <c r="V67" i="587"/>
  <c r="U67" i="587"/>
  <c r="T67" i="587"/>
  <c r="S67" i="587"/>
  <c r="AW60" i="587"/>
  <c r="AV60" i="587"/>
  <c r="AU60" i="587"/>
  <c r="AT60" i="587"/>
  <c r="AS60" i="587"/>
  <c r="AR60" i="587"/>
  <c r="AQ60" i="587"/>
  <c r="AP60" i="587"/>
  <c r="AO60" i="587"/>
  <c r="AN60" i="587"/>
  <c r="AM60" i="587"/>
  <c r="AL60" i="587"/>
  <c r="AK60" i="587"/>
  <c r="AJ60" i="587"/>
  <c r="AI60" i="587"/>
  <c r="AH60" i="587"/>
  <c r="AG60" i="587"/>
  <c r="AF60" i="587"/>
  <c r="AE60" i="587"/>
  <c r="AD60" i="587"/>
  <c r="AC60" i="587"/>
  <c r="AB60" i="587"/>
  <c r="AA60" i="587"/>
  <c r="Z60" i="587"/>
  <c r="Y60" i="587"/>
  <c r="X60" i="587"/>
  <c r="W60" i="587"/>
  <c r="V60" i="587"/>
  <c r="U60" i="587"/>
  <c r="T60" i="587"/>
  <c r="S60" i="587"/>
  <c r="F60" i="587"/>
  <c r="AW59" i="587"/>
  <c r="AV59" i="587"/>
  <c r="AU59" i="587"/>
  <c r="AT59" i="587"/>
  <c r="AS59" i="587"/>
  <c r="AR59" i="587"/>
  <c r="AQ59" i="587"/>
  <c r="AP59" i="587"/>
  <c r="AO59" i="587"/>
  <c r="AN59" i="587"/>
  <c r="AM59" i="587"/>
  <c r="AL59" i="587"/>
  <c r="AK59" i="587"/>
  <c r="AJ59" i="587"/>
  <c r="AI59" i="587"/>
  <c r="AH59" i="587"/>
  <c r="AG59" i="587"/>
  <c r="AF59" i="587"/>
  <c r="AE59" i="587"/>
  <c r="AD59" i="587"/>
  <c r="AC59" i="587"/>
  <c r="AB59" i="587"/>
  <c r="AA59" i="587"/>
  <c r="Z59" i="587"/>
  <c r="Y59" i="587"/>
  <c r="X59" i="587"/>
  <c r="W59" i="587"/>
  <c r="V59" i="587"/>
  <c r="U59" i="587"/>
  <c r="T59" i="587"/>
  <c r="S59" i="587"/>
  <c r="AW57" i="587"/>
  <c r="AV57" i="587"/>
  <c r="AU57" i="587"/>
  <c r="AT57" i="587"/>
  <c r="AS57" i="587"/>
  <c r="AR57" i="587"/>
  <c r="AQ57" i="587"/>
  <c r="AP57" i="587"/>
  <c r="AO57" i="587"/>
  <c r="AN57" i="587"/>
  <c r="AM57" i="587"/>
  <c r="AL57" i="587"/>
  <c r="AK57" i="587"/>
  <c r="AJ57" i="587"/>
  <c r="AI57" i="587"/>
  <c r="AH57" i="587"/>
  <c r="AG57" i="587"/>
  <c r="AF57" i="587"/>
  <c r="AE57" i="587"/>
  <c r="AD57" i="587"/>
  <c r="AC57" i="587"/>
  <c r="AB57" i="587"/>
  <c r="AA57" i="587"/>
  <c r="Z57" i="587"/>
  <c r="Y57" i="587"/>
  <c r="X57" i="587"/>
  <c r="W57" i="587"/>
  <c r="V57" i="587"/>
  <c r="U57" i="587"/>
  <c r="T57" i="587"/>
  <c r="S57" i="587"/>
  <c r="F57" i="587"/>
  <c r="AW56" i="587"/>
  <c r="AV56" i="587"/>
  <c r="AU56" i="587"/>
  <c r="AT56" i="587"/>
  <c r="AS56" i="587"/>
  <c r="AR56" i="587"/>
  <c r="AQ56" i="587"/>
  <c r="AP56" i="587"/>
  <c r="AO56" i="587"/>
  <c r="AN56" i="587"/>
  <c r="AM56" i="587"/>
  <c r="AL56" i="587"/>
  <c r="AK56" i="587"/>
  <c r="AJ56" i="587"/>
  <c r="AI56" i="587"/>
  <c r="AH56" i="587"/>
  <c r="AG56" i="587"/>
  <c r="AF56" i="587"/>
  <c r="AE56" i="587"/>
  <c r="AD56" i="587"/>
  <c r="AC56" i="587"/>
  <c r="AB56" i="587"/>
  <c r="AA56" i="587"/>
  <c r="Z56" i="587"/>
  <c r="Y56" i="587"/>
  <c r="X56" i="587"/>
  <c r="W56" i="587"/>
  <c r="V56" i="587"/>
  <c r="U56" i="587"/>
  <c r="T56" i="587"/>
  <c r="S56" i="587"/>
  <c r="AW54" i="587"/>
  <c r="AV54" i="587"/>
  <c r="AU54" i="587"/>
  <c r="AT54" i="587"/>
  <c r="AS54" i="587"/>
  <c r="AR54" i="587"/>
  <c r="AQ54" i="587"/>
  <c r="AP54" i="587"/>
  <c r="AO54" i="587"/>
  <c r="AN54" i="587"/>
  <c r="AM54" i="587"/>
  <c r="AL54" i="587"/>
  <c r="AK54" i="587"/>
  <c r="AJ54" i="587"/>
  <c r="AI54" i="587"/>
  <c r="AH54" i="587"/>
  <c r="AG54" i="587"/>
  <c r="AF54" i="587"/>
  <c r="AE54" i="587"/>
  <c r="AD54" i="587"/>
  <c r="AC54" i="587"/>
  <c r="AB54" i="587"/>
  <c r="AA54" i="587"/>
  <c r="Z54" i="587"/>
  <c r="Y54" i="587"/>
  <c r="X54" i="587"/>
  <c r="W54" i="587"/>
  <c r="V54" i="587"/>
  <c r="U54" i="587"/>
  <c r="T54" i="587"/>
  <c r="S54" i="587"/>
  <c r="F54" i="587"/>
  <c r="AW53" i="587"/>
  <c r="AV53" i="587"/>
  <c r="AU53" i="587"/>
  <c r="AT53" i="587"/>
  <c r="AS53" i="587"/>
  <c r="AR53" i="587"/>
  <c r="AQ53" i="587"/>
  <c r="AP53" i="587"/>
  <c r="AO53" i="587"/>
  <c r="AN53" i="587"/>
  <c r="AM53" i="587"/>
  <c r="AL53" i="587"/>
  <c r="AK53" i="587"/>
  <c r="AJ53" i="587"/>
  <c r="AI53" i="587"/>
  <c r="AH53" i="587"/>
  <c r="AG53" i="587"/>
  <c r="AF53" i="587"/>
  <c r="AE53" i="587"/>
  <c r="AD53" i="587"/>
  <c r="AC53" i="587"/>
  <c r="AB53" i="587"/>
  <c r="AA53" i="587"/>
  <c r="Z53" i="587"/>
  <c r="Y53" i="587"/>
  <c r="X53" i="587"/>
  <c r="W53" i="587"/>
  <c r="V53" i="587"/>
  <c r="U53" i="587"/>
  <c r="T53" i="587"/>
  <c r="S53" i="587"/>
  <c r="AW51" i="587"/>
  <c r="AV51" i="587"/>
  <c r="AU51" i="587"/>
  <c r="AT51" i="587"/>
  <c r="AS51" i="587"/>
  <c r="AR51" i="587"/>
  <c r="AQ51" i="587"/>
  <c r="AP51" i="587"/>
  <c r="AO51" i="587"/>
  <c r="AN51" i="587"/>
  <c r="AM51" i="587"/>
  <c r="AL51" i="587"/>
  <c r="AK51" i="587"/>
  <c r="AJ51" i="587"/>
  <c r="AI51" i="587"/>
  <c r="AH51" i="587"/>
  <c r="AG51" i="587"/>
  <c r="AF51" i="587"/>
  <c r="AE51" i="587"/>
  <c r="AD51" i="587"/>
  <c r="AC51" i="587"/>
  <c r="AB51" i="587"/>
  <c r="AA51" i="587"/>
  <c r="Z51" i="587"/>
  <c r="Y51" i="587"/>
  <c r="X51" i="587"/>
  <c r="W51" i="587"/>
  <c r="V51" i="587"/>
  <c r="U51" i="587"/>
  <c r="T51" i="587"/>
  <c r="S51" i="587"/>
  <c r="F51" i="587"/>
  <c r="AW50" i="587"/>
  <c r="AV50" i="587"/>
  <c r="AU50" i="587"/>
  <c r="AT50" i="587"/>
  <c r="AS50" i="587"/>
  <c r="AR50" i="587"/>
  <c r="AQ50" i="587"/>
  <c r="AP50" i="587"/>
  <c r="AO50" i="587"/>
  <c r="AN50" i="587"/>
  <c r="AM50" i="587"/>
  <c r="AL50" i="587"/>
  <c r="AK50" i="587"/>
  <c r="AJ50" i="587"/>
  <c r="AI50" i="587"/>
  <c r="AH50" i="587"/>
  <c r="AG50" i="587"/>
  <c r="AF50" i="587"/>
  <c r="AE50" i="587"/>
  <c r="AD50" i="587"/>
  <c r="AC50" i="587"/>
  <c r="AB50" i="587"/>
  <c r="AA50" i="587"/>
  <c r="Z50" i="587"/>
  <c r="Y50" i="587"/>
  <c r="X50" i="587"/>
  <c r="W50" i="587"/>
  <c r="V50" i="587"/>
  <c r="U50" i="587"/>
  <c r="T50" i="587"/>
  <c r="S50" i="587"/>
  <c r="AW48" i="587"/>
  <c r="AV48" i="587"/>
  <c r="AU48" i="587"/>
  <c r="AT48" i="587"/>
  <c r="AS48" i="587"/>
  <c r="AR48" i="587"/>
  <c r="AQ48" i="587"/>
  <c r="AP48" i="587"/>
  <c r="AO48" i="587"/>
  <c r="AN48" i="587"/>
  <c r="AM48" i="587"/>
  <c r="AL48" i="587"/>
  <c r="AK48" i="587"/>
  <c r="AJ48" i="587"/>
  <c r="AI48" i="587"/>
  <c r="AH48" i="587"/>
  <c r="AG48" i="587"/>
  <c r="AF48" i="587"/>
  <c r="AE48" i="587"/>
  <c r="AD48" i="587"/>
  <c r="AC48" i="587"/>
  <c r="AB48" i="587"/>
  <c r="AA48" i="587"/>
  <c r="Z48" i="587"/>
  <c r="Y48" i="587"/>
  <c r="X48" i="587"/>
  <c r="W48" i="587"/>
  <c r="V48" i="587"/>
  <c r="U48" i="587"/>
  <c r="T48" i="587"/>
  <c r="S48" i="587"/>
  <c r="F48" i="587"/>
  <c r="AW47" i="587"/>
  <c r="AV47" i="587"/>
  <c r="AU47" i="587"/>
  <c r="AT47" i="587"/>
  <c r="AS47" i="587"/>
  <c r="AR47" i="587"/>
  <c r="AQ47" i="587"/>
  <c r="AP47" i="587"/>
  <c r="AO47" i="587"/>
  <c r="AN47" i="587"/>
  <c r="AM47" i="587"/>
  <c r="AL47" i="587"/>
  <c r="AK47" i="587"/>
  <c r="AJ47" i="587"/>
  <c r="AI47" i="587"/>
  <c r="AH47" i="587"/>
  <c r="AG47" i="587"/>
  <c r="AF47" i="587"/>
  <c r="AE47" i="587"/>
  <c r="AD47" i="587"/>
  <c r="AC47" i="587"/>
  <c r="AB47" i="587"/>
  <c r="AA47" i="587"/>
  <c r="Z47" i="587"/>
  <c r="Y47" i="587"/>
  <c r="X47" i="587"/>
  <c r="W47" i="587"/>
  <c r="V47" i="587"/>
  <c r="U47" i="587"/>
  <c r="T47" i="587"/>
  <c r="S47" i="587"/>
  <c r="AW45" i="587"/>
  <c r="AV45" i="587"/>
  <c r="AU45" i="587"/>
  <c r="AT45" i="587"/>
  <c r="AS45" i="587"/>
  <c r="AR45" i="587"/>
  <c r="AQ45" i="587"/>
  <c r="AP45" i="587"/>
  <c r="AO45" i="587"/>
  <c r="AN45" i="587"/>
  <c r="AM45" i="587"/>
  <c r="AL45" i="587"/>
  <c r="AK45" i="587"/>
  <c r="AJ45" i="587"/>
  <c r="AI45" i="587"/>
  <c r="AH45" i="587"/>
  <c r="AG45" i="587"/>
  <c r="AF45" i="587"/>
  <c r="AE45" i="587"/>
  <c r="AD45" i="587"/>
  <c r="AC45" i="587"/>
  <c r="AB45" i="587"/>
  <c r="AA45" i="587"/>
  <c r="Z45" i="587"/>
  <c r="Y45" i="587"/>
  <c r="X45" i="587"/>
  <c r="W45" i="587"/>
  <c r="V45" i="587"/>
  <c r="U45" i="587"/>
  <c r="T45" i="587"/>
  <c r="S45" i="587"/>
  <c r="F45" i="587"/>
  <c r="AW44" i="587"/>
  <c r="AV44" i="587"/>
  <c r="AU44" i="587"/>
  <c r="AT44" i="587"/>
  <c r="AS44" i="587"/>
  <c r="AR44" i="587"/>
  <c r="AQ44" i="587"/>
  <c r="AP44" i="587"/>
  <c r="AO44" i="587"/>
  <c r="AN44" i="587"/>
  <c r="AM44" i="587"/>
  <c r="AL44" i="587"/>
  <c r="AK44" i="587"/>
  <c r="AJ44" i="587"/>
  <c r="AI44" i="587"/>
  <c r="AH44" i="587"/>
  <c r="AG44" i="587"/>
  <c r="AF44" i="587"/>
  <c r="AE44" i="587"/>
  <c r="AD44" i="587"/>
  <c r="AC44" i="587"/>
  <c r="AB44" i="587"/>
  <c r="AA44" i="587"/>
  <c r="Z44" i="587"/>
  <c r="Y44" i="587"/>
  <c r="X44" i="587"/>
  <c r="W44" i="587"/>
  <c r="V44" i="587"/>
  <c r="U44" i="587"/>
  <c r="T44" i="587"/>
  <c r="S44" i="587"/>
  <c r="AW42" i="587"/>
  <c r="AV42" i="587"/>
  <c r="AU42" i="587"/>
  <c r="AT42" i="587"/>
  <c r="AS42" i="587"/>
  <c r="AR42" i="587"/>
  <c r="AQ42" i="587"/>
  <c r="AP42" i="587"/>
  <c r="AO42" i="587"/>
  <c r="AN42" i="587"/>
  <c r="AM42" i="587"/>
  <c r="AL42" i="587"/>
  <c r="AK42" i="587"/>
  <c r="AJ42" i="587"/>
  <c r="AI42" i="587"/>
  <c r="AH42" i="587"/>
  <c r="AG42" i="587"/>
  <c r="AF42" i="587"/>
  <c r="AE42" i="587"/>
  <c r="AD42" i="587"/>
  <c r="AC42" i="587"/>
  <c r="AB42" i="587"/>
  <c r="AA42" i="587"/>
  <c r="Z42" i="587"/>
  <c r="Y42" i="587"/>
  <c r="X42" i="587"/>
  <c r="W42" i="587"/>
  <c r="V42" i="587"/>
  <c r="U42" i="587"/>
  <c r="T42" i="587"/>
  <c r="S42" i="587"/>
  <c r="F42" i="587"/>
  <c r="AW41" i="587"/>
  <c r="AV41" i="587"/>
  <c r="AU41" i="587"/>
  <c r="AT41" i="587"/>
  <c r="AS41" i="587"/>
  <c r="AR41" i="587"/>
  <c r="AQ41" i="587"/>
  <c r="AP41" i="587"/>
  <c r="AO41" i="587"/>
  <c r="AN41" i="587"/>
  <c r="AM41" i="587"/>
  <c r="AL41" i="587"/>
  <c r="AK41" i="587"/>
  <c r="AJ41" i="587"/>
  <c r="AI41" i="587"/>
  <c r="AH41" i="587"/>
  <c r="AG41" i="587"/>
  <c r="AF41" i="587"/>
  <c r="AE41" i="587"/>
  <c r="AD41" i="587"/>
  <c r="AC41" i="587"/>
  <c r="AB41" i="587"/>
  <c r="AA41" i="587"/>
  <c r="Z41" i="587"/>
  <c r="Y41" i="587"/>
  <c r="X41" i="587"/>
  <c r="W41" i="587"/>
  <c r="V41" i="587"/>
  <c r="U41" i="587"/>
  <c r="T41" i="587"/>
  <c r="S41" i="587"/>
  <c r="AW39" i="587"/>
  <c r="AV39" i="587"/>
  <c r="AU39" i="587"/>
  <c r="AT39" i="587"/>
  <c r="AS39" i="587"/>
  <c r="AR39" i="587"/>
  <c r="AQ39" i="587"/>
  <c r="AP39" i="587"/>
  <c r="AO39" i="587"/>
  <c r="AN39" i="587"/>
  <c r="AM39" i="587"/>
  <c r="AL39" i="587"/>
  <c r="AK39" i="587"/>
  <c r="AJ39" i="587"/>
  <c r="AI39" i="587"/>
  <c r="AH39" i="587"/>
  <c r="AG39" i="587"/>
  <c r="AF39" i="587"/>
  <c r="AE39" i="587"/>
  <c r="AD39" i="587"/>
  <c r="AC39" i="587"/>
  <c r="AB39" i="587"/>
  <c r="AA39" i="587"/>
  <c r="Z39" i="587"/>
  <c r="Y39" i="587"/>
  <c r="X39" i="587"/>
  <c r="W39" i="587"/>
  <c r="V39" i="587"/>
  <c r="U39" i="587"/>
  <c r="T39" i="587"/>
  <c r="S39" i="587"/>
  <c r="F39" i="587"/>
  <c r="AW38" i="587"/>
  <c r="AV38" i="587"/>
  <c r="AU38" i="587"/>
  <c r="AT38" i="587"/>
  <c r="AS38" i="587"/>
  <c r="AR38" i="587"/>
  <c r="AQ38" i="587"/>
  <c r="AP38" i="587"/>
  <c r="AO38" i="587"/>
  <c r="AN38" i="587"/>
  <c r="AM38" i="587"/>
  <c r="AL38" i="587"/>
  <c r="AK38" i="587"/>
  <c r="AJ38" i="587"/>
  <c r="AI38" i="587"/>
  <c r="AH38" i="587"/>
  <c r="AG38" i="587"/>
  <c r="AF38" i="587"/>
  <c r="AE38" i="587"/>
  <c r="AD38" i="587"/>
  <c r="AC38" i="587"/>
  <c r="AB38" i="587"/>
  <c r="AA38" i="587"/>
  <c r="Z38" i="587"/>
  <c r="Y38" i="587"/>
  <c r="X38" i="587"/>
  <c r="W38" i="587"/>
  <c r="V38" i="587"/>
  <c r="U38" i="587"/>
  <c r="T38" i="587"/>
  <c r="S38" i="587"/>
  <c r="AW36" i="587"/>
  <c r="AV36" i="587"/>
  <c r="AU36" i="587"/>
  <c r="AT36" i="587"/>
  <c r="AS36" i="587"/>
  <c r="AR36" i="587"/>
  <c r="AQ36" i="587"/>
  <c r="AP36" i="587"/>
  <c r="AO36" i="587"/>
  <c r="AN36" i="587"/>
  <c r="AM36" i="587"/>
  <c r="AL36" i="587"/>
  <c r="AK36" i="587"/>
  <c r="AJ36" i="587"/>
  <c r="AI36" i="587"/>
  <c r="AH36" i="587"/>
  <c r="AG36" i="587"/>
  <c r="AF36" i="587"/>
  <c r="AE36" i="587"/>
  <c r="AD36" i="587"/>
  <c r="AC36" i="587"/>
  <c r="AB36" i="587"/>
  <c r="AA36" i="587"/>
  <c r="Z36" i="587"/>
  <c r="Y36" i="587"/>
  <c r="X36" i="587"/>
  <c r="W36" i="587"/>
  <c r="V36" i="587"/>
  <c r="U36" i="587"/>
  <c r="T36" i="587"/>
  <c r="S36" i="587"/>
  <c r="F36" i="587"/>
  <c r="AW35" i="587"/>
  <c r="AV35" i="587"/>
  <c r="AU35" i="587"/>
  <c r="AT35" i="587"/>
  <c r="AS35" i="587"/>
  <c r="AR35" i="587"/>
  <c r="AQ35" i="587"/>
  <c r="AP35" i="587"/>
  <c r="AO35" i="587"/>
  <c r="AN35" i="587"/>
  <c r="AM35" i="587"/>
  <c r="AL35" i="587"/>
  <c r="AK35" i="587"/>
  <c r="AJ35" i="587"/>
  <c r="AI35" i="587"/>
  <c r="AH35" i="587"/>
  <c r="AG35" i="587"/>
  <c r="AF35" i="587"/>
  <c r="AE35" i="587"/>
  <c r="AD35" i="587"/>
  <c r="AC35" i="587"/>
  <c r="AB35" i="587"/>
  <c r="AA35" i="587"/>
  <c r="Z35" i="587"/>
  <c r="Y35" i="587"/>
  <c r="X35" i="587"/>
  <c r="W35" i="587"/>
  <c r="V35" i="587"/>
  <c r="U35" i="587"/>
  <c r="T35" i="587"/>
  <c r="S35" i="587"/>
  <c r="AW33" i="587"/>
  <c r="AV33" i="587"/>
  <c r="AU33" i="587"/>
  <c r="AT33" i="587"/>
  <c r="AS33" i="587"/>
  <c r="AR33" i="587"/>
  <c r="AQ33" i="587"/>
  <c r="AP33" i="587"/>
  <c r="AO33" i="587"/>
  <c r="AN33" i="587"/>
  <c r="AM33" i="587"/>
  <c r="AL33" i="587"/>
  <c r="AK33" i="587"/>
  <c r="AJ33" i="587"/>
  <c r="AI33" i="587"/>
  <c r="AH33" i="587"/>
  <c r="AG33" i="587"/>
  <c r="AF33" i="587"/>
  <c r="AE33" i="587"/>
  <c r="AD33" i="587"/>
  <c r="AC33" i="587"/>
  <c r="AB33" i="587"/>
  <c r="AA33" i="587"/>
  <c r="Z33" i="587"/>
  <c r="Y33" i="587"/>
  <c r="X33" i="587"/>
  <c r="W33" i="587"/>
  <c r="V33" i="587"/>
  <c r="U33" i="587"/>
  <c r="T33" i="587"/>
  <c r="S33" i="587"/>
  <c r="F33" i="587"/>
  <c r="AW32" i="587"/>
  <c r="AV32" i="587"/>
  <c r="AU32" i="587"/>
  <c r="AT32" i="587"/>
  <c r="AS32" i="587"/>
  <c r="AR32" i="587"/>
  <c r="AQ32" i="587"/>
  <c r="AP32" i="587"/>
  <c r="AO32" i="587"/>
  <c r="AN32" i="587"/>
  <c r="AM32" i="587"/>
  <c r="AL32" i="587"/>
  <c r="AK32" i="587"/>
  <c r="AJ32" i="587"/>
  <c r="AI32" i="587"/>
  <c r="AH32" i="587"/>
  <c r="AG32" i="587"/>
  <c r="AF32" i="587"/>
  <c r="AE32" i="587"/>
  <c r="AD32" i="587"/>
  <c r="AC32" i="587"/>
  <c r="AB32" i="587"/>
  <c r="AA32" i="587"/>
  <c r="Z32" i="587"/>
  <c r="Y32" i="587"/>
  <c r="X32" i="587"/>
  <c r="W32" i="587"/>
  <c r="V32" i="587"/>
  <c r="U32" i="587"/>
  <c r="T32" i="587"/>
  <c r="S32" i="587"/>
  <c r="AW30" i="587"/>
  <c r="AV30" i="587"/>
  <c r="AU30" i="587"/>
  <c r="AT30" i="587"/>
  <c r="AS30" i="587"/>
  <c r="AR30" i="587"/>
  <c r="AQ30" i="587"/>
  <c r="AP30" i="587"/>
  <c r="AO30" i="587"/>
  <c r="AN30" i="587"/>
  <c r="AM30" i="587"/>
  <c r="AL30" i="587"/>
  <c r="AK30" i="587"/>
  <c r="AJ30" i="587"/>
  <c r="AI30" i="587"/>
  <c r="AH30" i="587"/>
  <c r="AG30" i="587"/>
  <c r="AF30" i="587"/>
  <c r="AE30" i="587"/>
  <c r="AD30" i="587"/>
  <c r="AC30" i="587"/>
  <c r="AB30" i="587"/>
  <c r="AA30" i="587"/>
  <c r="Z30" i="587"/>
  <c r="Y30" i="587"/>
  <c r="X30" i="587"/>
  <c r="W30" i="587"/>
  <c r="V30" i="587"/>
  <c r="U30" i="587"/>
  <c r="T30" i="587"/>
  <c r="S30" i="587"/>
  <c r="F30" i="587"/>
  <c r="AW29" i="587"/>
  <c r="AV29" i="587"/>
  <c r="AU29" i="587"/>
  <c r="AT29" i="587"/>
  <c r="AS29" i="587"/>
  <c r="AR29" i="587"/>
  <c r="AQ29" i="587"/>
  <c r="AP29" i="587"/>
  <c r="AO29" i="587"/>
  <c r="AN29" i="587"/>
  <c r="AM29" i="587"/>
  <c r="AL29" i="587"/>
  <c r="AK29" i="587"/>
  <c r="AJ29" i="587"/>
  <c r="AI29" i="587"/>
  <c r="AH29" i="587"/>
  <c r="AG29" i="587"/>
  <c r="AF29" i="587"/>
  <c r="AE29" i="587"/>
  <c r="AD29" i="587"/>
  <c r="AC29" i="587"/>
  <c r="AB29" i="587"/>
  <c r="AA29" i="587"/>
  <c r="Z29" i="587"/>
  <c r="Y29" i="587"/>
  <c r="X29" i="587"/>
  <c r="W29" i="587"/>
  <c r="V29" i="587"/>
  <c r="U29" i="587"/>
  <c r="T29" i="587"/>
  <c r="S29" i="587"/>
  <c r="AW27" i="587"/>
  <c r="AV27" i="587"/>
  <c r="AU27" i="587"/>
  <c r="AT27" i="587"/>
  <c r="AS27" i="587"/>
  <c r="AR27" i="587"/>
  <c r="AQ27" i="587"/>
  <c r="AP27" i="587"/>
  <c r="AO27" i="587"/>
  <c r="AN27" i="587"/>
  <c r="AM27" i="587"/>
  <c r="AL27" i="587"/>
  <c r="AK27" i="587"/>
  <c r="AJ27" i="587"/>
  <c r="AI27" i="587"/>
  <c r="AH27" i="587"/>
  <c r="AG27" i="587"/>
  <c r="AF27" i="587"/>
  <c r="AE27" i="587"/>
  <c r="AD27" i="587"/>
  <c r="AC27" i="587"/>
  <c r="AB27" i="587"/>
  <c r="AA27" i="587"/>
  <c r="Z27" i="587"/>
  <c r="Y27" i="587"/>
  <c r="X27" i="587"/>
  <c r="W27" i="587"/>
  <c r="V27" i="587"/>
  <c r="U27" i="587"/>
  <c r="T27" i="587"/>
  <c r="S27" i="587"/>
  <c r="F27" i="587"/>
  <c r="AW26" i="587"/>
  <c r="AV26" i="587"/>
  <c r="AU26" i="587"/>
  <c r="AT26" i="587"/>
  <c r="AS26" i="587"/>
  <c r="AR26" i="587"/>
  <c r="AQ26" i="587"/>
  <c r="AP26" i="587"/>
  <c r="AO26" i="587"/>
  <c r="AN26" i="587"/>
  <c r="AM26" i="587"/>
  <c r="AL26" i="587"/>
  <c r="AK26" i="587"/>
  <c r="AJ26" i="587"/>
  <c r="AI26" i="587"/>
  <c r="AH26" i="587"/>
  <c r="AG26" i="587"/>
  <c r="AF26" i="587"/>
  <c r="AE26" i="587"/>
  <c r="AD26" i="587"/>
  <c r="AC26" i="587"/>
  <c r="AB26" i="587"/>
  <c r="AA26" i="587"/>
  <c r="Z26" i="587"/>
  <c r="Y26" i="587"/>
  <c r="X26" i="587"/>
  <c r="W26" i="587"/>
  <c r="V26" i="587"/>
  <c r="U26" i="587"/>
  <c r="T26" i="587"/>
  <c r="S26" i="587"/>
  <c r="B25" i="587"/>
  <c r="B28" i="587" s="1"/>
  <c r="B31" i="587" s="1"/>
  <c r="B34" i="587" s="1"/>
  <c r="B37" i="587" s="1"/>
  <c r="B40" i="587" s="1"/>
  <c r="B43" i="587" s="1"/>
  <c r="B46" i="587" s="1"/>
  <c r="B49" i="587" s="1"/>
  <c r="B52" i="587" s="1"/>
  <c r="B55" i="587" s="1"/>
  <c r="B58" i="587" s="1"/>
  <c r="AW24" i="587"/>
  <c r="AV24" i="587"/>
  <c r="AU24" i="587"/>
  <c r="AT24" i="587"/>
  <c r="AS24" i="587"/>
  <c r="AR24" i="587"/>
  <c r="AQ24" i="587"/>
  <c r="AP24" i="587"/>
  <c r="AO24" i="587"/>
  <c r="AN24" i="587"/>
  <c r="AM24" i="587"/>
  <c r="AL24" i="587"/>
  <c r="AK24" i="587"/>
  <c r="AJ24" i="587"/>
  <c r="AI24" i="587"/>
  <c r="AH24" i="587"/>
  <c r="AG24" i="587"/>
  <c r="AF24" i="587"/>
  <c r="AE24" i="587"/>
  <c r="AD24" i="587"/>
  <c r="AC24" i="587"/>
  <c r="AB24" i="587"/>
  <c r="AA24" i="587"/>
  <c r="Z24" i="587"/>
  <c r="Y24" i="587"/>
  <c r="X24" i="587"/>
  <c r="W24" i="587"/>
  <c r="V24" i="587"/>
  <c r="U24" i="587"/>
  <c r="T24" i="587"/>
  <c r="S24" i="587"/>
  <c r="F24" i="587"/>
  <c r="AW23" i="587"/>
  <c r="AV23" i="587"/>
  <c r="AU23" i="587"/>
  <c r="AT23" i="587"/>
  <c r="AS23" i="587"/>
  <c r="AR23" i="587"/>
  <c r="AQ23" i="587"/>
  <c r="AP23" i="587"/>
  <c r="AO23" i="587"/>
  <c r="AN23" i="587"/>
  <c r="AM23" i="587"/>
  <c r="AL23" i="587"/>
  <c r="AK23" i="587"/>
  <c r="AJ23" i="587"/>
  <c r="AI23" i="587"/>
  <c r="AH23" i="587"/>
  <c r="AG23" i="587"/>
  <c r="AF23" i="587"/>
  <c r="AE23" i="587"/>
  <c r="AD23" i="587"/>
  <c r="AC23" i="587"/>
  <c r="AB23" i="587"/>
  <c r="AA23" i="587"/>
  <c r="Z23" i="587"/>
  <c r="Y23" i="587"/>
  <c r="X23" i="587"/>
  <c r="W23" i="587"/>
  <c r="V23" i="587"/>
  <c r="U23" i="587"/>
  <c r="T23" i="587"/>
  <c r="S23" i="587"/>
  <c r="AM20" i="587"/>
  <c r="AM21" i="587" s="1"/>
  <c r="AL20" i="587"/>
  <c r="AL21" i="587" s="1"/>
  <c r="AW19" i="587"/>
  <c r="AW20" i="587" s="1"/>
  <c r="AW21" i="587" s="1"/>
  <c r="AV19" i="587"/>
  <c r="AV20" i="587" s="1"/>
  <c r="AV21" i="587" s="1"/>
  <c r="AU19" i="587"/>
  <c r="AU20" i="587" s="1"/>
  <c r="AU21" i="587" s="1"/>
  <c r="AX17" i="587"/>
  <c r="BC14" i="587"/>
  <c r="AC2" i="587"/>
  <c r="AI20" i="587" s="1"/>
  <c r="AI21" i="587" s="1"/>
  <c r="M36" i="547"/>
  <c r="M37" i="547" s="1"/>
  <c r="F36" i="547"/>
  <c r="F37" i="547" s="1"/>
  <c r="U37" i="547" s="1"/>
  <c r="M28" i="547"/>
  <c r="M29" i="547" s="1"/>
  <c r="F28" i="547"/>
  <c r="F29" i="547" s="1"/>
  <c r="U29" i="547" s="1"/>
  <c r="R30" i="546"/>
  <c r="R20" i="546"/>
  <c r="M36" i="545"/>
  <c r="M37" i="545" s="1"/>
  <c r="F36" i="545"/>
  <c r="F37" i="545" s="1"/>
  <c r="U37" i="545" s="1"/>
  <c r="M28" i="545"/>
  <c r="M29" i="545" s="1"/>
  <c r="F28" i="545"/>
  <c r="F29" i="545" s="1"/>
  <c r="U29" i="545" s="1"/>
  <c r="U19" i="591" l="1"/>
  <c r="U17" i="589"/>
  <c r="AO20" i="587"/>
  <c r="AO21" i="587" s="1"/>
  <c r="U15" i="589"/>
  <c r="U6" i="589"/>
  <c r="U13" i="589"/>
  <c r="AX33" i="590"/>
  <c r="AZ33" i="590" s="1"/>
  <c r="AR47" i="590"/>
  <c r="S20" i="587"/>
  <c r="S21" i="587" s="1"/>
  <c r="Z20" i="587"/>
  <c r="Z21" i="587" s="1"/>
  <c r="U9" i="589"/>
  <c r="U25" i="589"/>
  <c r="AE38" i="590"/>
  <c r="Y44" i="590"/>
  <c r="AG44" i="590"/>
  <c r="V47" i="590"/>
  <c r="AD47" i="590"/>
  <c r="AL47" i="590"/>
  <c r="AA20" i="587"/>
  <c r="AA21" i="587" s="1"/>
  <c r="X38" i="590"/>
  <c r="Z44" i="590"/>
  <c r="AP44" i="590"/>
  <c r="W47" i="590"/>
  <c r="AD20" i="587"/>
  <c r="AD21" i="587" s="1"/>
  <c r="AG332" i="588"/>
  <c r="Y325" i="588"/>
  <c r="Y329" i="588"/>
  <c r="AT330" i="588"/>
  <c r="S20" i="590"/>
  <c r="S21" i="590" s="1"/>
  <c r="AV71" i="590"/>
  <c r="AX51" i="590"/>
  <c r="AZ51" i="590" s="1"/>
  <c r="T71" i="590"/>
  <c r="AB71" i="590"/>
  <c r="AJ71" i="590"/>
  <c r="AR71" i="590"/>
  <c r="AH63" i="590"/>
  <c r="Z69" i="590"/>
  <c r="U9" i="591"/>
  <c r="U17" i="591"/>
  <c r="U25" i="591"/>
  <c r="AC20" i="587"/>
  <c r="AC21" i="587" s="1"/>
  <c r="AN20" i="587"/>
  <c r="AN21" i="587" s="1"/>
  <c r="AS71" i="587"/>
  <c r="Z329" i="588"/>
  <c r="AU330" i="588"/>
  <c r="T20" i="590"/>
  <c r="T21" i="590" s="1"/>
  <c r="AX26" i="590"/>
  <c r="AZ26" i="590" s="1"/>
  <c r="AX32" i="590"/>
  <c r="AZ32" i="590" s="1"/>
  <c r="AX35" i="590"/>
  <c r="AZ35" i="590" s="1"/>
  <c r="AO63" i="590"/>
  <c r="AG69" i="590"/>
  <c r="AH329" i="588"/>
  <c r="AM331" i="588"/>
  <c r="AB20" i="590"/>
  <c r="AB21" i="590" s="1"/>
  <c r="AP63" i="590"/>
  <c r="U20" i="587"/>
  <c r="U21" i="587" s="1"/>
  <c r="AE20" i="587"/>
  <c r="AE21" i="587" s="1"/>
  <c r="AQ20" i="587"/>
  <c r="AQ21" i="587" s="1"/>
  <c r="AI329" i="588"/>
  <c r="AF332" i="588"/>
  <c r="AI20" i="590"/>
  <c r="AI21" i="590" s="1"/>
  <c r="AW63" i="590"/>
  <c r="AO69" i="590"/>
  <c r="U10" i="591"/>
  <c r="U18" i="591"/>
  <c r="BB8" i="587"/>
  <c r="V20" i="587"/>
  <c r="V21" i="587" s="1"/>
  <c r="AF20" i="587"/>
  <c r="AF21" i="587" s="1"/>
  <c r="AR20" i="587"/>
  <c r="AR21" i="587" s="1"/>
  <c r="AV70" i="587"/>
  <c r="Z325" i="588"/>
  <c r="AQ329" i="588"/>
  <c r="AJ20" i="590"/>
  <c r="AJ21" i="590" s="1"/>
  <c r="AV64" i="590"/>
  <c r="AP69" i="590"/>
  <c r="U21" i="591"/>
  <c r="AE62" i="587"/>
  <c r="AW329" i="588"/>
  <c r="AQ20" i="590"/>
  <c r="AQ21" i="590" s="1"/>
  <c r="AX41" i="590"/>
  <c r="AZ41" i="590" s="1"/>
  <c r="AX56" i="590"/>
  <c r="AZ56" i="590" s="1"/>
  <c r="AX59" i="590"/>
  <c r="AZ59" i="590" s="1"/>
  <c r="Y63" i="590"/>
  <c r="AW64" i="590"/>
  <c r="AW69" i="590"/>
  <c r="U8" i="591"/>
  <c r="U16" i="591"/>
  <c r="W20" i="587"/>
  <c r="W21" i="587" s="1"/>
  <c r="AH20" i="587"/>
  <c r="AH21" i="587" s="1"/>
  <c r="X20" i="587"/>
  <c r="X21" i="587" s="1"/>
  <c r="W20" i="588"/>
  <c r="W21" i="588" s="1"/>
  <c r="AK323" i="588"/>
  <c r="AA330" i="588"/>
  <c r="AX44" i="590"/>
  <c r="AZ44" i="590" s="1"/>
  <c r="AX50" i="590"/>
  <c r="AZ50" i="590" s="1"/>
  <c r="AX57" i="590"/>
  <c r="AZ57" i="590" s="1"/>
  <c r="Z63" i="590"/>
  <c r="AW68" i="590"/>
  <c r="U11" i="591"/>
  <c r="AS323" i="588"/>
  <c r="AB330" i="588"/>
  <c r="AV68" i="590"/>
  <c r="AA71" i="590"/>
  <c r="AI71" i="590"/>
  <c r="AQ71" i="590"/>
  <c r="AG63" i="590"/>
  <c r="Y69" i="590"/>
  <c r="U6" i="591"/>
  <c r="AB39" i="590" s="1"/>
  <c r="AX45" i="587"/>
  <c r="AZ45" i="587" s="1"/>
  <c r="AX158" i="588"/>
  <c r="AZ158" i="588" s="1"/>
  <c r="AX24" i="587"/>
  <c r="AZ24" i="587" s="1"/>
  <c r="AX36" i="587"/>
  <c r="AZ36" i="587" s="1"/>
  <c r="AX23" i="587"/>
  <c r="AZ23" i="587" s="1"/>
  <c r="AX29" i="588"/>
  <c r="AZ29" i="588" s="1"/>
  <c r="AX95" i="588"/>
  <c r="AZ95" i="588" s="1"/>
  <c r="AX107" i="588"/>
  <c r="AZ107" i="588" s="1"/>
  <c r="AX119" i="588"/>
  <c r="AZ119" i="588" s="1"/>
  <c r="AX131" i="588"/>
  <c r="AZ131" i="588" s="1"/>
  <c r="AX143" i="588"/>
  <c r="AZ143" i="588" s="1"/>
  <c r="AX167" i="588"/>
  <c r="AZ167" i="588" s="1"/>
  <c r="AX179" i="588"/>
  <c r="AZ179" i="588" s="1"/>
  <c r="AX191" i="588"/>
  <c r="AZ191" i="588" s="1"/>
  <c r="AX203" i="588"/>
  <c r="AZ203" i="588" s="1"/>
  <c r="AX215" i="588"/>
  <c r="AZ215" i="588" s="1"/>
  <c r="AX227" i="588"/>
  <c r="AZ227" i="588" s="1"/>
  <c r="AX239" i="588"/>
  <c r="AZ239" i="588" s="1"/>
  <c r="AX251" i="588"/>
  <c r="AZ251" i="588" s="1"/>
  <c r="AX263" i="588"/>
  <c r="AZ263" i="588" s="1"/>
  <c r="AX275" i="588"/>
  <c r="AZ275" i="588" s="1"/>
  <c r="AX287" i="588"/>
  <c r="AZ287" i="588" s="1"/>
  <c r="AX299" i="588"/>
  <c r="AZ299" i="588" s="1"/>
  <c r="AX311" i="588"/>
  <c r="AZ311" i="588" s="1"/>
  <c r="AX38" i="588"/>
  <c r="AZ38" i="588" s="1"/>
  <c r="AX65" i="588"/>
  <c r="AZ65" i="588" s="1"/>
  <c r="AX89" i="588"/>
  <c r="AZ89" i="588" s="1"/>
  <c r="AX101" i="588"/>
  <c r="AZ101" i="588" s="1"/>
  <c r="AX113" i="588"/>
  <c r="AZ113" i="588" s="1"/>
  <c r="AX125" i="588"/>
  <c r="AZ125" i="588" s="1"/>
  <c r="AX149" i="588"/>
  <c r="AZ149" i="588" s="1"/>
  <c r="AX47" i="587"/>
  <c r="AZ47" i="587" s="1"/>
  <c r="AX26" i="588"/>
  <c r="AZ26" i="588" s="1"/>
  <c r="AX60" i="587"/>
  <c r="AZ60" i="587" s="1"/>
  <c r="AX50" i="588"/>
  <c r="AZ50" i="588" s="1"/>
  <c r="AX62" i="588"/>
  <c r="AZ62" i="588" s="1"/>
  <c r="AX74" i="588"/>
  <c r="AZ74" i="588" s="1"/>
  <c r="AX86" i="588"/>
  <c r="AZ86" i="588" s="1"/>
  <c r="AX98" i="588"/>
  <c r="AZ98" i="588" s="1"/>
  <c r="AX110" i="588"/>
  <c r="AZ110" i="588" s="1"/>
  <c r="AX122" i="588"/>
  <c r="AZ122" i="588" s="1"/>
  <c r="AX134" i="588"/>
  <c r="AZ134" i="588" s="1"/>
  <c r="AX146" i="588"/>
  <c r="AZ146" i="588" s="1"/>
  <c r="AX174" i="588"/>
  <c r="AZ174" i="588" s="1"/>
  <c r="AX186" i="588"/>
  <c r="AZ186" i="588" s="1"/>
  <c r="AX198" i="588"/>
  <c r="AZ198" i="588" s="1"/>
  <c r="AX210" i="588"/>
  <c r="AZ210" i="588" s="1"/>
  <c r="AX222" i="588"/>
  <c r="AZ222" i="588" s="1"/>
  <c r="AX234" i="588"/>
  <c r="AZ234" i="588" s="1"/>
  <c r="AX246" i="588"/>
  <c r="AZ246" i="588" s="1"/>
  <c r="AX258" i="588"/>
  <c r="AZ258" i="588" s="1"/>
  <c r="AX270" i="588"/>
  <c r="AZ270" i="588" s="1"/>
  <c r="AX282" i="588"/>
  <c r="AZ282" i="588" s="1"/>
  <c r="AX294" i="588"/>
  <c r="AZ294" i="588" s="1"/>
  <c r="AX306" i="588"/>
  <c r="AZ306" i="588" s="1"/>
  <c r="AX318" i="588"/>
  <c r="AZ318" i="588" s="1"/>
  <c r="AX27" i="587"/>
  <c r="AZ27" i="587" s="1"/>
  <c r="AX35" i="587"/>
  <c r="AZ35" i="587" s="1"/>
  <c r="AX42" i="587"/>
  <c r="AZ42" i="587" s="1"/>
  <c r="AX48" i="587"/>
  <c r="AZ48" i="587" s="1"/>
  <c r="AX44" i="588"/>
  <c r="AZ44" i="588" s="1"/>
  <c r="AX32" i="588"/>
  <c r="AZ32" i="588" s="1"/>
  <c r="AX30" i="587"/>
  <c r="AZ30" i="587" s="1"/>
  <c r="AX54" i="587"/>
  <c r="AZ54" i="587" s="1"/>
  <c r="AX56" i="588"/>
  <c r="AZ56" i="588" s="1"/>
  <c r="AX68" i="588"/>
  <c r="AZ68" i="588" s="1"/>
  <c r="AX80" i="588"/>
  <c r="AZ80" i="588" s="1"/>
  <c r="AX92" i="588"/>
  <c r="AZ92" i="588" s="1"/>
  <c r="AX104" i="588"/>
  <c r="AZ104" i="588" s="1"/>
  <c r="AX116" i="588"/>
  <c r="AZ116" i="588" s="1"/>
  <c r="AX128" i="588"/>
  <c r="AZ128" i="588" s="1"/>
  <c r="AX140" i="588"/>
  <c r="AZ140" i="588" s="1"/>
  <c r="AX32" i="587"/>
  <c r="AZ32" i="587" s="1"/>
  <c r="AX38" i="587"/>
  <c r="AZ38" i="587" s="1"/>
  <c r="AX56" i="587"/>
  <c r="AZ56" i="587" s="1"/>
  <c r="AX152" i="588"/>
  <c r="AZ152" i="588" s="1"/>
  <c r="AX155" i="588"/>
  <c r="AZ155" i="588" s="1"/>
  <c r="AX171" i="588"/>
  <c r="AZ171" i="588" s="1"/>
  <c r="AX183" i="588"/>
  <c r="AZ183" i="588" s="1"/>
  <c r="AX195" i="588"/>
  <c r="AZ195" i="588" s="1"/>
  <c r="AX207" i="588"/>
  <c r="AZ207" i="588" s="1"/>
  <c r="AX219" i="588"/>
  <c r="AZ219" i="588" s="1"/>
  <c r="AX231" i="588"/>
  <c r="AZ231" i="588" s="1"/>
  <c r="AX243" i="588"/>
  <c r="AZ243" i="588" s="1"/>
  <c r="AX255" i="588"/>
  <c r="AZ255" i="588" s="1"/>
  <c r="AX267" i="588"/>
  <c r="AZ267" i="588" s="1"/>
  <c r="AX279" i="588"/>
  <c r="AZ279" i="588" s="1"/>
  <c r="AX291" i="588"/>
  <c r="AZ291" i="588" s="1"/>
  <c r="AX303" i="588"/>
  <c r="AZ303" i="588" s="1"/>
  <c r="AX315" i="588"/>
  <c r="AZ315" i="588" s="1"/>
  <c r="AX161" i="588"/>
  <c r="AZ161" i="588" s="1"/>
  <c r="AX168" i="588"/>
  <c r="AZ168" i="588" s="1"/>
  <c r="AX180" i="588"/>
  <c r="AZ180" i="588" s="1"/>
  <c r="AX192" i="588"/>
  <c r="AZ192" i="588" s="1"/>
  <c r="AX204" i="588"/>
  <c r="AZ204" i="588" s="1"/>
  <c r="AX216" i="588"/>
  <c r="AZ216" i="588" s="1"/>
  <c r="AX228" i="588"/>
  <c r="AZ228" i="588" s="1"/>
  <c r="AX240" i="588"/>
  <c r="AZ240" i="588" s="1"/>
  <c r="AX252" i="588"/>
  <c r="AZ252" i="588" s="1"/>
  <c r="AX264" i="588"/>
  <c r="AZ264" i="588" s="1"/>
  <c r="AX276" i="588"/>
  <c r="AZ276" i="588" s="1"/>
  <c r="AX288" i="588"/>
  <c r="AZ288" i="588" s="1"/>
  <c r="AX300" i="588"/>
  <c r="AZ300" i="588" s="1"/>
  <c r="AX312" i="588"/>
  <c r="AZ312" i="588" s="1"/>
  <c r="AX29" i="587"/>
  <c r="AZ29" i="587" s="1"/>
  <c r="AX39" i="587"/>
  <c r="AZ39" i="587" s="1"/>
  <c r="AX53" i="587"/>
  <c r="AZ53" i="587" s="1"/>
  <c r="AX71" i="588"/>
  <c r="AZ71" i="588" s="1"/>
  <c r="AX83" i="588"/>
  <c r="AZ83" i="588" s="1"/>
  <c r="AX26" i="587"/>
  <c r="AZ26" i="587" s="1"/>
  <c r="AX50" i="587"/>
  <c r="AZ50" i="587" s="1"/>
  <c r="AX59" i="587"/>
  <c r="AZ59" i="587" s="1"/>
  <c r="AX33" i="588"/>
  <c r="AZ33" i="588" s="1"/>
  <c r="AX45" i="588"/>
  <c r="AZ45" i="588" s="1"/>
  <c r="AX33" i="587"/>
  <c r="AZ33" i="587" s="1"/>
  <c r="AX41" i="587"/>
  <c r="AZ41" i="587" s="1"/>
  <c r="AX23" i="588"/>
  <c r="AZ23" i="588" s="1"/>
  <c r="AX69" i="588"/>
  <c r="AZ69" i="588" s="1"/>
  <c r="AX44" i="587"/>
  <c r="AZ44" i="587" s="1"/>
  <c r="AX35" i="588"/>
  <c r="AZ35" i="588" s="1"/>
  <c r="AX47" i="588"/>
  <c r="AZ47" i="588" s="1"/>
  <c r="AX59" i="588"/>
  <c r="AZ59" i="588" s="1"/>
  <c r="AX153" i="588"/>
  <c r="AZ153" i="588" s="1"/>
  <c r="AX159" i="588"/>
  <c r="AZ159" i="588" s="1"/>
  <c r="AX173" i="588"/>
  <c r="AZ173" i="588" s="1"/>
  <c r="AX185" i="588"/>
  <c r="AZ185" i="588" s="1"/>
  <c r="AX197" i="588"/>
  <c r="AZ197" i="588" s="1"/>
  <c r="AX209" i="588"/>
  <c r="AZ209" i="588" s="1"/>
  <c r="AX221" i="588"/>
  <c r="AZ221" i="588" s="1"/>
  <c r="AX233" i="588"/>
  <c r="AZ233" i="588" s="1"/>
  <c r="AX245" i="588"/>
  <c r="AZ245" i="588" s="1"/>
  <c r="AX257" i="588"/>
  <c r="AZ257" i="588" s="1"/>
  <c r="AX269" i="588"/>
  <c r="AZ269" i="588" s="1"/>
  <c r="AX281" i="588"/>
  <c r="AZ281" i="588" s="1"/>
  <c r="AX293" i="588"/>
  <c r="AZ293" i="588" s="1"/>
  <c r="AX305" i="588"/>
  <c r="AZ305" i="588" s="1"/>
  <c r="AX317" i="588"/>
  <c r="AZ317" i="588" s="1"/>
  <c r="AG29" i="598"/>
  <c r="AS64" i="587"/>
  <c r="W62" i="587"/>
  <c r="AX63" i="587"/>
  <c r="AZ63" i="587" s="1"/>
  <c r="AL68" i="587"/>
  <c r="AN70" i="587"/>
  <c r="X64" i="587"/>
  <c r="AI62" i="587"/>
  <c r="AH63" i="587"/>
  <c r="AL64" i="587"/>
  <c r="AM69" i="587"/>
  <c r="AO71" i="587"/>
  <c r="AS20" i="587"/>
  <c r="AS21" i="587" s="1"/>
  <c r="AK20" i="587"/>
  <c r="AK21" i="587" s="1"/>
  <c r="T20" i="587"/>
  <c r="T21" i="587" s="1"/>
  <c r="AB20" i="587"/>
  <c r="AB21" i="587" s="1"/>
  <c r="AJ20" i="587"/>
  <c r="AJ21" i="587" s="1"/>
  <c r="AT20" i="587"/>
  <c r="AT21" i="587" s="1"/>
  <c r="AQ71" i="587"/>
  <c r="AI71" i="587"/>
  <c r="AA71" i="587"/>
  <c r="S71" i="587"/>
  <c r="AP70" i="587"/>
  <c r="AH70" i="587"/>
  <c r="Z70" i="587"/>
  <c r="AW69" i="587"/>
  <c r="AO69" i="587"/>
  <c r="AG69" i="587"/>
  <c r="Y69" i="587"/>
  <c r="AV68" i="587"/>
  <c r="AN68" i="587"/>
  <c r="AF68" i="587"/>
  <c r="X68" i="587"/>
  <c r="AP71" i="587"/>
  <c r="AH71" i="587"/>
  <c r="Z71" i="587"/>
  <c r="AW70" i="587"/>
  <c r="AO70" i="587"/>
  <c r="AG70" i="587"/>
  <c r="Y70" i="587"/>
  <c r="AV69" i="587"/>
  <c r="AN69" i="587"/>
  <c r="AF69" i="587"/>
  <c r="X69" i="587"/>
  <c r="AU68" i="587"/>
  <c r="AM68" i="587"/>
  <c r="AE68" i="587"/>
  <c r="W68" i="587"/>
  <c r="AU64" i="587"/>
  <c r="AM64" i="587"/>
  <c r="AE64" i="587"/>
  <c r="W64" i="587"/>
  <c r="AU71" i="587"/>
  <c r="AM71" i="587"/>
  <c r="AE71" i="587"/>
  <c r="W71" i="587"/>
  <c r="AT70" i="587"/>
  <c r="AL70" i="587"/>
  <c r="AD70" i="587"/>
  <c r="V70" i="587"/>
  <c r="AS69" i="587"/>
  <c r="AK69" i="587"/>
  <c r="AC69" i="587"/>
  <c r="U69" i="587"/>
  <c r="AR68" i="587"/>
  <c r="AJ68" i="587"/>
  <c r="AT71" i="587"/>
  <c r="AL71" i="587"/>
  <c r="AD71" i="587"/>
  <c r="V71" i="587"/>
  <c r="AS70" i="587"/>
  <c r="AK70" i="587"/>
  <c r="AC70" i="587"/>
  <c r="U70" i="587"/>
  <c r="AR69" i="587"/>
  <c r="AJ69" i="587"/>
  <c r="AB69" i="587"/>
  <c r="T69" i="587"/>
  <c r="AQ68" i="587"/>
  <c r="AI68" i="587"/>
  <c r="AA68" i="587"/>
  <c r="S68" i="587"/>
  <c r="AQ64" i="587"/>
  <c r="AI64" i="587"/>
  <c r="AA64" i="587"/>
  <c r="S64" i="587"/>
  <c r="AN71" i="587"/>
  <c r="X71" i="587"/>
  <c r="AM70" i="587"/>
  <c r="W70" i="587"/>
  <c r="AL69" i="587"/>
  <c r="V69" i="587"/>
  <c r="AK68" i="587"/>
  <c r="V68" i="587"/>
  <c r="AP64" i="587"/>
  <c r="AF64" i="587"/>
  <c r="U64" i="587"/>
  <c r="AS63" i="587"/>
  <c r="AK63" i="587"/>
  <c r="AC63" i="587"/>
  <c r="U63" i="587"/>
  <c r="AT62" i="587"/>
  <c r="AL62" i="587"/>
  <c r="AD62" i="587"/>
  <c r="V62" i="587"/>
  <c r="AK71" i="587"/>
  <c r="U71" i="587"/>
  <c r="AJ70" i="587"/>
  <c r="T70" i="587"/>
  <c r="AI69" i="587"/>
  <c r="S69" i="587"/>
  <c r="AH68" i="587"/>
  <c r="U68" i="587"/>
  <c r="AO64" i="587"/>
  <c r="AD64" i="587"/>
  <c r="T64" i="587"/>
  <c r="AR63" i="587"/>
  <c r="AJ63" i="587"/>
  <c r="AB63" i="587"/>
  <c r="T63" i="587"/>
  <c r="AS62" i="587"/>
  <c r="AK62" i="587"/>
  <c r="AC62" i="587"/>
  <c r="U62" i="587"/>
  <c r="AJ71" i="587"/>
  <c r="T71" i="587"/>
  <c r="AI70" i="587"/>
  <c r="S70" i="587"/>
  <c r="AH69" i="587"/>
  <c r="AW68" i="587"/>
  <c r="AG68" i="587"/>
  <c r="T68" i="587"/>
  <c r="AX64" i="587"/>
  <c r="AZ64" i="587" s="1"/>
  <c r="AN64" i="587"/>
  <c r="AC64" i="587"/>
  <c r="AQ63" i="587"/>
  <c r="AI63" i="587"/>
  <c r="AA63" i="587"/>
  <c r="S63" i="587"/>
  <c r="AR62" i="587"/>
  <c r="AJ62" i="587"/>
  <c r="AB62" i="587"/>
  <c r="T62" i="587"/>
  <c r="AV71" i="587"/>
  <c r="AF71" i="587"/>
  <c r="AU70" i="587"/>
  <c r="AE70" i="587"/>
  <c r="AT69" i="587"/>
  <c r="AD69" i="587"/>
  <c r="AS68" i="587"/>
  <c r="AC68" i="587"/>
  <c r="AV64" i="587"/>
  <c r="AK64" i="587"/>
  <c r="Z64" i="587"/>
  <c r="AW63" i="587"/>
  <c r="AO63" i="587"/>
  <c r="AG63" i="587"/>
  <c r="Y63" i="587"/>
  <c r="AX62" i="587"/>
  <c r="AZ62" i="587" s="1"/>
  <c r="AP62" i="587"/>
  <c r="AH62" i="587"/>
  <c r="X62" i="587"/>
  <c r="AM62" i="587"/>
  <c r="V63" i="587"/>
  <c r="AL63" i="587"/>
  <c r="V64" i="587"/>
  <c r="AR64" i="587"/>
  <c r="AO68" i="587"/>
  <c r="AP69" i="587"/>
  <c r="AQ70" i="587"/>
  <c r="AR71" i="587"/>
  <c r="S20" i="588"/>
  <c r="S21" i="588" s="1"/>
  <c r="AX77" i="588"/>
  <c r="AZ77" i="588" s="1"/>
  <c r="AN62" i="587"/>
  <c r="AR70" i="587"/>
  <c r="AT64" i="587"/>
  <c r="AU69" i="587"/>
  <c r="AX57" i="587"/>
  <c r="AZ57" i="587" s="1"/>
  <c r="AA62" i="587"/>
  <c r="AQ62" i="587"/>
  <c r="Z63" i="587"/>
  <c r="AP63" i="587"/>
  <c r="AB64" i="587"/>
  <c r="AW64" i="587"/>
  <c r="Y68" i="587"/>
  <c r="W69" i="587"/>
  <c r="X70" i="587"/>
  <c r="Y71" i="587"/>
  <c r="AF20" i="588"/>
  <c r="AF21" i="588" s="1"/>
  <c r="AX57" i="588"/>
  <c r="AZ57" i="588" s="1"/>
  <c r="Y62" i="587"/>
  <c r="AP68" i="587"/>
  <c r="Z62" i="587"/>
  <c r="X63" i="587"/>
  <c r="AW71" i="587"/>
  <c r="AX38" i="590"/>
  <c r="AZ38" i="590" s="1"/>
  <c r="AU62" i="587"/>
  <c r="AT63" i="587"/>
  <c r="Z69" i="587"/>
  <c r="AB71" i="587"/>
  <c r="AI20" i="588"/>
  <c r="AI21" i="588" s="1"/>
  <c r="AM63" i="587"/>
  <c r="AQ69" i="587"/>
  <c r="AO62" i="587"/>
  <c r="Y64" i="587"/>
  <c r="AT68" i="587"/>
  <c r="AE20" i="588"/>
  <c r="AE21" i="588" s="1"/>
  <c r="AD63" i="587"/>
  <c r="AG64" i="587"/>
  <c r="Z68" i="587"/>
  <c r="AA70" i="587"/>
  <c r="Y20" i="587"/>
  <c r="Y21" i="587" s="1"/>
  <c r="AG20" i="587"/>
  <c r="AG21" i="587" s="1"/>
  <c r="AP20" i="587"/>
  <c r="AP21" i="587" s="1"/>
  <c r="AF62" i="587"/>
  <c r="AV62" i="587"/>
  <c r="AE63" i="587"/>
  <c r="AU63" i="587"/>
  <c r="AH64" i="587"/>
  <c r="AB68" i="587"/>
  <c r="AA69" i="587"/>
  <c r="AB70" i="587"/>
  <c r="AC71" i="587"/>
  <c r="AX41" i="588"/>
  <c r="AZ41" i="588" s="1"/>
  <c r="AX81" i="588"/>
  <c r="AZ81" i="588" s="1"/>
  <c r="W63" i="587"/>
  <c r="AX137" i="588"/>
  <c r="AZ137" i="588" s="1"/>
  <c r="AN63" i="587"/>
  <c r="AT20" i="588"/>
  <c r="AT21" i="588" s="1"/>
  <c r="AL20" i="588"/>
  <c r="AL21" i="588" s="1"/>
  <c r="AD20" i="588"/>
  <c r="AD21" i="588" s="1"/>
  <c r="V20" i="588"/>
  <c r="V21" i="588" s="1"/>
  <c r="AS20" i="588"/>
  <c r="AS21" i="588" s="1"/>
  <c r="AK20" i="588"/>
  <c r="AK21" i="588" s="1"/>
  <c r="AC20" i="588"/>
  <c r="AC21" i="588" s="1"/>
  <c r="U20" i="588"/>
  <c r="U21" i="588" s="1"/>
  <c r="BB8" i="588"/>
  <c r="AP20" i="588"/>
  <c r="AP21" i="588" s="1"/>
  <c r="AH20" i="588"/>
  <c r="AH21" i="588" s="1"/>
  <c r="Z20" i="588"/>
  <c r="Z21" i="588" s="1"/>
  <c r="AO20" i="588"/>
  <c r="AO21" i="588" s="1"/>
  <c r="AG20" i="588"/>
  <c r="AG21" i="588" s="1"/>
  <c r="Y20" i="588"/>
  <c r="Y21" i="588" s="1"/>
  <c r="AR20" i="588"/>
  <c r="AR21" i="588" s="1"/>
  <c r="AB20" i="588"/>
  <c r="AB21" i="588" s="1"/>
  <c r="AQ20" i="588"/>
  <c r="AQ21" i="588" s="1"/>
  <c r="AA20" i="588"/>
  <c r="AA21" i="588" s="1"/>
  <c r="AN20" i="588"/>
  <c r="AN21" i="588" s="1"/>
  <c r="X20" i="588"/>
  <c r="X21" i="588" s="1"/>
  <c r="AJ20" i="588"/>
  <c r="AJ21" i="588" s="1"/>
  <c r="T20" i="588"/>
  <c r="T21" i="588" s="1"/>
  <c r="AX51" i="587"/>
  <c r="AZ51" i="587" s="1"/>
  <c r="S62" i="587"/>
  <c r="AG62" i="587"/>
  <c r="AW62" i="587"/>
  <c r="AF63" i="587"/>
  <c r="AV63" i="587"/>
  <c r="AJ64" i="587"/>
  <c r="AD68" i="587"/>
  <c r="AE69" i="587"/>
  <c r="AF70" i="587"/>
  <c r="AG71" i="587"/>
  <c r="AX53" i="588"/>
  <c r="AZ53" i="588" s="1"/>
  <c r="AX93" i="588"/>
  <c r="AZ93" i="588" s="1"/>
  <c r="AX105" i="588"/>
  <c r="AZ105" i="588" s="1"/>
  <c r="AX117" i="588"/>
  <c r="AZ117" i="588" s="1"/>
  <c r="AX129" i="588"/>
  <c r="AZ129" i="588" s="1"/>
  <c r="AX141" i="588"/>
  <c r="AZ141" i="588" s="1"/>
  <c r="AR324" i="588"/>
  <c r="AJ323" i="588"/>
  <c r="AW325" i="588"/>
  <c r="AJ324" i="588"/>
  <c r="AB323" i="588"/>
  <c r="AQ325" i="588"/>
  <c r="AI324" i="588"/>
  <c r="AA323" i="588"/>
  <c r="AI325" i="588"/>
  <c r="AA324" i="588"/>
  <c r="S323" i="588"/>
  <c r="AH325" i="588"/>
  <c r="Z324" i="588"/>
  <c r="AX324" i="588"/>
  <c r="AZ324" i="588" s="1"/>
  <c r="AX24" i="588"/>
  <c r="AZ24" i="588" s="1"/>
  <c r="AX36" i="588"/>
  <c r="AZ36" i="588" s="1"/>
  <c r="AX48" i="588"/>
  <c r="AZ48" i="588" s="1"/>
  <c r="AX60" i="588"/>
  <c r="AZ60" i="588" s="1"/>
  <c r="AX72" i="588"/>
  <c r="AZ72" i="588" s="1"/>
  <c r="AX84" i="588"/>
  <c r="AZ84" i="588" s="1"/>
  <c r="AX96" i="588"/>
  <c r="AZ96" i="588" s="1"/>
  <c r="AX108" i="588"/>
  <c r="AZ108" i="588" s="1"/>
  <c r="AX120" i="588"/>
  <c r="AZ120" i="588" s="1"/>
  <c r="AX132" i="588"/>
  <c r="AZ132" i="588" s="1"/>
  <c r="AX144" i="588"/>
  <c r="AZ144" i="588" s="1"/>
  <c r="AX156" i="588"/>
  <c r="AZ156" i="588" s="1"/>
  <c r="AX162" i="588"/>
  <c r="AZ162" i="588" s="1"/>
  <c r="AX164" i="588"/>
  <c r="AZ164" i="588" s="1"/>
  <c r="AX27" i="588"/>
  <c r="AZ27" i="588" s="1"/>
  <c r="AX39" i="588"/>
  <c r="AZ39" i="588" s="1"/>
  <c r="AX51" i="588"/>
  <c r="AZ51" i="588" s="1"/>
  <c r="AX63" i="588"/>
  <c r="AZ63" i="588" s="1"/>
  <c r="AX75" i="588"/>
  <c r="AZ75" i="588" s="1"/>
  <c r="AX87" i="588"/>
  <c r="AZ87" i="588" s="1"/>
  <c r="AX99" i="588"/>
  <c r="AZ99" i="588" s="1"/>
  <c r="AX111" i="588"/>
  <c r="AZ111" i="588" s="1"/>
  <c r="AX123" i="588"/>
  <c r="AZ123" i="588" s="1"/>
  <c r="AX135" i="588"/>
  <c r="AZ135" i="588" s="1"/>
  <c r="AX147" i="588"/>
  <c r="AZ147" i="588" s="1"/>
  <c r="AX170" i="588"/>
  <c r="AZ170" i="588" s="1"/>
  <c r="AX182" i="588"/>
  <c r="AZ182" i="588" s="1"/>
  <c r="AX194" i="588"/>
  <c r="AZ194" i="588" s="1"/>
  <c r="AX206" i="588"/>
  <c r="AZ206" i="588" s="1"/>
  <c r="AX218" i="588"/>
  <c r="AZ218" i="588" s="1"/>
  <c r="AX230" i="588"/>
  <c r="AZ230" i="588" s="1"/>
  <c r="AX242" i="588"/>
  <c r="AZ242" i="588" s="1"/>
  <c r="AX254" i="588"/>
  <c r="AZ254" i="588" s="1"/>
  <c r="AX266" i="588"/>
  <c r="AZ266" i="588" s="1"/>
  <c r="AX278" i="588"/>
  <c r="AZ278" i="588" s="1"/>
  <c r="AX290" i="588"/>
  <c r="AZ290" i="588" s="1"/>
  <c r="AX302" i="588"/>
  <c r="AZ302" i="588" s="1"/>
  <c r="AX314" i="588"/>
  <c r="AZ314" i="588" s="1"/>
  <c r="AX30" i="588"/>
  <c r="AZ30" i="588" s="1"/>
  <c r="AX42" i="588"/>
  <c r="AZ42" i="588" s="1"/>
  <c r="AX54" i="588"/>
  <c r="AZ54" i="588" s="1"/>
  <c r="AX66" i="588"/>
  <c r="AZ66" i="588" s="1"/>
  <c r="AX78" i="588"/>
  <c r="AZ78" i="588" s="1"/>
  <c r="AX90" i="588"/>
  <c r="AZ90" i="588" s="1"/>
  <c r="AX102" i="588"/>
  <c r="AZ102" i="588" s="1"/>
  <c r="AX114" i="588"/>
  <c r="AZ114" i="588" s="1"/>
  <c r="AX126" i="588"/>
  <c r="AZ126" i="588" s="1"/>
  <c r="AX138" i="588"/>
  <c r="AZ138" i="588" s="1"/>
  <c r="AX150" i="588"/>
  <c r="AZ150" i="588" s="1"/>
  <c r="AX188" i="588"/>
  <c r="AZ188" i="588" s="1"/>
  <c r="AX212" i="588"/>
  <c r="AZ212" i="588" s="1"/>
  <c r="AX236" i="588"/>
  <c r="AZ236" i="588" s="1"/>
  <c r="AX260" i="588"/>
  <c r="AZ260" i="588" s="1"/>
  <c r="AX284" i="588"/>
  <c r="AZ284" i="588" s="1"/>
  <c r="AX308" i="588"/>
  <c r="AZ308" i="588" s="1"/>
  <c r="AC323" i="588"/>
  <c r="S324" i="588"/>
  <c r="AP324" i="588"/>
  <c r="AA325" i="588"/>
  <c r="AX325" i="588"/>
  <c r="AZ325" i="588" s="1"/>
  <c r="AO329" i="588"/>
  <c r="AC330" i="588"/>
  <c r="AS332" i="588"/>
  <c r="AK332" i="588"/>
  <c r="AC332" i="588"/>
  <c r="U332" i="588"/>
  <c r="AR331" i="588"/>
  <c r="AJ331" i="588"/>
  <c r="AB331" i="588"/>
  <c r="T331" i="588"/>
  <c r="AQ330" i="588"/>
  <c r="AI330" i="588"/>
  <c r="AR332" i="588"/>
  <c r="AJ332" i="588"/>
  <c r="AB332" i="588"/>
  <c r="T332" i="588"/>
  <c r="AQ331" i="588"/>
  <c r="AQ332" i="588"/>
  <c r="AI332" i="588"/>
  <c r="AA332" i="588"/>
  <c r="S332" i="588"/>
  <c r="AP331" i="588"/>
  <c r="AH331" i="588"/>
  <c r="Z331" i="588"/>
  <c r="AW330" i="588"/>
  <c r="AO330" i="588"/>
  <c r="AG330" i="588"/>
  <c r="AP332" i="588"/>
  <c r="AH332" i="588"/>
  <c r="Z332" i="588"/>
  <c r="AW331" i="588"/>
  <c r="AO331" i="588"/>
  <c r="AG331" i="588"/>
  <c r="Y331" i="588"/>
  <c r="AV330" i="588"/>
  <c r="AN330" i="588"/>
  <c r="AF330" i="588"/>
  <c r="X330" i="588"/>
  <c r="AU332" i="588"/>
  <c r="AM332" i="588"/>
  <c r="AE332" i="588"/>
  <c r="W332" i="588"/>
  <c r="AT331" i="588"/>
  <c r="AL331" i="588"/>
  <c r="AD331" i="588"/>
  <c r="V331" i="588"/>
  <c r="AS330" i="588"/>
  <c r="AK330" i="588"/>
  <c r="AT332" i="588"/>
  <c r="AL332" i="588"/>
  <c r="AD332" i="588"/>
  <c r="V332" i="588"/>
  <c r="AS331" i="588"/>
  <c r="AK331" i="588"/>
  <c r="AC331" i="588"/>
  <c r="U331" i="588"/>
  <c r="AR330" i="588"/>
  <c r="AJ330" i="588"/>
  <c r="Y332" i="588"/>
  <c r="AE331" i="588"/>
  <c r="AM330" i="588"/>
  <c r="Z330" i="588"/>
  <c r="AV329" i="588"/>
  <c r="AN329" i="588"/>
  <c r="AF329" i="588"/>
  <c r="X329" i="588"/>
  <c r="AV325" i="588"/>
  <c r="AN325" i="588"/>
  <c r="AF325" i="588"/>
  <c r="X325" i="588"/>
  <c r="AW324" i="588"/>
  <c r="AO324" i="588"/>
  <c r="AG324" i="588"/>
  <c r="Y324" i="588"/>
  <c r="AX323" i="588"/>
  <c r="AZ323" i="588" s="1"/>
  <c r="AP323" i="588"/>
  <c r="AH323" i="588"/>
  <c r="Z323" i="588"/>
  <c r="X332" i="588"/>
  <c r="AA331" i="588"/>
  <c r="AL330" i="588"/>
  <c r="Y330" i="588"/>
  <c r="AU329" i="588"/>
  <c r="AM329" i="588"/>
  <c r="AE329" i="588"/>
  <c r="W329" i="588"/>
  <c r="AU325" i="588"/>
  <c r="AM325" i="588"/>
  <c r="AE325" i="588"/>
  <c r="W325" i="588"/>
  <c r="AV324" i="588"/>
  <c r="AN324" i="588"/>
  <c r="AF324" i="588"/>
  <c r="X324" i="588"/>
  <c r="AW323" i="588"/>
  <c r="AO323" i="588"/>
  <c r="AG323" i="588"/>
  <c r="Y323" i="588"/>
  <c r="AW332" i="588"/>
  <c r="AV331" i="588"/>
  <c r="X331" i="588"/>
  <c r="AH330" i="588"/>
  <c r="W330" i="588"/>
  <c r="AT329" i="588"/>
  <c r="AL329" i="588"/>
  <c r="AD329" i="588"/>
  <c r="V329" i="588"/>
  <c r="AT325" i="588"/>
  <c r="AL325" i="588"/>
  <c r="AD325" i="588"/>
  <c r="V325" i="588"/>
  <c r="AU324" i="588"/>
  <c r="AM324" i="588"/>
  <c r="AE324" i="588"/>
  <c r="W324" i="588"/>
  <c r="AV323" i="588"/>
  <c r="AN323" i="588"/>
  <c r="AF323" i="588"/>
  <c r="X323" i="588"/>
  <c r="AV332" i="588"/>
  <c r="AU331" i="588"/>
  <c r="W331" i="588"/>
  <c r="AE330" i="588"/>
  <c r="V330" i="588"/>
  <c r="AS329" i="588"/>
  <c r="AK329" i="588"/>
  <c r="AC329" i="588"/>
  <c r="U329" i="588"/>
  <c r="AS325" i="588"/>
  <c r="AK325" i="588"/>
  <c r="AC325" i="588"/>
  <c r="U325" i="588"/>
  <c r="AT324" i="588"/>
  <c r="AL324" i="588"/>
  <c r="AD324" i="588"/>
  <c r="V324" i="588"/>
  <c r="AU323" i="588"/>
  <c r="AM323" i="588"/>
  <c r="AE323" i="588"/>
  <c r="W323" i="588"/>
  <c r="AO332" i="588"/>
  <c r="AN331" i="588"/>
  <c r="S331" i="588"/>
  <c r="AD330" i="588"/>
  <c r="U330" i="588"/>
  <c r="AR329" i="588"/>
  <c r="AJ329" i="588"/>
  <c r="AB329" i="588"/>
  <c r="T329" i="588"/>
  <c r="AR325" i="588"/>
  <c r="AJ325" i="588"/>
  <c r="AB325" i="588"/>
  <c r="T325" i="588"/>
  <c r="AS324" i="588"/>
  <c r="AK324" i="588"/>
  <c r="AC324" i="588"/>
  <c r="U324" i="588"/>
  <c r="AT323" i="588"/>
  <c r="AL323" i="588"/>
  <c r="AD323" i="588"/>
  <c r="V323" i="588"/>
  <c r="AX165" i="588"/>
  <c r="AZ165" i="588" s="1"/>
  <c r="AX189" i="588"/>
  <c r="AZ189" i="588" s="1"/>
  <c r="AX213" i="588"/>
  <c r="AZ213" i="588" s="1"/>
  <c r="AX237" i="588"/>
  <c r="AZ237" i="588" s="1"/>
  <c r="AX261" i="588"/>
  <c r="AZ261" i="588" s="1"/>
  <c r="AX285" i="588"/>
  <c r="AZ285" i="588" s="1"/>
  <c r="AX309" i="588"/>
  <c r="AZ309" i="588" s="1"/>
  <c r="AI323" i="588"/>
  <c r="T324" i="588"/>
  <c r="AQ324" i="588"/>
  <c r="AG325" i="588"/>
  <c r="S329" i="588"/>
  <c r="AP329" i="588"/>
  <c r="AP330" i="588"/>
  <c r="AN332" i="588"/>
  <c r="AX176" i="588"/>
  <c r="AZ176" i="588" s="1"/>
  <c r="AX200" i="588"/>
  <c r="AZ200" i="588" s="1"/>
  <c r="AX224" i="588"/>
  <c r="AZ224" i="588" s="1"/>
  <c r="AX248" i="588"/>
  <c r="AZ248" i="588" s="1"/>
  <c r="AX272" i="588"/>
  <c r="AZ272" i="588" s="1"/>
  <c r="AX296" i="588"/>
  <c r="AZ296" i="588" s="1"/>
  <c r="AX320" i="588"/>
  <c r="AZ320" i="588" s="1"/>
  <c r="T323" i="588"/>
  <c r="AQ323" i="588"/>
  <c r="AB324" i="588"/>
  <c r="AO325" i="588"/>
  <c r="AA329" i="588"/>
  <c r="S330" i="588"/>
  <c r="AF331" i="588"/>
  <c r="AX36" i="590"/>
  <c r="AZ36" i="590" s="1"/>
  <c r="AX177" i="588"/>
  <c r="AZ177" i="588" s="1"/>
  <c r="AX201" i="588"/>
  <c r="AZ201" i="588" s="1"/>
  <c r="AX225" i="588"/>
  <c r="AZ225" i="588" s="1"/>
  <c r="AX249" i="588"/>
  <c r="AZ249" i="588" s="1"/>
  <c r="AX273" i="588"/>
  <c r="AZ273" i="588" s="1"/>
  <c r="AX297" i="588"/>
  <c r="AZ297" i="588" s="1"/>
  <c r="AX321" i="588"/>
  <c r="AZ321" i="588" s="1"/>
  <c r="U323" i="588"/>
  <c r="AR323" i="588"/>
  <c r="AH324" i="588"/>
  <c r="S325" i="588"/>
  <c r="AP325" i="588"/>
  <c r="AG329" i="588"/>
  <c r="T330" i="588"/>
  <c r="AI331" i="588"/>
  <c r="AX53" i="590"/>
  <c r="AZ53" i="590" s="1"/>
  <c r="AX54" i="590"/>
  <c r="AZ54" i="590" s="1"/>
  <c r="S71" i="590"/>
  <c r="AX60" i="590"/>
  <c r="AZ60" i="590" s="1"/>
  <c r="AN20" i="590"/>
  <c r="AN21" i="590" s="1"/>
  <c r="AF20" i="590"/>
  <c r="AF21" i="590" s="1"/>
  <c r="X20" i="590"/>
  <c r="X21" i="590" s="1"/>
  <c r="AM20" i="590"/>
  <c r="AM21" i="590" s="1"/>
  <c r="AE20" i="590"/>
  <c r="AE21" i="590" s="1"/>
  <c r="W20" i="590"/>
  <c r="W21" i="590" s="1"/>
  <c r="AT20" i="590"/>
  <c r="AT21" i="590" s="1"/>
  <c r="AL20" i="590"/>
  <c r="AL21" i="590" s="1"/>
  <c r="AD20" i="590"/>
  <c r="AD21" i="590" s="1"/>
  <c r="V20" i="590"/>
  <c r="V21" i="590" s="1"/>
  <c r="AS20" i="590"/>
  <c r="AS21" i="590" s="1"/>
  <c r="AK20" i="590"/>
  <c r="AK21" i="590" s="1"/>
  <c r="AC20" i="590"/>
  <c r="AC21" i="590" s="1"/>
  <c r="U20" i="590"/>
  <c r="U21" i="590" s="1"/>
  <c r="BB8" i="590"/>
  <c r="AP20" i="590"/>
  <c r="AP21" i="590" s="1"/>
  <c r="AH20" i="590"/>
  <c r="AH21" i="590" s="1"/>
  <c r="Z20" i="590"/>
  <c r="Z21" i="590" s="1"/>
  <c r="AO20" i="590"/>
  <c r="AO21" i="590" s="1"/>
  <c r="AG20" i="590"/>
  <c r="AG21" i="590" s="1"/>
  <c r="Y20" i="590"/>
  <c r="Y21" i="590" s="1"/>
  <c r="AA20" i="590"/>
  <c r="AA21" i="590" s="1"/>
  <c r="AX23" i="590"/>
  <c r="AZ23" i="590" s="1"/>
  <c r="AX47" i="590"/>
  <c r="AZ47" i="590" s="1"/>
  <c r="AF42" i="590"/>
  <c r="T39" i="590"/>
  <c r="T27" i="590"/>
  <c r="AF24" i="590"/>
  <c r="AM42" i="590"/>
  <c r="AA39" i="590"/>
  <c r="W24" i="590"/>
  <c r="AD48" i="590"/>
  <c r="AH39" i="590"/>
  <c r="AP27" i="590"/>
  <c r="AP62" i="590" s="1"/>
  <c r="AK48" i="590"/>
  <c r="AG45" i="590"/>
  <c r="AH48" i="590"/>
  <c r="AT45" i="590"/>
  <c r="AD27" i="590"/>
  <c r="AD68" i="590" s="1"/>
  <c r="AH24" i="590"/>
  <c r="U45" i="590"/>
  <c r="AS39" i="590"/>
  <c r="AC27" i="590"/>
  <c r="AC62" i="590" s="1"/>
  <c r="AO24" i="590"/>
  <c r="AX29" i="590"/>
  <c r="AZ29" i="590" s="1"/>
  <c r="AV62" i="590"/>
  <c r="W63" i="590"/>
  <c r="AE63" i="590"/>
  <c r="AM63" i="590"/>
  <c r="AU63" i="590"/>
  <c r="W69" i="590"/>
  <c r="AE69" i="590"/>
  <c r="AM69" i="590"/>
  <c r="AU69" i="590"/>
  <c r="AV70" i="590"/>
  <c r="Y71" i="590"/>
  <c r="AG71" i="590"/>
  <c r="AO71" i="590"/>
  <c r="AW71" i="590"/>
  <c r="AW62" i="590"/>
  <c r="X63" i="590"/>
  <c r="AF63" i="590"/>
  <c r="AN63" i="590"/>
  <c r="AV63" i="590"/>
  <c r="AU64" i="590"/>
  <c r="AU68" i="590"/>
  <c r="X69" i="590"/>
  <c r="AF69" i="590"/>
  <c r="AN69" i="590"/>
  <c r="AV69" i="590"/>
  <c r="AW70" i="590"/>
  <c r="Z71" i="590"/>
  <c r="AH71" i="590"/>
  <c r="AP71" i="590"/>
  <c r="S63" i="590"/>
  <c r="AA63" i="590"/>
  <c r="AI63" i="590"/>
  <c r="AQ63" i="590"/>
  <c r="S69" i="590"/>
  <c r="AA69" i="590"/>
  <c r="AI69" i="590"/>
  <c r="AQ69" i="590"/>
  <c r="U71" i="590"/>
  <c r="AC71" i="590"/>
  <c r="AK71" i="590"/>
  <c r="AS71" i="590"/>
  <c r="T63" i="590"/>
  <c r="AB63" i="590"/>
  <c r="AJ63" i="590"/>
  <c r="AR63" i="590"/>
  <c r="T69" i="590"/>
  <c r="AB69" i="590"/>
  <c r="AJ69" i="590"/>
  <c r="AR69" i="590"/>
  <c r="V71" i="590"/>
  <c r="AD71" i="590"/>
  <c r="AL71" i="590"/>
  <c r="AT71" i="590"/>
  <c r="AD62" i="590"/>
  <c r="U63" i="590"/>
  <c r="AC63" i="590"/>
  <c r="AK63" i="590"/>
  <c r="AS63" i="590"/>
  <c r="U69" i="590"/>
  <c r="AC69" i="590"/>
  <c r="AK69" i="590"/>
  <c r="AS69" i="590"/>
  <c r="W71" i="590"/>
  <c r="AE71" i="590"/>
  <c r="AM71" i="590"/>
  <c r="AU71" i="590"/>
  <c r="AU62" i="590"/>
  <c r="V63" i="590"/>
  <c r="AD63" i="590"/>
  <c r="AL63" i="590"/>
  <c r="AT63" i="590"/>
  <c r="V69" i="590"/>
  <c r="AD69" i="590"/>
  <c r="AL69" i="590"/>
  <c r="AT69" i="590"/>
  <c r="AU70" i="590"/>
  <c r="X71" i="590"/>
  <c r="AF71" i="590"/>
  <c r="AN71" i="590"/>
  <c r="AH64" i="590" l="1"/>
  <c r="AC68" i="590"/>
  <c r="AP68" i="590"/>
  <c r="U27" i="590"/>
  <c r="Y42" i="590"/>
  <c r="V27" i="590"/>
  <c r="Z48" i="590"/>
  <c r="AC48" i="590"/>
  <c r="AT30" i="590"/>
  <c r="AL48" i="590"/>
  <c r="AI39" i="590"/>
  <c r="AI64" i="590" s="1"/>
  <c r="AN24" i="590"/>
  <c r="AJ48" i="590"/>
  <c r="S48" i="590"/>
  <c r="AF45" i="590"/>
  <c r="AF70" i="590" s="1"/>
  <c r="X27" i="590"/>
  <c r="AR24" i="590"/>
  <c r="AA24" i="590"/>
  <c r="W27" i="590"/>
  <c r="AQ24" i="590"/>
  <c r="AR48" i="590"/>
  <c r="AA48" i="590"/>
  <c r="AA64" i="590" s="1"/>
  <c r="X39" i="590"/>
  <c r="AQ48" i="590"/>
  <c r="T24" i="590"/>
  <c r="AN45" i="590"/>
  <c r="W45" i="590"/>
  <c r="W70" i="590" s="1"/>
  <c r="S30" i="590"/>
  <c r="AJ24" i="590"/>
  <c r="S24" i="590"/>
  <c r="T48" i="590"/>
  <c r="T70" i="590" s="1"/>
  <c r="AM45" i="590"/>
  <c r="AM70" i="590" s="1"/>
  <c r="AE39" i="590"/>
  <c r="AE27" i="590"/>
  <c r="AK27" i="590"/>
  <c r="AC45" i="590"/>
  <c r="AL27" i="590"/>
  <c r="AC24" i="590"/>
  <c r="AS48" i="590"/>
  <c r="AS64" i="590" s="1"/>
  <c r="AP39" i="590"/>
  <c r="AP70" i="590" s="1"/>
  <c r="AM24" i="590"/>
  <c r="S45" i="590"/>
  <c r="AB27" i="590"/>
  <c r="AB45" i="590"/>
  <c r="AB64" i="590" s="1"/>
  <c r="AS27" i="590"/>
  <c r="AK45" i="590"/>
  <c r="Z30" i="590"/>
  <c r="AK24" i="590"/>
  <c r="V24" i="590"/>
  <c r="AT42" i="590"/>
  <c r="AX42" i="590" s="1"/>
  <c r="AZ42" i="590" s="1"/>
  <c r="AA27" i="590"/>
  <c r="AI45" i="590"/>
  <c r="AJ27" i="590"/>
  <c r="AJ45" i="590"/>
  <c r="AF64" i="590"/>
  <c r="T62" i="590"/>
  <c r="Y30" i="590"/>
  <c r="AG48" i="590"/>
  <c r="AG70" i="590" s="1"/>
  <c r="AL39" i="590"/>
  <c r="AO27" i="590"/>
  <c r="AD24" i="590"/>
  <c r="Z45" i="590"/>
  <c r="AI27" i="590"/>
  <c r="AQ45" i="590"/>
  <c r="AR27" i="590"/>
  <c r="AR45" i="590"/>
  <c r="T68" i="590"/>
  <c r="Y24" i="590"/>
  <c r="AG30" i="590"/>
  <c r="AO48" i="590"/>
  <c r="V45" i="590"/>
  <c r="V70" i="590" s="1"/>
  <c r="AO39" i="590"/>
  <c r="AT24" i="590"/>
  <c r="AP45" i="590"/>
  <c r="AQ27" i="590"/>
  <c r="AQ62" i="590" s="1"/>
  <c r="W48" i="590"/>
  <c r="AF30" i="590"/>
  <c r="AF62" i="590" s="1"/>
  <c r="X48" i="590"/>
  <c r="X64" i="590" s="1"/>
  <c r="AA70" i="590"/>
  <c r="AG24" i="590"/>
  <c r="U39" i="590"/>
  <c r="Z24" i="590"/>
  <c r="AD45" i="590"/>
  <c r="Y45" i="590"/>
  <c r="AH27" i="590"/>
  <c r="V48" i="590"/>
  <c r="AM30" i="590"/>
  <c r="AE48" i="590"/>
  <c r="AN30" i="590"/>
  <c r="AN48" i="590"/>
  <c r="AN64" i="590" s="1"/>
  <c r="AX30" i="590"/>
  <c r="AZ30" i="590" s="1"/>
  <c r="AX63" i="590"/>
  <c r="AZ63" i="590" s="1"/>
  <c r="X70" i="590"/>
  <c r="AG64" i="590"/>
  <c r="AF68" i="590"/>
  <c r="AI70" i="590"/>
  <c r="AH70" i="590"/>
  <c r="AQ68" i="590"/>
  <c r="Y70" i="590"/>
  <c r="AX48" i="590" l="1"/>
  <c r="AZ48" i="590" s="1"/>
  <c r="AO70" i="590"/>
  <c r="AX27" i="590"/>
  <c r="AZ27" i="590" s="1"/>
  <c r="AX45" i="590"/>
  <c r="AZ45" i="590" s="1"/>
  <c r="AN70" i="590"/>
  <c r="AX62" i="590"/>
  <c r="AZ62" i="590" s="1"/>
  <c r="Z70" i="590"/>
  <c r="Z64" i="590"/>
  <c r="AJ64" i="590"/>
  <c r="AJ70" i="590"/>
  <c r="AK70" i="590"/>
  <c r="AK64" i="590"/>
  <c r="X62" i="590"/>
  <c r="X68" i="590"/>
  <c r="AH62" i="590"/>
  <c r="AH68" i="590"/>
  <c r="AG68" i="590"/>
  <c r="AG62" i="590"/>
  <c r="AJ62" i="590"/>
  <c r="AJ68" i="590"/>
  <c r="AS68" i="590"/>
  <c r="AS62" i="590"/>
  <c r="AM64" i="590"/>
  <c r="W64" i="590"/>
  <c r="AO68" i="590"/>
  <c r="AO62" i="590"/>
  <c r="AL62" i="590"/>
  <c r="AL68" i="590"/>
  <c r="V68" i="590"/>
  <c r="V62" i="590"/>
  <c r="AD64" i="590"/>
  <c r="AD70" i="590"/>
  <c r="AL64" i="590"/>
  <c r="AL70" i="590"/>
  <c r="AA62" i="590"/>
  <c r="AA68" i="590"/>
  <c r="AC64" i="590"/>
  <c r="AC70" i="590"/>
  <c r="Y64" i="590"/>
  <c r="AS70" i="590"/>
  <c r="AP64" i="590"/>
  <c r="AR64" i="590"/>
  <c r="AR70" i="590"/>
  <c r="AT64" i="590"/>
  <c r="AT70" i="590"/>
  <c r="AB62" i="590"/>
  <c r="AB68" i="590"/>
  <c r="AK62" i="590"/>
  <c r="AK68" i="590"/>
  <c r="S62" i="590"/>
  <c r="S68" i="590"/>
  <c r="U62" i="590"/>
  <c r="U68" i="590"/>
  <c r="AB70" i="590"/>
  <c r="AN68" i="590"/>
  <c r="AN62" i="590"/>
  <c r="AX39" i="590"/>
  <c r="AZ39" i="590" s="1"/>
  <c r="U64" i="590"/>
  <c r="U70" i="590"/>
  <c r="AR62" i="590"/>
  <c r="AR68" i="590"/>
  <c r="Y68" i="590"/>
  <c r="Y62" i="590"/>
  <c r="AX24" i="590"/>
  <c r="AZ24" i="590" s="1"/>
  <c r="S70" i="590"/>
  <c r="S64" i="590"/>
  <c r="W62" i="590"/>
  <c r="W68" i="590"/>
  <c r="AO64" i="590"/>
  <c r="AQ70" i="590"/>
  <c r="AQ64" i="590"/>
  <c r="AE62" i="590"/>
  <c r="AE68" i="590"/>
  <c r="T64" i="590"/>
  <c r="AM68" i="590"/>
  <c r="AM62" i="590"/>
  <c r="V64" i="590"/>
  <c r="AI62" i="590"/>
  <c r="AI68" i="590"/>
  <c r="Z62" i="590"/>
  <c r="Z68" i="590"/>
  <c r="AE64" i="590"/>
  <c r="AE70" i="590"/>
  <c r="AT62" i="590"/>
  <c r="AT68" i="590"/>
  <c r="AX64" i="590"/>
  <c r="AZ64" i="590" s="1"/>
</calcChain>
</file>

<file path=xl/sharedStrings.xml><?xml version="1.0" encoding="utf-8"?>
<sst xmlns="http://schemas.openxmlformats.org/spreadsheetml/2006/main" count="4237" uniqueCount="950">
  <si>
    <t>電話番号</t>
  </si>
  <si>
    <t>FAX番号</t>
  </si>
  <si>
    <t>代表者の職・氏名</t>
  </si>
  <si>
    <t>職名</t>
  </si>
  <si>
    <t>氏名</t>
  </si>
  <si>
    <t>代表者の住所</t>
  </si>
  <si>
    <t>管理者の氏名</t>
  </si>
  <si>
    <t>管理者の住所</t>
  </si>
  <si>
    <t>介護保険事業所番号</t>
  </si>
  <si>
    <t>別添のとおり</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</si>
  <si>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</si>
  <si>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</si>
  <si>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</si>
  <si>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</si>
  <si>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</si>
  <si>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</si>
  <si>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</si>
  <si>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</si>
  <si>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</si>
  <si>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</si>
  <si>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</si>
  <si>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</si>
  <si>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</si>
  <si>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</si>
  <si>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</si>
  <si>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</si>
  <si>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</si>
  <si>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</si>
  <si>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</si>
  <si>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職員の欠員による減算の状況</t>
  </si>
  <si>
    <t>１ なし</t>
    <phoneticPr fontId="2"/>
  </si>
  <si>
    <t>２ 看護職員</t>
    <rPh sb="2" eb="4">
      <t>カンゴ</t>
    </rPh>
    <rPh sb="4" eb="6">
      <t>ショクイン</t>
    </rPh>
    <phoneticPr fontId="2"/>
  </si>
  <si>
    <t>３ 介護職員</t>
    <rPh sb="2" eb="4">
      <t>カイゴ</t>
    </rPh>
    <rPh sb="4" eb="6">
      <t>ショクイン</t>
    </rPh>
    <phoneticPr fontId="2"/>
  </si>
  <si>
    <t>１　なし</t>
  </si>
  <si>
    <t>高齢者虐待防止措置実施の有無</t>
    <phoneticPr fontId="2"/>
  </si>
  <si>
    <t>１ 減算型</t>
    <phoneticPr fontId="2"/>
  </si>
  <si>
    <t>２ 基準型</t>
    <phoneticPr fontId="2"/>
  </si>
  <si>
    <t>２　あり</t>
  </si>
  <si>
    <t>業務継続計画策定の有無</t>
    <phoneticPr fontId="2"/>
  </si>
  <si>
    <t>感染症又は災害の発生を理由とする利用者数の減少が一定以上生じている場合の対応</t>
    <phoneticPr fontId="2"/>
  </si>
  <si>
    <t>２ あり</t>
    <phoneticPr fontId="2"/>
  </si>
  <si>
    <t>時間延長サービス体制</t>
    <phoneticPr fontId="2"/>
  </si>
  <si>
    <t>１ 対応不可</t>
    <rPh sb="2" eb="4">
      <t>タイオウ</t>
    </rPh>
    <rPh sb="4" eb="6">
      <t>フカ</t>
    </rPh>
    <phoneticPr fontId="2"/>
  </si>
  <si>
    <t>２ 対応可</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</si>
  <si>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</si>
  <si>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</si>
  <si>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</si>
  <si>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</si>
  <si>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</si>
  <si>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入浴介助加算</t>
    <phoneticPr fontId="2"/>
  </si>
  <si>
    <t>２ 加算Ⅰ</t>
    <phoneticPr fontId="2"/>
  </si>
  <si>
    <t>３ 加算Ⅱ</t>
    <phoneticPr fontId="2"/>
  </si>
  <si>
    <t>中重度者ケア体制加算</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</si>
  <si>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</si>
  <si>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</si>
  <si>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</si>
  <si>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生活機能向上連携加算</t>
    <phoneticPr fontId="2"/>
  </si>
  <si>
    <t>３ 加算Ⅰ</t>
    <phoneticPr fontId="2"/>
  </si>
  <si>
    <t>２ 加算Ⅱ</t>
    <phoneticPr fontId="2"/>
  </si>
  <si>
    <t>２　療養通所介護事業所</t>
  </si>
  <si>
    <t>個別機能訓練加算</t>
    <phoneticPr fontId="2"/>
  </si>
  <si>
    <t>２ 加算Ⅰイ</t>
    <phoneticPr fontId="2"/>
  </si>
  <si>
    <t>３ 加算Ⅰロ</t>
    <phoneticPr fontId="2"/>
  </si>
  <si>
    <t>３　療養通所介護事業所（短期利用型）</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</si>
  <si>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</si>
  <si>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</si>
  <si>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</si>
  <si>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</si>
  <si>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</si>
  <si>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</si>
  <si>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</si>
  <si>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加算Ⅰ（イの場合）</t>
    <rPh sb="8" eb="10">
      <t>バアイ</t>
    </rPh>
    <phoneticPr fontId="2"/>
  </si>
  <si>
    <t>５ 加算Ⅱ（イの場合）</t>
    <rPh sb="8" eb="10">
      <t>バアイ</t>
    </rPh>
    <phoneticPr fontId="2"/>
  </si>
  <si>
    <t>７ 加算Ⅲ（イの場合）</t>
    <phoneticPr fontId="2"/>
  </si>
  <si>
    <t>８ 加算Ⅲイ（ロの場合）</t>
    <phoneticPr fontId="2"/>
  </si>
  <si>
    <t>９ 加算Ⅲイ（ハの場合）</t>
    <phoneticPr fontId="2"/>
  </si>
  <si>
    <t>４ 加算Ⅲロ（ロの場合）</t>
    <phoneticPr fontId="2"/>
  </si>
  <si>
    <t>Ａ 加算Ⅲロ（ハの場合）</t>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</si>
  <si>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</si>
  <si>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</si>
  <si>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</si>
  <si>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時間延長サービス体制</t>
  </si>
  <si>
    <t>地域密着型通所介護</t>
    <phoneticPr fontId="2"/>
  </si>
  <si>
    <t>１　地域密着型通所介護事業所</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</si>
  <si>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</si>
  <si>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</si>
  <si>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</si>
  <si>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</si>
  <si>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</si>
  <si>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</si>
  <si>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</si>
  <si>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</si>
  <si>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</si>
  <si>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</si>
  <si>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</si>
  <si>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</si>
  <si>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</si>
  <si>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</si>
  <si>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</si>
  <si>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</si>
  <si>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</si>
  <si>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</si>
  <si>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</si>
  <si>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</si>
  <si>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</si>
  <si>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</si>
  <si>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</si>
  <si>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</si>
  <si>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</si>
  <si>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</si>
  <si>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</si>
  <si>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</si>
  <si>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</si>
  <si>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</si>
  <si>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</si>
  <si>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</si>
  <si>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</si>
  <si>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</si>
  <si>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</si>
  <si>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</si>
  <si>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</si>
  <si>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</si>
  <si>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</si>
  <si>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</si>
  <si>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</si>
  <si>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担当者名</t>
  </si>
  <si>
    <t>　</t>
  </si>
  <si>
    <t>※　加算が算定されなくなる場合、欠員が解消される場合等についても同様に届け出てください。</t>
    <rPh sb="2" eb="4">
      <t>カサン</t>
    </rPh>
    <rPh sb="5" eb="7">
      <t>サンテイ</t>
    </rPh>
    <rPh sb="13" eb="15">
      <t>バアイ</t>
    </rPh>
    <rPh sb="16" eb="18">
      <t>ケツイン</t>
    </rPh>
    <rPh sb="19" eb="21">
      <t>カイショウ</t>
    </rPh>
    <rPh sb="24" eb="26">
      <t>バアイ</t>
    </rPh>
    <rPh sb="26" eb="27">
      <t>トウ</t>
    </rPh>
    <rPh sb="32" eb="34">
      <t>ドウヨウ</t>
    </rPh>
    <rPh sb="35" eb="36">
      <t>トド</t>
    </rPh>
    <rPh sb="37" eb="38">
      <t>デ</t>
    </rPh>
    <phoneticPr fontId="2"/>
  </si>
  <si>
    <t>届出事項</t>
    <rPh sb="0" eb="2">
      <t>トドケデ</t>
    </rPh>
    <rPh sb="2" eb="4">
      <t>ジコウ</t>
    </rPh>
    <phoneticPr fontId="2"/>
  </si>
  <si>
    <t>加算
追加
・
加算
削除</t>
    <rPh sb="0" eb="2">
      <t>カサン</t>
    </rPh>
    <rPh sb="3" eb="5">
      <t>ツイカ</t>
    </rPh>
    <rPh sb="8" eb="10">
      <t>カサン</t>
    </rPh>
    <rPh sb="11" eb="13">
      <t>サクジョ</t>
    </rPh>
    <phoneticPr fontId="2"/>
  </si>
  <si>
    <t>添　付　書　類</t>
    <rPh sb="0" eb="1">
      <t>ソウ</t>
    </rPh>
    <rPh sb="2" eb="3">
      <t>ヅケ</t>
    </rPh>
    <rPh sb="4" eb="5">
      <t>ショ</t>
    </rPh>
    <rPh sb="6" eb="7">
      <t>タグイ</t>
    </rPh>
    <phoneticPr fontId="2"/>
  </si>
  <si>
    <t>備　　考</t>
    <rPh sb="0" eb="1">
      <t>ソナエ</t>
    </rPh>
    <rPh sb="3" eb="4">
      <t>コウ</t>
    </rPh>
    <phoneticPr fontId="2"/>
  </si>
  <si>
    <t>共　通　事　項
（必ず必要な書類）</t>
    <rPh sb="0" eb="1">
      <t>トモ</t>
    </rPh>
    <rPh sb="2" eb="3">
      <t>ツウ</t>
    </rPh>
    <rPh sb="4" eb="5">
      <t>コト</t>
    </rPh>
    <rPh sb="6" eb="7">
      <t>コウ</t>
    </rPh>
    <rPh sb="9" eb="10">
      <t>カナラ</t>
    </rPh>
    <rPh sb="11" eb="13">
      <t>ヒツヨウ</t>
    </rPh>
    <rPh sb="14" eb="16">
      <t>ショルイ</t>
    </rPh>
    <phoneticPr fontId="2"/>
  </si>
  <si>
    <t>□</t>
    <phoneticPr fontId="2"/>
  </si>
  <si>
    <t>・</t>
    <phoneticPr fontId="2"/>
  </si>
  <si>
    <t>※</t>
    <phoneticPr fontId="2"/>
  </si>
  <si>
    <t>割引をする場合</t>
    <rPh sb="0" eb="2">
      <t>ワリビキ</t>
    </rPh>
    <rPh sb="5" eb="7">
      <t>バアイ</t>
    </rPh>
    <phoneticPr fontId="2"/>
  </si>
  <si>
    <t>職員の欠員による減算の状況</t>
    <rPh sb="0" eb="2">
      <t>ショクイン</t>
    </rPh>
    <rPh sb="3" eb="5">
      <t>ケツイン</t>
    </rPh>
    <rPh sb="8" eb="10">
      <t>ゲンサン</t>
    </rPh>
    <rPh sb="11" eb="13">
      <t>ジョウキョウ</t>
    </rPh>
    <phoneticPr fontId="2"/>
  </si>
  <si>
    <t>理由書</t>
  </si>
  <si>
    <t>組織体制図</t>
    <rPh sb="2" eb="4">
      <t>タイセイ</t>
    </rPh>
    <phoneticPr fontId="2"/>
  </si>
  <si>
    <t>該当する資格証（写）</t>
    <phoneticPr fontId="2"/>
  </si>
  <si>
    <t>業務継続計画策定の有無</t>
    <rPh sb="0" eb="8">
      <t>ギョウムケイゾクケイカクサクテイ</t>
    </rPh>
    <rPh sb="9" eb="11">
      <t>ウム</t>
    </rPh>
    <phoneticPr fontId="43"/>
  </si>
  <si>
    <t>高齢者虐待防止措置実施の有無</t>
    <rPh sb="0" eb="7">
      <t>コウレイシャギャクタイボウシ</t>
    </rPh>
    <rPh sb="7" eb="11">
      <t>ソチジッシ</t>
    </rPh>
    <rPh sb="12" eb="14">
      <t>ウム</t>
    </rPh>
    <phoneticPr fontId="43"/>
  </si>
  <si>
    <t>時間延長サービス体制</t>
    <rPh sb="0" eb="2">
      <t>ジカン</t>
    </rPh>
    <rPh sb="2" eb="4">
      <t>エンチョウ</t>
    </rPh>
    <rPh sb="8" eb="10">
      <t>タイセイ</t>
    </rPh>
    <phoneticPr fontId="2"/>
  </si>
  <si>
    <t>加算算定開始する月の分を予定で記載し提出</t>
    <phoneticPr fontId="2"/>
  </si>
  <si>
    <t>入浴介助加算</t>
    <rPh sb="0" eb="2">
      <t>ニュウヨク</t>
    </rPh>
    <rPh sb="2" eb="4">
      <t>カイジョ</t>
    </rPh>
    <rPh sb="4" eb="6">
      <t>カサン</t>
    </rPh>
    <phoneticPr fontId="2"/>
  </si>
  <si>
    <t>・</t>
  </si>
  <si>
    <t>浴室の平面図</t>
    <rPh sb="0" eb="2">
      <t>ヨクシツ</t>
    </rPh>
    <rPh sb="3" eb="6">
      <t>ヘイメンズ</t>
    </rPh>
    <phoneticPr fontId="2"/>
  </si>
  <si>
    <t>共生型サービスの提供</t>
    <rPh sb="0" eb="3">
      <t>キョウセイガタ</t>
    </rPh>
    <rPh sb="8" eb="10">
      <t>テイキョウ</t>
    </rPh>
    <phoneticPr fontId="43"/>
  </si>
  <si>
    <t>生活相談員配置等加算</t>
    <rPh sb="0" eb="4">
      <t>セイカツソウダン</t>
    </rPh>
    <rPh sb="4" eb="5">
      <t>イン</t>
    </rPh>
    <rPh sb="5" eb="7">
      <t>ハイチ</t>
    </rPh>
    <rPh sb="7" eb="8">
      <t>ナド</t>
    </rPh>
    <rPh sb="8" eb="10">
      <t>カサン</t>
    </rPh>
    <phoneticPr fontId="43"/>
  </si>
  <si>
    <t>生活相談員配置等加算に係る届出書（別紙21）</t>
    <rPh sb="0" eb="4">
      <t>セイカツソウダン</t>
    </rPh>
    <rPh sb="4" eb="5">
      <t>イン</t>
    </rPh>
    <rPh sb="5" eb="7">
      <t>ハイチ</t>
    </rPh>
    <rPh sb="7" eb="8">
      <t>ナド</t>
    </rPh>
    <rPh sb="8" eb="10">
      <t>カサン</t>
    </rPh>
    <rPh sb="11" eb="12">
      <t>カカワ</t>
    </rPh>
    <rPh sb="13" eb="16">
      <t>トドケデショ</t>
    </rPh>
    <rPh sb="17" eb="19">
      <t>ベッシ</t>
    </rPh>
    <phoneticPr fontId="43"/>
  </si>
  <si>
    <t>中重度者ケア体制加算</t>
    <rPh sb="0" eb="1">
      <t>チュウ</t>
    </rPh>
    <rPh sb="1" eb="3">
      <t>ジュウド</t>
    </rPh>
    <rPh sb="3" eb="4">
      <t>シャ</t>
    </rPh>
    <rPh sb="6" eb="8">
      <t>タイセイ</t>
    </rPh>
    <rPh sb="8" eb="10">
      <t>カサン</t>
    </rPh>
    <phoneticPr fontId="2"/>
  </si>
  <si>
    <t>該当者の資格書を添付すること</t>
    <rPh sb="0" eb="3">
      <t>ガイトウシャ</t>
    </rPh>
    <rPh sb="4" eb="6">
      <t>シカク</t>
    </rPh>
    <rPh sb="6" eb="7">
      <t>ショ</t>
    </rPh>
    <rPh sb="8" eb="10">
      <t>テンプ</t>
    </rPh>
    <phoneticPr fontId="2"/>
  </si>
  <si>
    <t>生活機能向上連携加算</t>
    <rPh sb="0" eb="2">
      <t>セイカツ</t>
    </rPh>
    <rPh sb="2" eb="4">
      <t>キノウ</t>
    </rPh>
    <rPh sb="4" eb="6">
      <t>コウジョウ</t>
    </rPh>
    <rPh sb="6" eb="8">
      <t>レンケイ</t>
    </rPh>
    <rPh sb="8" eb="10">
      <t>カサン</t>
    </rPh>
    <phoneticPr fontId="43"/>
  </si>
  <si>
    <t>・</t>
    <phoneticPr fontId="43"/>
  </si>
  <si>
    <t>訪問リハビリテーション事業所、通所リハビリテーション事業所、リハビリテーションを実施している医療提供施設と連携していることを確認できる書類（契約書等）</t>
    <rPh sb="0" eb="2">
      <t>ホウモン</t>
    </rPh>
    <rPh sb="11" eb="13">
      <t>ジギョウ</t>
    </rPh>
    <rPh sb="13" eb="14">
      <t>ショ</t>
    </rPh>
    <rPh sb="15" eb="17">
      <t>ツウショ</t>
    </rPh>
    <rPh sb="26" eb="28">
      <t>ジギョウ</t>
    </rPh>
    <rPh sb="28" eb="29">
      <t>ショ</t>
    </rPh>
    <rPh sb="40" eb="42">
      <t>ジッシ</t>
    </rPh>
    <rPh sb="46" eb="48">
      <t>イリョウ</t>
    </rPh>
    <rPh sb="48" eb="50">
      <t>テイキョウ</t>
    </rPh>
    <rPh sb="50" eb="52">
      <t>シセツ</t>
    </rPh>
    <rPh sb="53" eb="55">
      <t>レンケイ</t>
    </rPh>
    <rPh sb="62" eb="64">
      <t>カクニン</t>
    </rPh>
    <rPh sb="67" eb="69">
      <t>ショルイ</t>
    </rPh>
    <rPh sb="70" eb="72">
      <t>ケイヤク</t>
    </rPh>
    <rPh sb="72" eb="73">
      <t>ショ</t>
    </rPh>
    <rPh sb="73" eb="74">
      <t>ナド</t>
    </rPh>
    <phoneticPr fontId="43"/>
  </si>
  <si>
    <t>個別機能訓練計画書等様式</t>
    <rPh sb="9" eb="10">
      <t>トウ</t>
    </rPh>
    <phoneticPr fontId="2"/>
  </si>
  <si>
    <t>ＡＤＬ維持等加算</t>
    <rPh sb="3" eb="5">
      <t>イジ</t>
    </rPh>
    <rPh sb="5" eb="6">
      <t>ナド</t>
    </rPh>
    <rPh sb="6" eb="8">
      <t>カサン</t>
    </rPh>
    <phoneticPr fontId="43"/>
  </si>
  <si>
    <t>若年性認知症利用者受入加算</t>
    <rPh sb="0" eb="2">
      <t>ジャクネン</t>
    </rPh>
    <rPh sb="2" eb="3">
      <t>セイ</t>
    </rPh>
    <rPh sb="3" eb="6">
      <t>ニンチショウ</t>
    </rPh>
    <rPh sb="6" eb="9">
      <t>リヨウシャ</t>
    </rPh>
    <rPh sb="9" eb="11">
      <t>ウケイレ</t>
    </rPh>
    <rPh sb="11" eb="13">
      <t>カサン</t>
    </rPh>
    <phoneticPr fontId="2"/>
  </si>
  <si>
    <t>栄養アセスメント・栄養改善体制</t>
    <rPh sb="0" eb="2">
      <t>エイヨウ</t>
    </rPh>
    <rPh sb="9" eb="11">
      <t>エイヨウ</t>
    </rPh>
    <rPh sb="11" eb="13">
      <t>カイゼン</t>
    </rPh>
    <rPh sb="13" eb="15">
      <t>タイセイ</t>
    </rPh>
    <phoneticPr fontId="2"/>
  </si>
  <si>
    <t>加算算定開始する月の分を予定で記載し提出</t>
    <rPh sb="18" eb="20">
      <t>テイシュツ</t>
    </rPh>
    <phoneticPr fontId="2"/>
  </si>
  <si>
    <t>該当する資格証（写）</t>
    <rPh sb="0" eb="2">
      <t>ガイトウ</t>
    </rPh>
    <rPh sb="4" eb="7">
      <t>シカクショウ</t>
    </rPh>
    <phoneticPr fontId="2"/>
  </si>
  <si>
    <t>管理栄養士（連携により配置する場合は不要）</t>
    <rPh sb="0" eb="2">
      <t>カンリ</t>
    </rPh>
    <rPh sb="2" eb="5">
      <t>エイヨウシ</t>
    </rPh>
    <rPh sb="6" eb="8">
      <t>レンケイ</t>
    </rPh>
    <rPh sb="11" eb="13">
      <t>ハイチ</t>
    </rPh>
    <rPh sb="15" eb="17">
      <t>バアイ</t>
    </rPh>
    <rPh sb="18" eb="20">
      <t>フヨウ</t>
    </rPh>
    <phoneticPr fontId="2"/>
  </si>
  <si>
    <t>栄養ケア計画書等様式</t>
    <rPh sb="0" eb="2">
      <t>エイヨウ</t>
    </rPh>
    <rPh sb="4" eb="6">
      <t>ケイカク</t>
    </rPh>
    <rPh sb="6" eb="7">
      <t>ショ</t>
    </rPh>
    <rPh sb="7" eb="8">
      <t>トウ</t>
    </rPh>
    <rPh sb="8" eb="10">
      <t>ヨウシキ</t>
    </rPh>
    <phoneticPr fontId="2"/>
  </si>
  <si>
    <t>外部と連携していることを確認できる書類（契約書等）</t>
    <rPh sb="0" eb="2">
      <t>ガイブ</t>
    </rPh>
    <rPh sb="3" eb="5">
      <t>レンケイ</t>
    </rPh>
    <rPh sb="12" eb="14">
      <t>カクニン</t>
    </rPh>
    <rPh sb="17" eb="19">
      <t>ショルイ</t>
    </rPh>
    <rPh sb="20" eb="23">
      <t>ケイヤクショ</t>
    </rPh>
    <rPh sb="23" eb="24">
      <t>ナド</t>
    </rPh>
    <phoneticPr fontId="43"/>
  </si>
  <si>
    <t>外部との連携により管理栄養士を配置する場合</t>
    <rPh sb="0" eb="2">
      <t>ガイブ</t>
    </rPh>
    <rPh sb="4" eb="6">
      <t>レンケイ</t>
    </rPh>
    <rPh sb="9" eb="11">
      <t>カンリ</t>
    </rPh>
    <rPh sb="11" eb="14">
      <t>エイヨウシ</t>
    </rPh>
    <rPh sb="15" eb="17">
      <t>ハイチ</t>
    </rPh>
    <rPh sb="19" eb="21">
      <t>バアイ</t>
    </rPh>
    <phoneticPr fontId="43"/>
  </si>
  <si>
    <t>口腔機能改善管理指導計画書等様式</t>
    <rPh sb="0" eb="2">
      <t>コウクウ</t>
    </rPh>
    <rPh sb="2" eb="4">
      <t>キノウ</t>
    </rPh>
    <rPh sb="4" eb="6">
      <t>カイゼン</t>
    </rPh>
    <rPh sb="6" eb="8">
      <t>カンリ</t>
    </rPh>
    <rPh sb="8" eb="10">
      <t>シドウ</t>
    </rPh>
    <rPh sb="10" eb="12">
      <t>ケイカク</t>
    </rPh>
    <rPh sb="12" eb="13">
      <t>ショ</t>
    </rPh>
    <rPh sb="13" eb="14">
      <t>トウ</t>
    </rPh>
    <rPh sb="14" eb="16">
      <t>ヨウシキ</t>
    </rPh>
    <phoneticPr fontId="2"/>
  </si>
  <si>
    <t>科学的介護推進体制加算</t>
    <rPh sb="0" eb="3">
      <t>カガクテキ</t>
    </rPh>
    <rPh sb="3" eb="11">
      <t>カイゴスイシンタイセイカサン</t>
    </rPh>
    <phoneticPr fontId="43"/>
  </si>
  <si>
    <t xml:space="preserve">サービス提供体制強化加算
</t>
    <rPh sb="4" eb="6">
      <t>テイキョウ</t>
    </rPh>
    <rPh sb="6" eb="8">
      <t>タイセイ</t>
    </rPh>
    <rPh sb="8" eb="10">
      <t>キョウカ</t>
    </rPh>
    <rPh sb="10" eb="12">
      <t>カサン</t>
    </rPh>
    <phoneticPr fontId="2"/>
  </si>
  <si>
    <t>感染症又は災害の発生を理由とする利用者数の減少が一定以上生じている場合の対応</t>
    <rPh sb="0" eb="3">
      <t>カンセンショウ</t>
    </rPh>
    <rPh sb="3" eb="4">
      <t>マタ</t>
    </rPh>
    <rPh sb="5" eb="7">
      <t>サイガイ</t>
    </rPh>
    <rPh sb="8" eb="10">
      <t>ハッセイ</t>
    </rPh>
    <rPh sb="11" eb="13">
      <t>リユウ</t>
    </rPh>
    <rPh sb="16" eb="20">
      <t>リヨウシャスウ</t>
    </rPh>
    <rPh sb="21" eb="23">
      <t>ゲンショウ</t>
    </rPh>
    <rPh sb="24" eb="26">
      <t>イッテイ</t>
    </rPh>
    <rPh sb="26" eb="28">
      <t>イジョウ</t>
    </rPh>
    <rPh sb="28" eb="29">
      <t>ショウ</t>
    </rPh>
    <rPh sb="33" eb="35">
      <t>バアイ</t>
    </rPh>
    <rPh sb="36" eb="38">
      <t>タイオウ</t>
    </rPh>
    <phoneticPr fontId="2"/>
  </si>
  <si>
    <t>令和　　　年　　　月　　　日</t>
    <rPh sb="0" eb="2">
      <t>レイワ</t>
    </rPh>
    <phoneticPr fontId="2"/>
  </si>
  <si>
    <t>事業所・施設名</t>
    <rPh sb="0" eb="3">
      <t>ジギョウショ</t>
    </rPh>
    <rPh sb="4" eb="6">
      <t>シセツ</t>
    </rPh>
    <rPh sb="6" eb="7">
      <t>メイ</t>
    </rPh>
    <phoneticPr fontId="2"/>
  </si>
  <si>
    <t>　　　　　　　地域密着型サービス事業者又は地域密着型介護予防サービス事業者による介護給付費の割引に</t>
    <rPh sb="7" eb="9">
      <t>チイキ</t>
    </rPh>
    <rPh sb="9" eb="12">
      <t>ミッチャクガタ</t>
    </rPh>
    <rPh sb="16" eb="19">
      <t>ジギョウシャ</t>
    </rPh>
    <rPh sb="19" eb="20">
      <t>マタ</t>
    </rPh>
    <rPh sb="21" eb="23">
      <t>チイキ</t>
    </rPh>
    <rPh sb="23" eb="26">
      <t>ミッチャクガタ</t>
    </rPh>
    <rPh sb="26" eb="28">
      <t>カイゴ</t>
    </rPh>
    <rPh sb="28" eb="30">
      <t>ヨボウ</t>
    </rPh>
    <rPh sb="34" eb="37">
      <t>ジギョウシャ</t>
    </rPh>
    <rPh sb="40" eb="42">
      <t>カイゴ</t>
    </rPh>
    <rPh sb="42" eb="45">
      <t>キュウフヒ</t>
    </rPh>
    <rPh sb="46" eb="48">
      <t>ワリビキ</t>
    </rPh>
    <phoneticPr fontId="2"/>
  </si>
  <si>
    <t>　　　　　　　係る割引率の設定について</t>
    <phoneticPr fontId="2"/>
  </si>
  <si>
    <t>１　割引率等</t>
    <rPh sb="2" eb="5">
      <t>ワリビキリツ</t>
    </rPh>
    <rPh sb="5" eb="6">
      <t>トウ</t>
    </rPh>
    <phoneticPr fontId="2"/>
  </si>
  <si>
    <t>事業所番号</t>
    <rPh sb="0" eb="3">
      <t>ジギョウショ</t>
    </rPh>
    <rPh sb="3" eb="5">
      <t>バンゴウ</t>
    </rPh>
    <phoneticPr fontId="2"/>
  </si>
  <si>
    <t>サービスの種類</t>
    <rPh sb="5" eb="7">
      <t>シュルイ</t>
    </rPh>
    <phoneticPr fontId="2"/>
  </si>
  <si>
    <t>割引率</t>
    <rPh sb="0" eb="3">
      <t>ワリビキリツ</t>
    </rPh>
    <phoneticPr fontId="2"/>
  </si>
  <si>
    <t>適用条件</t>
    <rPh sb="0" eb="2">
      <t>テキヨウ</t>
    </rPh>
    <rPh sb="2" eb="4">
      <t>ジョウケン</t>
    </rPh>
    <phoneticPr fontId="2"/>
  </si>
  <si>
    <t>夜間対応型訪問介護</t>
    <rPh sb="0" eb="2">
      <t>ヤカン</t>
    </rPh>
    <rPh sb="2" eb="5">
      <t>タイオウガタ</t>
    </rPh>
    <rPh sb="5" eb="7">
      <t>ホウモン</t>
    </rPh>
    <rPh sb="7" eb="9">
      <t>カイゴ</t>
    </rPh>
    <phoneticPr fontId="2"/>
  </si>
  <si>
    <t xml:space="preserve">（例） 10％ </t>
    <rPh sb="1" eb="2">
      <t>レイ</t>
    </rPh>
    <phoneticPr fontId="2"/>
  </si>
  <si>
    <t>　　（例）毎日　午後２時から午後４時まで</t>
    <rPh sb="3" eb="4">
      <t>レイ</t>
    </rPh>
    <rPh sb="5" eb="7">
      <t>マイニチ</t>
    </rPh>
    <rPh sb="8" eb="10">
      <t>ゴゴ</t>
    </rPh>
    <rPh sb="11" eb="12">
      <t>ジ</t>
    </rPh>
    <rPh sb="14" eb="16">
      <t>ゴゴ</t>
    </rPh>
    <rPh sb="17" eb="18">
      <t>ジ</t>
    </rPh>
    <phoneticPr fontId="2"/>
  </si>
  <si>
    <t xml:space="preserve">％ </t>
    <phoneticPr fontId="2"/>
  </si>
  <si>
    <t>地域密着型通所介護</t>
    <rPh sb="0" eb="2">
      <t>チイキ</t>
    </rPh>
    <rPh sb="2" eb="5">
      <t>ミッチャクガタ</t>
    </rPh>
    <rPh sb="5" eb="7">
      <t>ツウショ</t>
    </rPh>
    <rPh sb="7" eb="9">
      <t>カイゴ</t>
    </rPh>
    <phoneticPr fontId="43"/>
  </si>
  <si>
    <t>認知症対応型通所介護</t>
    <rPh sb="0" eb="3">
      <t>ニンチショウ</t>
    </rPh>
    <rPh sb="3" eb="6">
      <t>タイオウガタ</t>
    </rPh>
    <rPh sb="6" eb="8">
      <t>ツウショ</t>
    </rPh>
    <rPh sb="8" eb="10">
      <t>カイゴ</t>
    </rPh>
    <phoneticPr fontId="2"/>
  </si>
  <si>
    <t>小規模多機能型居宅介護</t>
    <rPh sb="0" eb="3">
      <t>ショウキボ</t>
    </rPh>
    <rPh sb="3" eb="6">
      <t>タキノウ</t>
    </rPh>
    <rPh sb="6" eb="7">
      <t>ガタ</t>
    </rPh>
    <rPh sb="7" eb="9">
      <t>キョタク</t>
    </rPh>
    <rPh sb="9" eb="11">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</si>
  <si>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</si>
  <si>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t>
    <rPh sb="0" eb="2">
      <t>チイキ</t>
    </rPh>
    <rPh sb="2" eb="5">
      <t>ミッチャクガタ</t>
    </rPh>
    <rPh sb="5" eb="7">
      <t>トクテイ</t>
    </rPh>
    <rPh sb="7" eb="9">
      <t>シセツ</t>
    </rPh>
    <rPh sb="9" eb="12">
      <t>ニュウキョシャ</t>
    </rPh>
    <phoneticPr fontId="2"/>
  </si>
  <si>
    <t>生活介護</t>
    <rPh sb="0" eb="2">
      <t>セイカツ</t>
    </rPh>
    <rPh sb="2" eb="4">
      <t>カイゴ</t>
    </rPh>
    <phoneticPr fontId="2"/>
  </si>
  <si>
    <t>地域密着型介護老人福祉施設</t>
    <rPh sb="0" eb="2">
      <t>チイキ</t>
    </rPh>
    <rPh sb="2" eb="5">
      <t>ミッチャクガタ</t>
    </rPh>
    <rPh sb="5" eb="7">
      <t>カイゴ</t>
    </rPh>
    <rPh sb="7" eb="9">
      <t>ロウジン</t>
    </rPh>
    <rPh sb="9" eb="11">
      <t>フクシ</t>
    </rPh>
    <rPh sb="11" eb="13">
      <t>シセツ</t>
    </rPh>
    <phoneticPr fontId="2"/>
  </si>
  <si>
    <t>定期巡回・随時対応型</t>
    <rPh sb="0" eb="2">
      <t>テイキ</t>
    </rPh>
    <rPh sb="2" eb="4">
      <t>ジュンカイ</t>
    </rPh>
    <rPh sb="5" eb="7">
      <t>ズイジ</t>
    </rPh>
    <rPh sb="7" eb="9">
      <t>タイオウ</t>
    </rPh>
    <rPh sb="9" eb="10">
      <t>ガタ</t>
    </rPh>
    <phoneticPr fontId="2"/>
  </si>
  <si>
    <t>訪問介護看護</t>
    <rPh sb="0" eb="2">
      <t>ホウモン</t>
    </rPh>
    <rPh sb="2" eb="4">
      <t>カイゴ</t>
    </rPh>
    <rPh sb="4" eb="6">
      <t>カンゴ</t>
    </rPh>
    <phoneticPr fontId="2"/>
  </si>
  <si>
    <t>複合型サービス</t>
    <rPh sb="0" eb="3">
      <t>フクゴウガタ</t>
    </rPh>
    <phoneticPr fontId="2"/>
  </si>
  <si>
    <t>介護予防認知症対応型</t>
    <rPh sb="0" eb="2">
      <t>カイゴ</t>
    </rPh>
    <rPh sb="2" eb="4">
      <t>ヨボウ</t>
    </rPh>
    <rPh sb="4" eb="6">
      <t>ニンチ</t>
    </rPh>
    <rPh sb="6" eb="7">
      <t>ショウ</t>
    </rPh>
    <rPh sb="7" eb="9">
      <t>タイオウ</t>
    </rPh>
    <rPh sb="9" eb="10">
      <t>ガタ</t>
    </rPh>
    <phoneticPr fontId="2"/>
  </si>
  <si>
    <t>通所介護</t>
    <rPh sb="0" eb="2">
      <t>ツウショ</t>
    </rPh>
    <rPh sb="2" eb="4">
      <t>カイゴ</t>
    </rPh>
    <phoneticPr fontId="2"/>
  </si>
  <si>
    <t>介護予防小規模多機能型</t>
    <rPh sb="0" eb="2">
      <t>カイゴ</t>
    </rPh>
    <rPh sb="2" eb="4">
      <t>ヨボウ</t>
    </rPh>
    <rPh sb="4" eb="7">
      <t>ショウキボ</t>
    </rPh>
    <rPh sb="7" eb="10">
      <t>タキノウ</t>
    </rPh>
    <rPh sb="10" eb="11">
      <t>ガタ</t>
    </rPh>
    <phoneticPr fontId="2"/>
  </si>
  <si>
    <t>居宅介護</t>
    <rPh sb="0" eb="2">
      <t>キョタク</t>
    </rPh>
    <rPh sb="2" eb="4">
      <t>カイゴ</t>
    </rPh>
    <phoneticPr fontId="2"/>
  </si>
  <si>
    <t>共同生活介護</t>
    <rPh sb="0" eb="2">
      <t>キョウドウ</t>
    </rPh>
    <rPh sb="2" eb="4">
      <t>セイカツ</t>
    </rPh>
    <rPh sb="4" eb="6">
      <t>カイゴ</t>
    </rPh>
    <phoneticPr fontId="2"/>
  </si>
  <si>
    <t>　　備考　　「適用条件」欄には、当該割引率が適用される時間帯、曜日、日時について具体的に記載してください。</t>
    <rPh sb="2" eb="4">
      <t>ビコウ</t>
    </rPh>
    <rPh sb="7" eb="9">
      <t>テキヨウ</t>
    </rPh>
    <rPh sb="9" eb="11">
      <t>ジョウケン</t>
    </rPh>
    <rPh sb="12" eb="13">
      <t>ラン</t>
    </rPh>
    <rPh sb="16" eb="18">
      <t>トウガイ</t>
    </rPh>
    <rPh sb="18" eb="21">
      <t>ワリビキリツ</t>
    </rPh>
    <rPh sb="22" eb="24">
      <t>テキヨウ</t>
    </rPh>
    <rPh sb="27" eb="30">
      <t>ジカンタイ</t>
    </rPh>
    <rPh sb="31" eb="33">
      <t>ヨウビ</t>
    </rPh>
    <rPh sb="34" eb="36">
      <t>ニチジ</t>
    </rPh>
    <rPh sb="40" eb="43">
      <t>グタイテキ</t>
    </rPh>
    <rPh sb="44" eb="46">
      <t>キサイ</t>
    </rPh>
    <phoneticPr fontId="2"/>
  </si>
  <si>
    <t>２　適用開始年月日</t>
    <rPh sb="2" eb="4">
      <t>テキヨウ</t>
    </rPh>
    <rPh sb="4" eb="6">
      <t>カイシ</t>
    </rPh>
    <rPh sb="6" eb="9">
      <t>ネンガッピ</t>
    </rPh>
    <phoneticPr fontId="2"/>
  </si>
  <si>
    <t>　　年　　　月　　　日</t>
    <rPh sb="2" eb="3">
      <t>ネン</t>
    </rPh>
    <rPh sb="6" eb="7">
      <t>ガツ</t>
    </rPh>
    <rPh sb="10" eb="11">
      <t>ニチ</t>
    </rPh>
    <phoneticPr fontId="2"/>
  </si>
  <si>
    <t>サ　ー　ビ　ス　種　類</t>
    <rPh sb="8" eb="9">
      <t>タネ</t>
    </rPh>
    <rPh sb="10" eb="11">
      <t>タグイ</t>
    </rPh>
    <phoneticPr fontId="2"/>
  </si>
  <si>
    <t>事  業  所  名</t>
    <phoneticPr fontId="2"/>
  </si>
  <si>
    <t>職　種</t>
    <rPh sb="0" eb="3">
      <t>ショクシュ</t>
    </rPh>
    <phoneticPr fontId="2"/>
  </si>
  <si>
    <t>氏　名</t>
    <rPh sb="0" eb="3">
      <t>シメイ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</si>
  <si>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</si>
  <si>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</si>
  <si>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</si>
  <si>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</si>
  <si>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従業者の勤務の体制及び勤務形態一覧表（認知症加算・中重度者ケア体制加算確認用）　（令和　　年　　月予定分）</t>
    <rPh sb="19" eb="22">
      <t>ニンチショウ</t>
    </rPh>
    <rPh sb="22" eb="24">
      <t>カサン</t>
    </rPh>
    <rPh sb="25" eb="26">
      <t>チュウ</t>
    </rPh>
    <rPh sb="26" eb="28">
      <t>ジュウド</t>
    </rPh>
    <rPh sb="28" eb="29">
      <t>シャ</t>
    </rPh>
    <rPh sb="31" eb="33">
      <t>タイセイ</t>
    </rPh>
    <rPh sb="33" eb="35">
      <t>カサン</t>
    </rPh>
    <rPh sb="35" eb="37">
      <t>カクニン</t>
    </rPh>
    <rPh sb="37" eb="38">
      <t>ヨウ</t>
    </rPh>
    <rPh sb="41" eb="43">
      <t>レイワ</t>
    </rPh>
    <rPh sb="45" eb="46">
      <t>ネン</t>
    </rPh>
    <rPh sb="48" eb="49">
      <t>ガツ</t>
    </rPh>
    <rPh sb="49" eb="51">
      <t>ヨテイ</t>
    </rPh>
    <rPh sb="51" eb="52">
      <t>ブン</t>
    </rPh>
    <phoneticPr fontId="2"/>
  </si>
  <si>
    <t>◎介護職員又は看護職員の勤務予定時間数</t>
    <rPh sb="1" eb="3">
      <t>カイゴ</t>
    </rPh>
    <rPh sb="3" eb="5">
      <t>ショクイン</t>
    </rPh>
    <rPh sb="5" eb="6">
      <t>マタ</t>
    </rPh>
    <rPh sb="7" eb="9">
      <t>カンゴ</t>
    </rPh>
    <rPh sb="9" eb="11">
      <t>ショクイン</t>
    </rPh>
    <rPh sb="12" eb="14">
      <t>キンム</t>
    </rPh>
    <rPh sb="14" eb="16">
      <t>ヨテイ</t>
    </rPh>
    <rPh sb="16" eb="18">
      <t>ジカン</t>
    </rPh>
    <rPh sb="18" eb="19">
      <t>スウ</t>
    </rPh>
    <phoneticPr fontId="2"/>
  </si>
  <si>
    <t>勤務時間数</t>
    <rPh sb="0" eb="2">
      <t>キンム</t>
    </rPh>
    <rPh sb="2" eb="4">
      <t>ジカン</t>
    </rPh>
    <rPh sb="4" eb="5">
      <t>スウ</t>
    </rPh>
    <phoneticPr fontId="2"/>
  </si>
  <si>
    <t>資格等</t>
    <rPh sb="0" eb="2">
      <t>シカク</t>
    </rPh>
    <rPh sb="2" eb="3">
      <t>トウ</t>
    </rPh>
    <phoneticPr fontId="2"/>
  </si>
  <si>
    <t>４週の</t>
    <rPh sb="1" eb="2">
      <t>シュウ</t>
    </rPh>
    <phoneticPr fontId="2"/>
  </si>
  <si>
    <t>週平均の</t>
    <rPh sb="0" eb="3">
      <t>シュウヘイキン</t>
    </rPh>
    <phoneticPr fontId="2"/>
  </si>
  <si>
    <t>合計時間数</t>
    <rPh sb="0" eb="2">
      <t>ゴウケイ</t>
    </rPh>
    <rPh sb="2" eb="4">
      <t>ジカン</t>
    </rPh>
    <rPh sb="4" eb="5">
      <t>スウ</t>
    </rPh>
    <phoneticPr fontId="2"/>
  </si>
  <si>
    <t>管理者</t>
    <rPh sb="0" eb="3">
      <t>カンリシャ</t>
    </rPh>
    <phoneticPr fontId="2"/>
  </si>
  <si>
    <t>生活相談員</t>
    <rPh sb="0" eb="2">
      <t>セイカツ</t>
    </rPh>
    <rPh sb="2" eb="5">
      <t>ソウダンイン</t>
    </rPh>
    <phoneticPr fontId="2"/>
  </si>
  <si>
    <t>介護職員</t>
    <rPh sb="0" eb="2">
      <t>カイゴ</t>
    </rPh>
    <rPh sb="2" eb="4">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</si>
  <si>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</si>
  <si>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</si>
  <si>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１日の職種別
勤務時間数</t>
    <rPh sb="1" eb="2">
      <t>ニチ</t>
    </rPh>
    <rPh sb="3" eb="6">
      <t>ショクシュベツ</t>
    </rPh>
    <rPh sb="7" eb="9">
      <t>キンム</t>
    </rPh>
    <rPh sb="9" eb="11">
      <t>ジカン</t>
    </rPh>
    <rPh sb="11" eb="12">
      <t>スウ</t>
    </rPh>
    <phoneticPr fontId="2"/>
  </si>
  <si>
    <t>※１</t>
    <phoneticPr fontId="2"/>
  </si>
  <si>
    <r>
      <t>認知症研修修了者</t>
    </r>
    <r>
      <rPr>
        <sz val="9"/>
        <rFont val="ＭＳ 明朝"/>
        <family val="1"/>
        <charset val="128"/>
      </rPr>
      <t>（他加算の要件者での配置は不可）</t>
    </r>
    <rPh sb="0" eb="3">
      <t>ニンチショウ</t>
    </rPh>
    <rPh sb="3" eb="5">
      <t>ケンシュウ</t>
    </rPh>
    <rPh sb="5" eb="8">
      <t>シュウリョウシャ</t>
    </rPh>
    <rPh sb="9" eb="10">
      <t>ホカ</t>
    </rPh>
    <rPh sb="10" eb="12">
      <t>カサン</t>
    </rPh>
    <rPh sb="13" eb="15">
      <t>ヨウケン</t>
    </rPh>
    <rPh sb="15" eb="16">
      <t>シャ</t>
    </rPh>
    <rPh sb="18" eb="20">
      <t>ハイチ</t>
    </rPh>
    <rPh sb="21" eb="23">
      <t>フカ</t>
    </rPh>
    <phoneticPr fontId="2"/>
  </si>
  <si>
    <t>※２</t>
    <phoneticPr fontId="2"/>
  </si>
  <si>
    <t>看護・介護職員の勤務予定時間数</t>
    <rPh sb="0" eb="2">
      <t>カンゴ</t>
    </rPh>
    <rPh sb="3" eb="5">
      <t>カイゴ</t>
    </rPh>
    <rPh sb="5" eb="7">
      <t>ショクイン</t>
    </rPh>
    <rPh sb="8" eb="10">
      <t>キンム</t>
    </rPh>
    <rPh sb="10" eb="12">
      <t>ヨテイ</t>
    </rPh>
    <rPh sb="12" eb="14">
      <t>ジカン</t>
    </rPh>
    <rPh sb="14" eb="15">
      <t>スウ</t>
    </rPh>
    <phoneticPr fontId="2"/>
  </si>
  <si>
    <t>←（Ａ）</t>
    <phoneticPr fontId="2"/>
  </si>
  <si>
    <t>◎基準上必要な介護職員又は看護職員の勤務時間数</t>
    <rPh sb="1" eb="3">
      <t>キジュン</t>
    </rPh>
    <rPh sb="3" eb="4">
      <t>ジョウ</t>
    </rPh>
    <rPh sb="4" eb="6">
      <t>ヒツヨウ</t>
    </rPh>
    <rPh sb="7" eb="9">
      <t>カイゴ</t>
    </rPh>
    <rPh sb="9" eb="11">
      <t>ショクイン</t>
    </rPh>
    <rPh sb="11" eb="12">
      <t>マタ</t>
    </rPh>
    <rPh sb="13" eb="15">
      <t>カンゴ</t>
    </rPh>
    <rPh sb="15" eb="17">
      <t>ショクイン</t>
    </rPh>
    <rPh sb="18" eb="20">
      <t>キンム</t>
    </rPh>
    <rPh sb="20" eb="22">
      <t>ジカン</t>
    </rPh>
    <rPh sb="22" eb="23">
      <t>スウ</t>
    </rPh>
    <phoneticPr fontId="2"/>
  </si>
  <si>
    <r>
      <rPr>
        <b/>
        <sz val="9"/>
        <rFont val="ＭＳ 明朝"/>
        <family val="1"/>
        <charset val="128"/>
      </rPr>
      <t>利用者数</t>
    </r>
    <r>
      <rPr>
        <sz val="9"/>
        <rFont val="ＭＳ 明朝"/>
        <family val="1"/>
        <charset val="128"/>
      </rPr>
      <t xml:space="preserve">
　</t>
    </r>
    <r>
      <rPr>
        <sz val="11"/>
        <rFont val="ＭＳ Ｐゴシック"/>
        <family val="3"/>
        <charset val="128"/>
      </rPr>
      <t>※“利用定員”又は“最大利用予定者数”の使用を推奨</t>
    </r>
    <rPh sb="0" eb="3">
      <t>リヨウシャ</t>
    </rPh>
    <rPh sb="3" eb="4">
      <t>スウ</t>
    </rPh>
    <rPh sb="8" eb="10">
      <t>リヨウ</t>
    </rPh>
    <rPh sb="10" eb="12">
      <t>テイイン</t>
    </rPh>
    <rPh sb="13" eb="14">
      <t>マタ</t>
    </rPh>
    <rPh sb="16" eb="18">
      <t>サイダイ</t>
    </rPh>
    <rPh sb="18" eb="20">
      <t>リヨウ</t>
    </rPh>
    <rPh sb="20" eb="23">
      <t>ヨテイシャ</t>
    </rPh>
    <rPh sb="23" eb="24">
      <t>スウ</t>
    </rPh>
    <rPh sb="26" eb="28">
      <t>シヨウ</t>
    </rPh>
    <rPh sb="29" eb="31">
      <t>スイショウ</t>
    </rPh>
    <phoneticPr fontId="2"/>
  </si>
  <si>
    <r>
      <rPr>
        <b/>
        <sz val="9"/>
        <rFont val="ＭＳ 明朝"/>
        <family val="1"/>
        <charset val="128"/>
      </rPr>
      <t>平均提供時間</t>
    </r>
    <r>
      <rPr>
        <sz val="9"/>
        <rFont val="ＭＳ 明朝"/>
        <family val="1"/>
        <charset val="128"/>
      </rPr>
      <t xml:space="preserve">
</t>
    </r>
    <r>
      <rPr>
        <sz val="11"/>
        <rFont val="ＭＳ Ｐゴシック"/>
        <family val="3"/>
        <charset val="128"/>
      </rPr>
      <t>　※“サービス提供時間”の使用を推奨</t>
    </r>
    <rPh sb="0" eb="2">
      <t>ヘイキン</t>
    </rPh>
    <rPh sb="2" eb="4">
      <t>テイキョウ</t>
    </rPh>
    <rPh sb="4" eb="6">
      <t>ジカン</t>
    </rPh>
    <rPh sb="14" eb="16">
      <t>テイキョウ</t>
    </rPh>
    <rPh sb="16" eb="18">
      <t>ジカン</t>
    </rPh>
    <rPh sb="20" eb="22">
      <t>シヨウ</t>
    </rPh>
    <rPh sb="23" eb="25">
      <t>スイショウ</t>
    </rPh>
    <phoneticPr fontId="2"/>
  </si>
  <si>
    <r>
      <t>①</t>
    </r>
    <r>
      <rPr>
        <b/>
        <sz val="9"/>
        <rFont val="ＭＳ 明朝"/>
        <family val="1"/>
        <charset val="128"/>
      </rPr>
      <t>確保すべき</t>
    </r>
    <r>
      <rPr>
        <b/>
        <u/>
        <sz val="9"/>
        <rFont val="ＭＳ 明朝"/>
        <family val="1"/>
        <charset val="128"/>
      </rPr>
      <t>介護職員</t>
    </r>
    <r>
      <rPr>
        <b/>
        <sz val="9"/>
        <rFont val="ＭＳ 明朝"/>
        <family val="1"/>
        <charset val="128"/>
      </rPr>
      <t>の勤務延時間数</t>
    </r>
    <r>
      <rPr>
        <sz val="9"/>
        <rFont val="ＭＳ 明朝"/>
        <family val="1"/>
        <charset val="128"/>
      </rPr>
      <t xml:space="preserve">
</t>
    </r>
    <r>
      <rPr>
        <sz val="11"/>
        <rFont val="ＭＳ Ｐゴシック"/>
        <family val="3"/>
        <charset val="128"/>
      </rPr>
      <t>　（(利用者数－15)÷5＋1）×平均提供時間</t>
    </r>
    <rPh sb="1" eb="3">
      <t>カクホ</t>
    </rPh>
    <rPh sb="6" eb="8">
      <t>カイゴ</t>
    </rPh>
    <rPh sb="8" eb="10">
      <t>ショクイン</t>
    </rPh>
    <rPh sb="11" eb="13">
      <t>キンム</t>
    </rPh>
    <rPh sb="13" eb="14">
      <t>ノベ</t>
    </rPh>
    <rPh sb="14" eb="17">
      <t>ジカンスウ</t>
    </rPh>
    <rPh sb="21" eb="23">
      <t>リヨウ</t>
    </rPh>
    <rPh sb="23" eb="24">
      <t>シャ</t>
    </rPh>
    <rPh sb="24" eb="25">
      <t>スウ</t>
    </rPh>
    <rPh sb="35" eb="37">
      <t>ヘイキン</t>
    </rPh>
    <rPh sb="37" eb="39">
      <t>テイキョウ</t>
    </rPh>
    <rPh sb="39" eb="41">
      <t>ジカン</t>
    </rPh>
    <phoneticPr fontId="2"/>
  </si>
  <si>
    <r>
      <t>②</t>
    </r>
    <r>
      <rPr>
        <b/>
        <sz val="9"/>
        <rFont val="ＭＳ 明朝"/>
        <family val="1"/>
        <charset val="128"/>
      </rPr>
      <t>確保すべき</t>
    </r>
    <r>
      <rPr>
        <b/>
        <u/>
        <sz val="9"/>
        <rFont val="ＭＳ 明朝"/>
        <family val="1"/>
        <charset val="128"/>
      </rPr>
      <t>看護職員</t>
    </r>
    <r>
      <rPr>
        <b/>
        <sz val="9"/>
        <rFont val="ＭＳ 明朝"/>
        <family val="1"/>
        <charset val="128"/>
      </rPr>
      <t>の勤務延時間数</t>
    </r>
    <r>
      <rPr>
        <sz val="9"/>
        <rFont val="ＭＳ 明朝"/>
        <family val="1"/>
        <charset val="128"/>
      </rPr>
      <t xml:space="preserve">
</t>
    </r>
    <r>
      <rPr>
        <sz val="11"/>
        <rFont val="ＭＳ Ｐゴシック"/>
        <family val="3"/>
        <charset val="128"/>
      </rPr>
      <t>（中重度者ケア体制加算の場合：サービス提供時間数）</t>
    </r>
    <rPh sb="1" eb="3">
      <t>カクホ</t>
    </rPh>
    <rPh sb="6" eb="8">
      <t>カンゴ</t>
    </rPh>
    <rPh sb="8" eb="10">
      <t>ショクイン</t>
    </rPh>
    <rPh sb="11" eb="13">
      <t>キンム</t>
    </rPh>
    <rPh sb="13" eb="14">
      <t>ノベ</t>
    </rPh>
    <rPh sb="14" eb="17">
      <t>ジカンスウ</t>
    </rPh>
    <rPh sb="19" eb="20">
      <t>チュウ</t>
    </rPh>
    <rPh sb="20" eb="22">
      <t>ジュウド</t>
    </rPh>
    <rPh sb="22" eb="23">
      <t>シャ</t>
    </rPh>
    <rPh sb="25" eb="27">
      <t>タイセイ</t>
    </rPh>
    <rPh sb="27" eb="29">
      <t>カサン</t>
    </rPh>
    <rPh sb="30" eb="32">
      <t>バアイ</t>
    </rPh>
    <rPh sb="37" eb="39">
      <t>テイキョウ</t>
    </rPh>
    <rPh sb="39" eb="42">
      <t>ジカンスウ</t>
    </rPh>
    <phoneticPr fontId="2"/>
  </si>
  <si>
    <r>
      <rPr>
        <b/>
        <sz val="9"/>
        <rFont val="ＭＳ 明朝"/>
        <family val="1"/>
        <charset val="128"/>
      </rPr>
      <t>確保すべき介護・看護職員の勤務延時間数</t>
    </r>
    <r>
      <rPr>
        <sz val="9"/>
        <rFont val="ＭＳ 明朝"/>
        <family val="1"/>
        <charset val="128"/>
      </rPr>
      <t>（①＋②）</t>
    </r>
    <rPh sb="0" eb="2">
      <t>カクホ</t>
    </rPh>
    <rPh sb="5" eb="7">
      <t>カイゴ</t>
    </rPh>
    <rPh sb="8" eb="10">
      <t>カンゴ</t>
    </rPh>
    <rPh sb="10" eb="12">
      <t>ショクイン</t>
    </rPh>
    <rPh sb="13" eb="15">
      <t>キンム</t>
    </rPh>
    <rPh sb="15" eb="16">
      <t>ノベ</t>
    </rPh>
    <rPh sb="16" eb="19">
      <t>ジカンスウ</t>
    </rPh>
    <phoneticPr fontId="2"/>
  </si>
  <si>
    <t>←（Ｂ）</t>
    <phoneticPr fontId="2"/>
  </si>
  <si>
    <t>事業所のおける常勤職員の勤務時間</t>
    <rPh sb="0" eb="3">
      <t>ジギョウショ</t>
    </rPh>
    <rPh sb="7" eb="9">
      <t>ジョウキン</t>
    </rPh>
    <rPh sb="9" eb="11">
      <t>ショクイン</t>
    </rPh>
    <rPh sb="12" eb="14">
      <t>キンム</t>
    </rPh>
    <rPh sb="14" eb="16">
      <t>ジカン</t>
    </rPh>
    <phoneticPr fontId="2"/>
  </si>
  <si>
    <t>週　　　時間</t>
    <rPh sb="0" eb="1">
      <t>シュウ</t>
    </rPh>
    <rPh sb="4" eb="6">
      <t>ジカン</t>
    </rPh>
    <phoneticPr fontId="2"/>
  </si>
  <si>
    <t>←（Ｃ）</t>
    <phoneticPr fontId="2"/>
  </si>
  <si>
    <r>
      <rPr>
        <b/>
        <sz val="10"/>
        <rFont val="ＭＳ 明朝"/>
        <family val="1"/>
        <charset val="128"/>
      </rPr>
      <t>加配職員の常勤換算数</t>
    </r>
    <r>
      <rPr>
        <sz val="10"/>
        <rFont val="HG丸ｺﾞｼｯｸM-PRO"/>
        <family val="3"/>
        <charset val="128"/>
      </rPr>
      <t xml:space="preserve"> : （（A）－（Ｂ））÷（Ｃ）</t>
    </r>
    <rPh sb="0" eb="2">
      <t>カハイ</t>
    </rPh>
    <rPh sb="2" eb="4">
      <t>ショクイン</t>
    </rPh>
    <rPh sb="5" eb="7">
      <t>ジョウキン</t>
    </rPh>
    <rPh sb="7" eb="9">
      <t>カンサン</t>
    </rPh>
    <rPh sb="9" eb="10">
      <t>スウ</t>
    </rPh>
    <phoneticPr fontId="2"/>
  </si>
  <si>
    <t>≧</t>
    <phoneticPr fontId="2"/>
  </si>
  <si>
    <t>　　　・「認知症加算」のみの届出の場合で，介護職員の計算だけで加配職員の常勤換算数が２以上を超えていることを確認できる場合は　※１の列（看護職員）の記載は省略可能　　</t>
    <rPh sb="5" eb="8">
      <t>ニンチショウ</t>
    </rPh>
    <rPh sb="8" eb="10">
      <t>カサン</t>
    </rPh>
    <rPh sb="14" eb="16">
      <t>トドケデ</t>
    </rPh>
    <rPh sb="17" eb="19">
      <t>バアイ</t>
    </rPh>
    <rPh sb="21" eb="23">
      <t>カイゴ</t>
    </rPh>
    <rPh sb="23" eb="25">
      <t>ショクイン</t>
    </rPh>
    <rPh sb="26" eb="28">
      <t>ケイサン</t>
    </rPh>
    <rPh sb="31" eb="33">
      <t>カハイ</t>
    </rPh>
    <rPh sb="33" eb="35">
      <t>ショクイン</t>
    </rPh>
    <rPh sb="36" eb="38">
      <t>ジョウキン</t>
    </rPh>
    <rPh sb="38" eb="40">
      <t>カンサン</t>
    </rPh>
    <rPh sb="40" eb="41">
      <t>スウ</t>
    </rPh>
    <rPh sb="43" eb="45">
      <t>イジョウ</t>
    </rPh>
    <rPh sb="46" eb="47">
      <t>コ</t>
    </rPh>
    <rPh sb="54" eb="56">
      <t>カクニン</t>
    </rPh>
    <rPh sb="59" eb="61">
      <t>バアイ</t>
    </rPh>
    <rPh sb="66" eb="67">
      <t>レツ</t>
    </rPh>
    <rPh sb="68" eb="70">
      <t>カンゴ</t>
    </rPh>
    <rPh sb="70" eb="72">
      <t>ショクイン</t>
    </rPh>
    <rPh sb="74" eb="76">
      <t>キサイ</t>
    </rPh>
    <rPh sb="77" eb="79">
      <t>ショウリャク</t>
    </rPh>
    <rPh sb="79" eb="80">
      <t>カ</t>
    </rPh>
    <rPh sb="80" eb="81">
      <t>ノウ</t>
    </rPh>
    <phoneticPr fontId="2"/>
  </si>
  <si>
    <t>　　　・「中重度者ケア体制加算」のみの届出の場合は　※２の列（認知症研修修了者）の記載は不要　　</t>
    <rPh sb="5" eb="6">
      <t>チュウ</t>
    </rPh>
    <rPh sb="6" eb="8">
      <t>ジュウド</t>
    </rPh>
    <rPh sb="8" eb="9">
      <t>シャ</t>
    </rPh>
    <rPh sb="11" eb="13">
      <t>タイセイ</t>
    </rPh>
    <rPh sb="13" eb="15">
      <t>カサン</t>
    </rPh>
    <rPh sb="19" eb="21">
      <t>トドケデ</t>
    </rPh>
    <rPh sb="22" eb="24">
      <t>バアイ</t>
    </rPh>
    <rPh sb="29" eb="30">
      <t>レツ</t>
    </rPh>
    <rPh sb="31" eb="34">
      <t>ニンチショウ</t>
    </rPh>
    <rPh sb="34" eb="36">
      <t>ケンシュウ</t>
    </rPh>
    <rPh sb="36" eb="39">
      <t>シュウリョウシャ</t>
    </rPh>
    <rPh sb="41" eb="43">
      <t>キサイ</t>
    </rPh>
    <rPh sb="44" eb="46">
      <t>フヨウ</t>
    </rPh>
    <phoneticPr fontId="2"/>
  </si>
  <si>
    <t>8</t>
    <phoneticPr fontId="2"/>
  </si>
  <si>
    <t>実践者研修修了</t>
    <rPh sb="0" eb="3">
      <t>ジッセンシャ</t>
    </rPh>
    <rPh sb="3" eb="5">
      <t>ケンシュウ</t>
    </rPh>
    <rPh sb="5" eb="7">
      <t>シュウリョウ</t>
    </rPh>
    <phoneticPr fontId="2"/>
  </si>
  <si>
    <t>4</t>
    <phoneticPr fontId="2"/>
  </si>
  <si>
    <t>8</t>
  </si>
  <si>
    <t>正看護師</t>
    <rPh sb="0" eb="4">
      <t>セイカンゴシ</t>
    </rPh>
    <phoneticPr fontId="2"/>
  </si>
  <si>
    <t>36</t>
    <phoneticPr fontId="2"/>
  </si>
  <si>
    <t>20</t>
    <phoneticPr fontId="2"/>
  </si>
  <si>
    <t>7.25</t>
    <phoneticPr fontId="2"/>
  </si>
  <si>
    <t>週　40　時間</t>
    <rPh sb="0" eb="1">
      <t>シュウ</t>
    </rPh>
    <rPh sb="5" eb="7">
      <t>ジカン</t>
    </rPh>
    <phoneticPr fontId="2"/>
  </si>
  <si>
    <t>2.7</t>
    <phoneticPr fontId="2"/>
  </si>
  <si>
    <t>①</t>
    <phoneticPr fontId="2"/>
  </si>
  <si>
    <t>人</t>
    <rPh sb="0" eb="1">
      <t>ニン</t>
    </rPh>
    <phoneticPr fontId="2"/>
  </si>
  <si>
    <t>②</t>
    <phoneticPr fontId="2"/>
  </si>
  <si>
    <t>③</t>
    <phoneticPr fontId="2"/>
  </si>
  <si>
    <t>％</t>
    <phoneticPr fontId="2"/>
  </si>
  <si>
    <t>④</t>
    <phoneticPr fontId="2"/>
  </si>
  <si>
    <t>令和</t>
    <rPh sb="0" eb="2">
      <t>レイワ</t>
    </rPh>
    <phoneticPr fontId="2"/>
  </si>
  <si>
    <t>年</t>
    <rPh sb="0" eb="1">
      <t>ネン</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</si>
  <si>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</si>
  <si>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</si>
  <si>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</si>
  <si>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</si>
  <si>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</si>
  <si>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</si>
  <si>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10月</t>
    <rPh sb="2" eb="3">
      <t>ガツ</t>
    </rPh>
    <phoneticPr fontId="2"/>
  </si>
  <si>
    <t>１月</t>
    <rPh sb="1" eb="2">
      <t>ガツ</t>
    </rPh>
    <phoneticPr fontId="2"/>
  </si>
  <si>
    <t>２月</t>
    <rPh sb="1" eb="2">
      <t>ガツ</t>
    </rPh>
    <phoneticPr fontId="2"/>
  </si>
  <si>
    <t>（別紙１4－３）</t>
    <phoneticPr fontId="2"/>
  </si>
  <si>
    <t>月</t>
    <rPh sb="0" eb="1">
      <t>ゲツ</t>
    </rPh>
    <phoneticPr fontId="2"/>
  </si>
  <si>
    <t>日</t>
    <rPh sb="0" eb="1">
      <t>ニチ</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</si>
  <si>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</si>
  <si>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</si>
  <si>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事 業 所 名</t>
    <phoneticPr fontId="2"/>
  </si>
  <si>
    <t>2　異 動 区 分</t>
    <rPh sb="2" eb="3">
      <t>イ</t>
    </rPh>
    <rPh sb="4" eb="5">
      <t>ドウ</t>
    </rPh>
    <rPh sb="6" eb="7">
      <t>ク</t>
    </rPh>
    <rPh sb="8" eb="9">
      <t>ブン</t>
    </rPh>
    <phoneticPr fontId="2"/>
  </si>
  <si>
    <t>1　新規</t>
    <phoneticPr fontId="2"/>
  </si>
  <si>
    <t>2　変更</t>
    <phoneticPr fontId="2"/>
  </si>
  <si>
    <t>3　終了</t>
    <phoneticPr fontId="2"/>
  </si>
  <si>
    <t>3　施 設 種 別</t>
    <rPh sb="2" eb="3">
      <t>シ</t>
    </rPh>
    <rPh sb="4" eb="5">
      <t>セツ</t>
    </rPh>
    <rPh sb="6" eb="7">
      <t>シュ</t>
    </rPh>
    <rPh sb="8" eb="9">
      <t>ベツ</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</si>
  <si>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</si>
  <si>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</si>
  <si>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</si>
  <si>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</si>
  <si>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</si>
  <si>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</si>
  <si>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</si>
  <si>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</si>
  <si>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</si>
  <si>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</si>
  <si>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</si>
  <si>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①に占める②の割合が70％以上</t>
    <rPh sb="2" eb="3">
      <t>シ</t>
    </rPh>
    <rPh sb="7" eb="9">
      <t>ワリアイ</t>
    </rPh>
    <rPh sb="13" eb="15">
      <t>イジョウ</t>
    </rPh>
    <phoneticPr fontId="2"/>
  </si>
  <si>
    <t>有</t>
    <rPh sb="0" eb="1">
      <t>ア</t>
    </rPh>
    <phoneticPr fontId="2"/>
  </si>
  <si>
    <t>無</t>
    <rPh sb="0" eb="1">
      <t>ナ</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</si>
  <si>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</si>
  <si>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</si>
  <si>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</si>
  <si>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</si>
  <si>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</si>
  <si>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</si>
  <si>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</si>
  <si>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</si>
  <si>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①に占める②の割合が40％以上</t>
    <rPh sb="2" eb="3">
      <t>シ</t>
    </rPh>
    <rPh sb="7" eb="9">
      <t>ワリアイ</t>
    </rPh>
    <rPh sb="13" eb="15">
      <t>イジョウ</t>
    </rPh>
    <phoneticPr fontId="2"/>
  </si>
  <si>
    <t>勤続年数の状況</t>
    <rPh sb="0" eb="2">
      <t>キンゾク</t>
    </rPh>
    <rPh sb="2" eb="4">
      <t>ネンスウ</t>
    </rPh>
    <rPh sb="5" eb="7">
      <t>ジョウキョウ</t>
    </rPh>
    <phoneticPr fontId="2"/>
  </si>
  <si>
    <t>①に占める②の割合が30％以上</t>
    <rPh sb="2" eb="3">
      <t>シ</t>
    </rPh>
    <rPh sb="7" eb="9">
      <t>ワリアイ</t>
    </rPh>
    <rPh sb="13" eb="15">
      <t>イジョウ</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</si>
  <si>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</si>
  <si>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</si>
  <si>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</si>
  <si>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要件を満たすことが分かる根拠書類を準備し、指定権者からの求めがあった場合には、速やかに提出すること。</t>
    <phoneticPr fontId="2"/>
  </si>
  <si>
    <t>（別紙21）</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</si>
  <si>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</si>
  <si>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事 業 所 名</t>
  </si>
  <si>
    <t>異動等区分</t>
    <phoneticPr fontId="2"/>
  </si>
  <si>
    <t>事業所等の区分</t>
    <rPh sb="0" eb="3">
      <t>ジギョウショ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</si>
  <si>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</si>
  <si>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</si>
  <si>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</si>
  <si>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</si>
  <si>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</si>
  <si>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</si>
  <si>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</si>
  <si>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</si>
  <si>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</si>
  <si>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</si>
  <si>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</si>
  <si>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</si>
  <si>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</si>
  <si>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</si>
  <si>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</si>
  <si>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</si>
  <si>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</si>
  <si>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</si>
  <si>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</si>
  <si>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</si>
  <si>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</si>
  <si>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</si>
  <si>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</si>
  <si>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</si>
  <si>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</si>
  <si>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</si>
  <si>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</si>
  <si>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</si>
  <si>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</si>
  <si>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</si>
  <si>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</si>
  <si>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</si>
  <si>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</si>
  <si>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</si>
  <si>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事業所名</t>
    <rPh sb="0" eb="3">
      <t>ジギョウショ</t>
    </rPh>
    <rPh sb="3" eb="4">
      <t>メイ</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</si>
  <si>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</si>
  <si>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</si>
  <si>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</si>
  <si>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</si>
  <si>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</si>
  <si>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</si>
  <si>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ア．前年度（３月を除く）の実績の平均</t>
  </si>
  <si>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</si>
  <si>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</si>
  <si>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月</t>
    <rPh sb="0" eb="1">
      <t>ガツ</t>
    </rPh>
    <phoneticPr fontId="2"/>
  </si>
  <si>
    <t>実績月数</t>
    <rPh sb="0" eb="2">
      <t>ジッセキ</t>
    </rPh>
    <rPh sb="2" eb="4">
      <t>ツキスウ</t>
    </rPh>
    <phoneticPr fontId="2"/>
  </si>
  <si>
    <t>合計</t>
    <rPh sb="0" eb="2">
      <t>ゴウケイ</t>
    </rPh>
    <phoneticPr fontId="2"/>
  </si>
  <si>
    <t>割合</t>
    <rPh sb="0" eb="2">
      <t>ワリアイ</t>
    </rPh>
    <phoneticPr fontId="2"/>
  </si>
  <si>
    <t>１月あたりの
平均</t>
    <rPh sb="1" eb="2">
      <t>ツキ</t>
    </rPh>
    <rPh sb="7" eb="9">
      <t>ヘイキン</t>
    </rPh>
    <phoneticPr fontId="2"/>
  </si>
  <si>
    <t>イ．届出日の属する月の前３月</t>
  </si>
  <si>
    <t>月</t>
  </si>
  <si>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</si>
  <si>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</si>
  <si>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</si>
  <si>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</si>
  <si>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</si>
  <si>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</si>
  <si>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</si>
  <si>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</si>
  <si>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</si>
  <si>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</si>
  <si>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</si>
  <si>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</si>
  <si>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</si>
  <si>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①　利用者総数　</t>
    <rPh sb="2" eb="5">
      <t>リヨウシャ</t>
    </rPh>
    <rPh sb="5" eb="7">
      <t>ソウスウ</t>
    </rPh>
    <rPh sb="6" eb="7">
      <t>スウ</t>
    </rPh>
    <phoneticPr fontId="2"/>
  </si>
  <si>
    <t>人</t>
    <rPh sb="0" eb="1">
      <t>ヒト</t>
    </rPh>
    <phoneticPr fontId="2"/>
  </si>
  <si>
    <t>②　対象者　</t>
    <rPh sb="2" eb="5">
      <t>タイショウシャ</t>
    </rPh>
    <phoneticPr fontId="2"/>
  </si>
  <si>
    <t>③　②÷①×100</t>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</si>
  <si>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</si>
  <si>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</si>
  <si>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</si>
  <si>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</si>
  <si>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</si>
  <si>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</si>
  <si>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</si>
  <si>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</si>
  <si>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</si>
  <si>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</si>
  <si>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</si>
  <si>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</si>
  <si>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事業所又は施設の名称</t>
  </si>
  <si>
    <t>カ　ナ</t>
    <phoneticPr fontId="2"/>
  </si>
  <si>
    <t>生年月日</t>
  </si>
  <si>
    <t xml:space="preserve">  年　　　月　　　日</t>
    <rPh sb="2" eb="3">
      <t>ネン</t>
    </rPh>
    <rPh sb="6" eb="7">
      <t>ガツ</t>
    </rPh>
    <rPh sb="10" eb="11">
      <t>ニチ</t>
    </rPh>
    <phoneticPr fontId="2"/>
  </si>
  <si>
    <t>氏　名</t>
    <phoneticPr fontId="2"/>
  </si>
  <si>
    <t>住所</t>
  </si>
  <si>
    <t>（郵便番号　　　　－　　　　　）</t>
    <phoneticPr fontId="2"/>
  </si>
  <si>
    <t>主　　な　　職　　歴　　等</t>
    <rPh sb="0" eb="1">
      <t>オモ</t>
    </rPh>
    <rPh sb="6" eb="7">
      <t>ショク</t>
    </rPh>
    <rPh sb="9" eb="10">
      <t>レキ</t>
    </rPh>
    <rPh sb="12" eb="13">
      <t>トウ</t>
    </rPh>
    <phoneticPr fontId="2"/>
  </si>
  <si>
    <t>　　年　　月　　～　　　年　　月</t>
    <rPh sb="2" eb="3">
      <t>ネン</t>
    </rPh>
    <rPh sb="5" eb="6">
      <t>ガツ</t>
    </rPh>
    <rPh sb="12" eb="13">
      <t>ネン</t>
    </rPh>
    <rPh sb="15" eb="16">
      <t>ガツ</t>
    </rPh>
    <phoneticPr fontId="2"/>
  </si>
  <si>
    <t>勤　　務　　先　　等</t>
    <rPh sb="0" eb="1">
      <t>ツトム</t>
    </rPh>
    <rPh sb="3" eb="4">
      <t>ツトム</t>
    </rPh>
    <rPh sb="6" eb="7">
      <t>サキ</t>
    </rPh>
    <rPh sb="9" eb="10">
      <t>トウ</t>
    </rPh>
    <phoneticPr fontId="2"/>
  </si>
  <si>
    <t>職　務　内　容</t>
  </si>
  <si>
    <t>(機能訓練指導員の配置　有・無）</t>
    <rPh sb="1" eb="3">
      <t>キノウ</t>
    </rPh>
    <rPh sb="3" eb="5">
      <t>クンレン</t>
    </rPh>
    <rPh sb="5" eb="8">
      <t>シドウイン</t>
    </rPh>
    <rPh sb="9" eb="11">
      <t>ハイチ</t>
    </rPh>
    <rPh sb="12" eb="13">
      <t>ア</t>
    </rPh>
    <rPh sb="14" eb="15">
      <t>ナ</t>
    </rPh>
    <phoneticPr fontId="43"/>
  </si>
  <si>
    <t>（機能訓練の従事　有・無）</t>
    <rPh sb="1" eb="3">
      <t>キノウ</t>
    </rPh>
    <rPh sb="3" eb="5">
      <t>クンレン</t>
    </rPh>
    <rPh sb="6" eb="8">
      <t>ジュウジ</t>
    </rPh>
    <rPh sb="9" eb="10">
      <t>ア</t>
    </rPh>
    <rPh sb="11" eb="12">
      <t>ナ</t>
    </rPh>
    <phoneticPr fontId="43"/>
  </si>
  <si>
    <t>職　　務　　に　　関　　連　　す　　る　　資　　格</t>
    <rPh sb="0" eb="1">
      <t>ショク</t>
    </rPh>
    <rPh sb="3" eb="4">
      <t>ツトム</t>
    </rPh>
    <rPh sb="9" eb="10">
      <t>セキ</t>
    </rPh>
    <rPh sb="12" eb="13">
      <t>レン</t>
    </rPh>
    <rPh sb="21" eb="22">
      <t>シ</t>
    </rPh>
    <rPh sb="24" eb="25">
      <t>カク</t>
    </rPh>
    <phoneticPr fontId="2"/>
  </si>
  <si>
    <t>資　　格　　の　　種　　類</t>
    <rPh sb="0" eb="1">
      <t>シ</t>
    </rPh>
    <rPh sb="3" eb="4">
      <t>カク</t>
    </rPh>
    <rPh sb="9" eb="10">
      <t>タネ</t>
    </rPh>
    <rPh sb="12" eb="13">
      <t>タグイ</t>
    </rPh>
    <phoneticPr fontId="2"/>
  </si>
  <si>
    <t>資　　格　　取　　得　　年　　月　　日</t>
    <rPh sb="0" eb="1">
      <t>シ</t>
    </rPh>
    <rPh sb="3" eb="4">
      <t>カク</t>
    </rPh>
    <rPh sb="6" eb="7">
      <t>トリ</t>
    </rPh>
    <rPh sb="9" eb="10">
      <t>トク</t>
    </rPh>
    <rPh sb="12" eb="13">
      <t>トシ</t>
    </rPh>
    <rPh sb="15" eb="16">
      <t>ツキ</t>
    </rPh>
    <rPh sb="18" eb="19">
      <t>ヒ</t>
    </rPh>
    <phoneticPr fontId="2"/>
  </si>
  <si>
    <t>備　　考</t>
  </si>
  <si>
    <t>（研修等の受講の状況等）</t>
  </si>
  <si>
    <t>備考１　</t>
    <phoneticPr fontId="2"/>
  </si>
  <si>
    <t>住所・電話番号は、自宅のものを記入してください。</t>
  </si>
  <si>
    <t>介護関係の職歴については、開設法人名と事業所名の両方を記載してください。</t>
  </si>
  <si>
    <t>サービス提供体制強化加算に関する確認書　（介護福祉士）　〔前年度の実績が６月に満たない事業所・施設用〕</t>
    <rPh sb="4" eb="6">
      <t>テイキョウ</t>
    </rPh>
    <rPh sb="6" eb="8">
      <t>タイセイ</t>
    </rPh>
    <rPh sb="8" eb="10">
      <t>キョウカ</t>
    </rPh>
    <rPh sb="10" eb="12">
      <t>カサン</t>
    </rPh>
    <rPh sb="13" eb="14">
      <t>カン</t>
    </rPh>
    <rPh sb="16" eb="19">
      <t>カクニンショ</t>
    </rPh>
    <rPh sb="21" eb="23">
      <t>カイゴ</t>
    </rPh>
    <rPh sb="23" eb="26">
      <t>フクシシ</t>
    </rPh>
    <rPh sb="43" eb="46">
      <t>ジギョウショ</t>
    </rPh>
    <phoneticPr fontId="2"/>
  </si>
  <si>
    <t>施　設　種　別</t>
    <rPh sb="0" eb="1">
      <t>シ</t>
    </rPh>
    <rPh sb="2" eb="3">
      <t>セツ</t>
    </rPh>
    <rPh sb="4" eb="5">
      <t>タネ</t>
    </rPh>
    <rPh sb="6" eb="7">
      <t>ベツ</t>
    </rPh>
    <phoneticPr fontId="2"/>
  </si>
  <si>
    <t>【参考】　介護福祉士の割合（算定要件）</t>
    <rPh sb="1" eb="3">
      <t>サンコウ</t>
    </rPh>
    <rPh sb="5" eb="7">
      <t>カイゴ</t>
    </rPh>
    <rPh sb="7" eb="9">
      <t>フクシ</t>
    </rPh>
    <rPh sb="9" eb="10">
      <t>シ</t>
    </rPh>
    <rPh sb="11" eb="13">
      <t>ワリアイ</t>
    </rPh>
    <rPh sb="14" eb="16">
      <t>サンテイ</t>
    </rPh>
    <rPh sb="16" eb="18">
      <t>ヨウケン</t>
    </rPh>
    <phoneticPr fontId="2"/>
  </si>
  <si>
    <t>地域密着型通所介護</t>
    <rPh sb="0" eb="5">
      <t>チイキミッチャクガタ</t>
    </rPh>
    <rPh sb="5" eb="7">
      <t>ツウショ</t>
    </rPh>
    <rPh sb="7" eb="9">
      <t>カイゴ</t>
    </rPh>
    <phoneticPr fontId="2"/>
  </si>
  <si>
    <t>Ⅰ→７０％以上又は
勤続年数１０年以上介護福祉士２５％以上
Ⅱ→５０％以上
Ⅲ→４０％以上</t>
    <rPh sb="7" eb="8">
      <t>マタ</t>
    </rPh>
    <rPh sb="10" eb="12">
      <t>キンゾク</t>
    </rPh>
    <rPh sb="12" eb="14">
      <t>ネンスウ</t>
    </rPh>
    <rPh sb="16" eb="19">
      <t>ネンイジョウ</t>
    </rPh>
    <rPh sb="19" eb="24">
      <t>カイゴフクシシ</t>
    </rPh>
    <rPh sb="27" eb="29">
      <t>イジョウ</t>
    </rPh>
    <rPh sb="43" eb="45">
      <t>イジョウ</t>
    </rPh>
    <phoneticPr fontId="2"/>
  </si>
  <si>
    <t>（介護予防）通所リハビリテーション</t>
    <rPh sb="1" eb="3">
      <t>カイゴ</t>
    </rPh>
    <rPh sb="3" eb="5">
      <t>ヨボウ</t>
    </rPh>
    <rPh sb="6" eb="8">
      <t>ツウショ</t>
    </rPh>
    <phoneticPr fontId="2"/>
  </si>
  <si>
    <t>（介護予防）認知症対応型通所介護</t>
    <rPh sb="1" eb="3">
      <t>カイゴ</t>
    </rPh>
    <rPh sb="3" eb="5">
      <t>ヨボウ</t>
    </rPh>
    <rPh sb="6" eb="9">
      <t>ニンチショウ</t>
    </rPh>
    <rPh sb="9" eb="12">
      <t>タイオウガタ</t>
    </rPh>
    <rPh sb="12" eb="14">
      <t>ツウショ</t>
    </rPh>
    <rPh sb="14" eb="16">
      <t>カイゴ</t>
    </rPh>
    <phoneticPr fontId="2"/>
  </si>
  <si>
    <t>介護職員の常勤換算数　（届出月前３か月の平均）</t>
    <rPh sb="0" eb="2">
      <t>カイゴ</t>
    </rPh>
    <rPh sb="2" eb="4">
      <t>ショクイン</t>
    </rPh>
    <rPh sb="5" eb="7">
      <t>ジョウキン</t>
    </rPh>
    <rPh sb="7" eb="9">
      <t>カンサン</t>
    </rPh>
    <rPh sb="9" eb="10">
      <t>スウ</t>
    </rPh>
    <phoneticPr fontId="2"/>
  </si>
  <si>
    <t>換算月</t>
    <rPh sb="0" eb="2">
      <t>カンサン</t>
    </rPh>
    <rPh sb="2" eb="3">
      <t>ツキ</t>
    </rPh>
    <phoneticPr fontId="2"/>
  </si>
  <si>
    <t>月</t>
    <rPh sb="0" eb="1">
      <t>ツキ</t>
    </rPh>
    <phoneticPr fontId="2"/>
  </si>
  <si>
    <t>常勤換算平均【A】</t>
    <rPh sb="0" eb="2">
      <t>ジョウキン</t>
    </rPh>
    <rPh sb="2" eb="4">
      <t>カンサン</t>
    </rPh>
    <rPh sb="4" eb="6">
      <t>ヘイキン</t>
    </rPh>
    <phoneticPr fontId="2"/>
  </si>
  <si>
    <t>常勤換算数</t>
    <rPh sb="0" eb="2">
      <t>ジョウキン</t>
    </rPh>
    <rPh sb="2" eb="4">
      <t>カンサン</t>
    </rPh>
    <rPh sb="4" eb="5">
      <t>スウ</t>
    </rPh>
    <phoneticPr fontId="2"/>
  </si>
  <si>
    <t>介護職員のうち、介護福祉士の氏名、常勤換算数　（届出月前３か月の平均）</t>
    <rPh sb="0" eb="2">
      <t>カイゴ</t>
    </rPh>
    <rPh sb="2" eb="4">
      <t>ショクイン</t>
    </rPh>
    <rPh sb="8" eb="10">
      <t>カイゴ</t>
    </rPh>
    <rPh sb="10" eb="13">
      <t>フクシシ</t>
    </rPh>
    <rPh sb="14" eb="16">
      <t>シメイ</t>
    </rPh>
    <rPh sb="17" eb="19">
      <t>ジョウキン</t>
    </rPh>
    <rPh sb="19" eb="21">
      <t>カンサン</t>
    </rPh>
    <rPh sb="21" eb="22">
      <t>スウ</t>
    </rPh>
    <rPh sb="24" eb="26">
      <t>トドケデ</t>
    </rPh>
    <rPh sb="26" eb="27">
      <t>ツキ</t>
    </rPh>
    <rPh sb="27" eb="28">
      <t>マエ</t>
    </rPh>
    <rPh sb="30" eb="31">
      <t>ガツ</t>
    </rPh>
    <phoneticPr fontId="2"/>
  </si>
  <si>
    <t>資格の種類</t>
    <rPh sb="0" eb="2">
      <t>シカク</t>
    </rPh>
    <rPh sb="3" eb="5">
      <t>シュルイ</t>
    </rPh>
    <phoneticPr fontId="2"/>
  </si>
  <si>
    <t>氏　　　名</t>
    <rPh sb="0" eb="1">
      <t>シ</t>
    </rPh>
    <rPh sb="4" eb="5">
      <t>メイ</t>
    </rPh>
    <phoneticPr fontId="2"/>
  </si>
  <si>
    <t>登録証登録番号</t>
    <rPh sb="0" eb="3">
      <t>トウロクショウ</t>
    </rPh>
    <rPh sb="3" eb="5">
      <t>トウロク</t>
    </rPh>
    <rPh sb="5" eb="7">
      <t>バンゴウ</t>
    </rPh>
    <phoneticPr fontId="2"/>
  </si>
  <si>
    <t>登録年月日</t>
    <rPh sb="0" eb="2">
      <t>トウロク</t>
    </rPh>
    <rPh sb="2" eb="5">
      <t>ネンガッピ</t>
    </rPh>
    <phoneticPr fontId="2"/>
  </si>
  <si>
    <t>介護福祉士</t>
    <rPh sb="0" eb="2">
      <t>カイゴ</t>
    </rPh>
    <rPh sb="2" eb="5">
      <t>フクシシ</t>
    </rPh>
    <phoneticPr fontId="2"/>
  </si>
  <si>
    <t>月の常勤換算数</t>
    <phoneticPr fontId="2"/>
  </si>
  <si>
    <t>常勤換算平均　【B】</t>
    <rPh sb="0" eb="2">
      <t>ジョウキン</t>
    </rPh>
    <rPh sb="2" eb="4">
      <t>カンサン</t>
    </rPh>
    <rPh sb="4" eb="6">
      <t>ヘイキン</t>
    </rPh>
    <phoneticPr fontId="2"/>
  </si>
  <si>
    <t>　「×月の常勤換算数」の欄は、月ごとに小数点第２位以下を切り捨ててください。</t>
    <rPh sb="3" eb="4">
      <t>ツキ</t>
    </rPh>
    <rPh sb="5" eb="7">
      <t>ジョウキン</t>
    </rPh>
    <rPh sb="7" eb="9">
      <t>カンサン</t>
    </rPh>
    <rPh sb="9" eb="10">
      <t>スウ</t>
    </rPh>
    <rPh sb="12" eb="13">
      <t>ラン</t>
    </rPh>
    <rPh sb="15" eb="16">
      <t>ツキ</t>
    </rPh>
    <rPh sb="19" eb="21">
      <t>ショウスウ</t>
    </rPh>
    <rPh sb="21" eb="22">
      <t>テン</t>
    </rPh>
    <rPh sb="22" eb="23">
      <t>ダイ</t>
    </rPh>
    <rPh sb="24" eb="25">
      <t>イ</t>
    </rPh>
    <rPh sb="25" eb="27">
      <t>イカ</t>
    </rPh>
    <rPh sb="28" eb="29">
      <t>キ</t>
    </rPh>
    <rPh sb="30" eb="31">
      <t>ス</t>
    </rPh>
    <phoneticPr fontId="2"/>
  </si>
  <si>
    <t>　「常勤換算平均」の欄は、常勤換算方法により算出した届出日の属する月の前３か月の平均を記入してください。</t>
    <rPh sb="2" eb="4">
      <t>ジョウキン</t>
    </rPh>
    <rPh sb="4" eb="6">
      <t>カンサン</t>
    </rPh>
    <rPh sb="6" eb="8">
      <t>ヘイキン</t>
    </rPh>
    <rPh sb="10" eb="11">
      <t>ラン</t>
    </rPh>
    <rPh sb="13" eb="15">
      <t>ジョウキン</t>
    </rPh>
    <rPh sb="15" eb="17">
      <t>カンサン</t>
    </rPh>
    <rPh sb="17" eb="19">
      <t>ホウホウ</t>
    </rPh>
    <rPh sb="22" eb="24">
      <t>サンシュツ</t>
    </rPh>
    <rPh sb="40" eb="42">
      <t>ヘイキン</t>
    </rPh>
    <rPh sb="43" eb="45">
      <t>キニュウ</t>
    </rPh>
    <phoneticPr fontId="2"/>
  </si>
  <si>
    <t>介護福祉士の割合</t>
    <rPh sb="0" eb="2">
      <t>カイゴ</t>
    </rPh>
    <rPh sb="2" eb="5">
      <t>フクシシ</t>
    </rPh>
    <rPh sb="6" eb="8">
      <t>ワリアイ</t>
    </rPh>
    <phoneticPr fontId="2"/>
  </si>
  <si>
    <t>B ／ A × 100</t>
    <phoneticPr fontId="2"/>
  </si>
  <si>
    <t>適　・　否</t>
    <rPh sb="0" eb="1">
      <t>テキ</t>
    </rPh>
    <rPh sb="4" eb="5">
      <t>ヒ</t>
    </rPh>
    <phoneticPr fontId="2"/>
  </si>
  <si>
    <t>算定要件は上記参照</t>
    <rPh sb="0" eb="2">
      <t>サンテイ</t>
    </rPh>
    <rPh sb="2" eb="4">
      <t>ヨウケン</t>
    </rPh>
    <rPh sb="5" eb="7">
      <t>ジョウキ</t>
    </rPh>
    <rPh sb="7" eb="9">
      <t>サンショウ</t>
    </rPh>
    <phoneticPr fontId="2"/>
  </si>
  <si>
    <t>（注意事項）</t>
    <rPh sb="1" eb="3">
      <t>チュウイ</t>
    </rPh>
    <rPh sb="3" eb="5">
      <t>ジコウ</t>
    </rPh>
    <phoneticPr fontId="2"/>
  </si>
  <si>
    <t>　届出月前３か月の平均の状況で作成すること。（４月１日から算定を行う場合は、１２月、１月、２月の平均）</t>
    <rPh sb="1" eb="3">
      <t>トドケデ</t>
    </rPh>
    <rPh sb="3" eb="4">
      <t>ガツ</t>
    </rPh>
    <rPh sb="4" eb="5">
      <t>マエ</t>
    </rPh>
    <rPh sb="7" eb="8">
      <t>ゲツ</t>
    </rPh>
    <rPh sb="9" eb="11">
      <t>ヘイキン</t>
    </rPh>
    <rPh sb="12" eb="14">
      <t>ジョウキョウ</t>
    </rPh>
    <rPh sb="15" eb="17">
      <t>サクセイ</t>
    </rPh>
    <phoneticPr fontId="2"/>
  </si>
  <si>
    <t>　３か月間の平均で届出を行った場合は、届出月以降においても直近３か月間の職員の割合につき、毎月継続的に所定の割合を維持する必要がある。その割合については、毎月記録するとともに、所定の割合を下回った場合には、加算の取り下げを行うこと。</t>
    <rPh sb="3" eb="4">
      <t>ゲツ</t>
    </rPh>
    <rPh sb="4" eb="5">
      <t>カン</t>
    </rPh>
    <rPh sb="6" eb="8">
      <t>ヘイキン</t>
    </rPh>
    <rPh sb="9" eb="11">
      <t>トドケデ</t>
    </rPh>
    <rPh sb="12" eb="13">
      <t>オコナ</t>
    </rPh>
    <rPh sb="15" eb="17">
      <t>バアイ</t>
    </rPh>
    <rPh sb="19" eb="21">
      <t>トドケデ</t>
    </rPh>
    <rPh sb="21" eb="22">
      <t>ツキ</t>
    </rPh>
    <rPh sb="22" eb="24">
      <t>イコウ</t>
    </rPh>
    <rPh sb="29" eb="31">
      <t>チョッキン</t>
    </rPh>
    <rPh sb="33" eb="34">
      <t>ゲツ</t>
    </rPh>
    <rPh sb="34" eb="35">
      <t>カン</t>
    </rPh>
    <rPh sb="36" eb="38">
      <t>ショクイン</t>
    </rPh>
    <rPh sb="39" eb="41">
      <t>ワリアイ</t>
    </rPh>
    <rPh sb="45" eb="47">
      <t>マイツキ</t>
    </rPh>
    <rPh sb="47" eb="50">
      <t>ケイゾクテキ</t>
    </rPh>
    <rPh sb="51" eb="53">
      <t>ショテイ</t>
    </rPh>
    <rPh sb="54" eb="56">
      <t>ワリアイ</t>
    </rPh>
    <rPh sb="57" eb="59">
      <t>イジ</t>
    </rPh>
    <rPh sb="61" eb="63">
      <t>ヒツヨウ</t>
    </rPh>
    <rPh sb="69" eb="71">
      <t>ワリアイ</t>
    </rPh>
    <rPh sb="77" eb="79">
      <t>マイツキ</t>
    </rPh>
    <rPh sb="79" eb="81">
      <t>キロク</t>
    </rPh>
    <rPh sb="88" eb="90">
      <t>ショテイ</t>
    </rPh>
    <rPh sb="91" eb="93">
      <t>ワリアイ</t>
    </rPh>
    <rPh sb="94" eb="96">
      <t>シタマワ</t>
    </rPh>
    <rPh sb="98" eb="100">
      <t>バアイ</t>
    </rPh>
    <rPh sb="103" eb="105">
      <t>カサン</t>
    </rPh>
    <rPh sb="106" eb="107">
      <t>ト</t>
    </rPh>
    <rPh sb="108" eb="109">
      <t>サ</t>
    </rPh>
    <rPh sb="111" eb="112">
      <t>オコナ</t>
    </rPh>
    <phoneticPr fontId="2"/>
  </si>
  <si>
    <t>サービス提供体制強化加算に関する確認書　（勤続年数）　〔前年度の実績が６月に満たない事業所・施設用〕</t>
    <rPh sb="4" eb="6">
      <t>テイキョウ</t>
    </rPh>
    <rPh sb="6" eb="8">
      <t>タイセイ</t>
    </rPh>
    <rPh sb="8" eb="10">
      <t>キョウカ</t>
    </rPh>
    <rPh sb="10" eb="12">
      <t>カサン</t>
    </rPh>
    <rPh sb="13" eb="14">
      <t>カン</t>
    </rPh>
    <rPh sb="16" eb="19">
      <t>カクニンショ</t>
    </rPh>
    <rPh sb="21" eb="23">
      <t>キンゾク</t>
    </rPh>
    <rPh sb="23" eb="25">
      <t>ネンスウ</t>
    </rPh>
    <rPh sb="42" eb="45">
      <t>ジギョウショ</t>
    </rPh>
    <phoneticPr fontId="2"/>
  </si>
  <si>
    <t>【参考】　当該加算に係る対象職種一覧</t>
    <rPh sb="1" eb="3">
      <t>サンコウ</t>
    </rPh>
    <rPh sb="5" eb="7">
      <t>トウガイ</t>
    </rPh>
    <rPh sb="7" eb="9">
      <t>カサン</t>
    </rPh>
    <rPh sb="10" eb="11">
      <t>カカ</t>
    </rPh>
    <rPh sb="12" eb="14">
      <t>タイショウ</t>
    </rPh>
    <rPh sb="14" eb="16">
      <t>ショクシュ</t>
    </rPh>
    <rPh sb="16" eb="18">
      <t>イチラン</t>
    </rPh>
    <phoneticPr fontId="2"/>
  </si>
  <si>
    <t>生活相談員、看護・介護職員、機能訓練指導員</t>
    <rPh sb="0" eb="2">
      <t>セイカツ</t>
    </rPh>
    <rPh sb="2" eb="5">
      <t>ソウダンイン</t>
    </rPh>
    <rPh sb="6" eb="8">
      <t>カンゴ</t>
    </rPh>
    <rPh sb="9" eb="11">
      <t>カイゴ</t>
    </rPh>
    <rPh sb="11" eb="13">
      <t>ショクイン</t>
    </rPh>
    <rPh sb="14" eb="16">
      <t>キノウ</t>
    </rPh>
    <rPh sb="16" eb="18">
      <t>クンレン</t>
    </rPh>
    <rPh sb="18" eb="21">
      <t>シドウイン</t>
    </rPh>
    <phoneticPr fontId="2"/>
  </si>
  <si>
    <t>理学療法士、作業療法士、言語聴覚士、看護・介護職員</t>
    <rPh sb="0" eb="5">
      <t>リガク</t>
    </rPh>
    <rPh sb="6" eb="11">
      <t>サギョウ</t>
    </rPh>
    <rPh sb="12" eb="14">
      <t>ゲンゴ</t>
    </rPh>
    <rPh sb="14" eb="17">
      <t>チョウカクシ</t>
    </rPh>
    <rPh sb="18" eb="20">
      <t>カンゴ</t>
    </rPh>
    <rPh sb="21" eb="23">
      <t>カイゴ</t>
    </rPh>
    <rPh sb="23" eb="25">
      <t>ショクイン</t>
    </rPh>
    <phoneticPr fontId="2"/>
  </si>
  <si>
    <t>サービスを直接提供する職員の常勤換算数　（届出月前３か月の平均）</t>
    <rPh sb="5" eb="7">
      <t>チョクセツ</t>
    </rPh>
    <rPh sb="7" eb="9">
      <t>テイキョウ</t>
    </rPh>
    <rPh sb="11" eb="13">
      <t>ショクイン</t>
    </rPh>
    <rPh sb="14" eb="16">
      <t>ジョウキン</t>
    </rPh>
    <rPh sb="16" eb="18">
      <t>カンサン</t>
    </rPh>
    <rPh sb="18" eb="19">
      <t>スウ</t>
    </rPh>
    <phoneticPr fontId="2"/>
  </si>
  <si>
    <t>加算Ⅰ：サービスを直接提供する職員のうち勤続年数10年以上の者の氏名、常勤換算数　（３月を除く前年度の平均）</t>
    <rPh sb="0" eb="2">
      <t>カサン</t>
    </rPh>
    <rPh sb="9" eb="11">
      <t>チョクセツ</t>
    </rPh>
    <rPh sb="11" eb="13">
      <t>テイキョウ</t>
    </rPh>
    <rPh sb="15" eb="17">
      <t>ショクイン</t>
    </rPh>
    <rPh sb="20" eb="22">
      <t>キンゾク</t>
    </rPh>
    <rPh sb="22" eb="24">
      <t>ネンスウ</t>
    </rPh>
    <rPh sb="32" eb="33">
      <t>シ</t>
    </rPh>
    <rPh sb="33" eb="34">
      <t>メイ</t>
    </rPh>
    <rPh sb="35" eb="37">
      <t>ジョウキン</t>
    </rPh>
    <rPh sb="37" eb="39">
      <t>カンサン</t>
    </rPh>
    <rPh sb="39" eb="40">
      <t>スウ</t>
    </rPh>
    <rPh sb="43" eb="44">
      <t>ガツ</t>
    </rPh>
    <rPh sb="45" eb="46">
      <t>ノゾ</t>
    </rPh>
    <phoneticPr fontId="2"/>
  </si>
  <si>
    <t>加算Ⅲ：サービスを直接提供する職員のうち勤続年数７年以上の者の氏名、常勤換算数　（３月を除く前年度の平均）</t>
    <rPh sb="0" eb="2">
      <t>カサン</t>
    </rPh>
    <rPh sb="9" eb="11">
      <t>チョクセツ</t>
    </rPh>
    <rPh sb="11" eb="13">
      <t>テイキョウ</t>
    </rPh>
    <rPh sb="15" eb="17">
      <t>ショクイン</t>
    </rPh>
    <rPh sb="20" eb="22">
      <t>キンゾク</t>
    </rPh>
    <rPh sb="22" eb="24">
      <t>ネンスウ</t>
    </rPh>
    <rPh sb="31" eb="32">
      <t>シ</t>
    </rPh>
    <rPh sb="32" eb="33">
      <t>メイ</t>
    </rPh>
    <rPh sb="34" eb="36">
      <t>ジョウキン</t>
    </rPh>
    <rPh sb="36" eb="38">
      <t>カンサン</t>
    </rPh>
    <rPh sb="38" eb="39">
      <t>スウ</t>
    </rPh>
    <rPh sb="42" eb="43">
      <t>ガツ</t>
    </rPh>
    <rPh sb="44" eb="45">
      <t>ノゾ</t>
    </rPh>
    <phoneticPr fontId="2"/>
  </si>
  <si>
    <t>職　　種</t>
    <rPh sb="0" eb="1">
      <t>ショク</t>
    </rPh>
    <rPh sb="3" eb="4">
      <t>タネ</t>
    </rPh>
    <phoneticPr fontId="2"/>
  </si>
  <si>
    <t>勤続期間</t>
    <rPh sb="0" eb="2">
      <t>キンゾク</t>
    </rPh>
    <rPh sb="2" eb="4">
      <t>キカン</t>
    </rPh>
    <phoneticPr fontId="2"/>
  </si>
  <si>
    <t>勤続年数</t>
    <rPh sb="0" eb="2">
      <t>キンゾク</t>
    </rPh>
    <rPh sb="2" eb="4">
      <t>ネンスウ</t>
    </rPh>
    <phoneticPr fontId="2"/>
  </si>
  <si>
    <t>～</t>
    <phoneticPr fontId="2"/>
  </si>
  <si>
    <t>月の常勤換算数</t>
  </si>
  <si>
    <t>　「×月の常勤換算数」の欄は、月ごとに小数点第２位以下を切り捨ててください。</t>
    <rPh sb="3" eb="4">
      <t>ツキ</t>
    </rPh>
    <rPh sb="5" eb="7">
      <t>ジョウキン</t>
    </rPh>
    <rPh sb="7" eb="9">
      <t>カンサン</t>
    </rPh>
    <rPh sb="9" eb="10">
      <t>スウ</t>
    </rPh>
    <rPh sb="12" eb="13">
      <t>ラン</t>
    </rPh>
    <rPh sb="15" eb="16">
      <t>ツキ</t>
    </rPh>
    <rPh sb="19" eb="22">
      <t>ショウスウテン</t>
    </rPh>
    <rPh sb="22" eb="23">
      <t>ダイ</t>
    </rPh>
    <rPh sb="24" eb="27">
      <t>イイカ</t>
    </rPh>
    <rPh sb="28" eb="29">
      <t>キ</t>
    </rPh>
    <rPh sb="30" eb="31">
      <t>ス</t>
    </rPh>
    <phoneticPr fontId="2"/>
  </si>
  <si>
    <t>←</t>
    <phoneticPr fontId="2"/>
  </si>
  <si>
    <t>加算Ⅰ：勤続年数10年以上介護福祉士25％以上で適
加算Ⅲ：勤続年数７年以上の者が３０％以上で適</t>
    <rPh sb="0" eb="2">
      <t>カサン</t>
    </rPh>
    <rPh sb="4" eb="8">
      <t>キンゾクネンスウ</t>
    </rPh>
    <rPh sb="10" eb="11">
      <t>ネン</t>
    </rPh>
    <rPh sb="11" eb="13">
      <t>イジョウ</t>
    </rPh>
    <rPh sb="13" eb="18">
      <t>カイゴフクシシ</t>
    </rPh>
    <rPh sb="21" eb="23">
      <t>イジョウ</t>
    </rPh>
    <rPh sb="24" eb="25">
      <t>テキ</t>
    </rPh>
    <rPh sb="26" eb="28">
      <t>カサン</t>
    </rPh>
    <rPh sb="30" eb="32">
      <t>キンゾク</t>
    </rPh>
    <rPh sb="32" eb="34">
      <t>ネンスウ</t>
    </rPh>
    <rPh sb="35" eb="36">
      <t>ネン</t>
    </rPh>
    <rPh sb="36" eb="38">
      <t>イジョウ</t>
    </rPh>
    <rPh sb="39" eb="40">
      <t>モノ</t>
    </rPh>
    <rPh sb="44" eb="46">
      <t>イジョウ</t>
    </rPh>
    <rPh sb="47" eb="48">
      <t>テキ</t>
    </rPh>
    <phoneticPr fontId="2"/>
  </si>
  <si>
    <t>　勤続年数とは、各月の前月の末日時点における勤続年数をいう。</t>
    <rPh sb="1" eb="3">
      <t>キンゾク</t>
    </rPh>
    <rPh sb="3" eb="5">
      <t>ネンスウ</t>
    </rPh>
    <rPh sb="8" eb="10">
      <t>カクツキ</t>
    </rPh>
    <rPh sb="11" eb="13">
      <t>ゼンゲツ</t>
    </rPh>
    <rPh sb="14" eb="16">
      <t>マツジツ</t>
    </rPh>
    <rPh sb="16" eb="18">
      <t>ジテン</t>
    </rPh>
    <rPh sb="22" eb="24">
      <t>キンゾク</t>
    </rPh>
    <rPh sb="24" eb="26">
      <t>ネンスウ</t>
    </rPh>
    <phoneticPr fontId="2"/>
  </si>
  <si>
    <t>（例：令和 6 年４月における勤続年数７年以上の者とは、令和 6 年３月３１日時点で勤続年数７年以上の者。）</t>
    <rPh sb="1" eb="2">
      <t>レイ</t>
    </rPh>
    <rPh sb="3" eb="5">
      <t>レイワ</t>
    </rPh>
    <rPh sb="8" eb="9">
      <t>ネン</t>
    </rPh>
    <rPh sb="10" eb="11">
      <t>ガツ</t>
    </rPh>
    <rPh sb="15" eb="17">
      <t>キンゾク</t>
    </rPh>
    <rPh sb="17" eb="19">
      <t>ネンスウ</t>
    </rPh>
    <rPh sb="20" eb="21">
      <t>ネン</t>
    </rPh>
    <rPh sb="21" eb="23">
      <t>イジョウ</t>
    </rPh>
    <rPh sb="24" eb="25">
      <t>モノ</t>
    </rPh>
    <rPh sb="28" eb="30">
      <t>レイワ</t>
    </rPh>
    <rPh sb="33" eb="34">
      <t>ネン</t>
    </rPh>
    <rPh sb="35" eb="36">
      <t>ガツ</t>
    </rPh>
    <rPh sb="38" eb="39">
      <t>ニチ</t>
    </rPh>
    <rPh sb="39" eb="41">
      <t>ジテン</t>
    </rPh>
    <rPh sb="42" eb="44">
      <t>キンゾク</t>
    </rPh>
    <rPh sb="44" eb="46">
      <t>ネンスウ</t>
    </rPh>
    <rPh sb="47" eb="48">
      <t>ネン</t>
    </rPh>
    <rPh sb="48" eb="50">
      <t>イジョウ</t>
    </rPh>
    <rPh sb="51" eb="52">
      <t>モノ</t>
    </rPh>
    <phoneticPr fontId="2"/>
  </si>
  <si>
    <t>　勤続年数の算定に当たっては、当該事業所の勤続年数に加え、同一法人の経営する他の介護サービス事業所、病院、社会福祉施設等においてサービスを利用者に直接提供する職員として勤務した年数を含めることができる。</t>
    <rPh sb="1" eb="3">
      <t>キンゾク</t>
    </rPh>
    <rPh sb="3" eb="5">
      <t>ネンスウ</t>
    </rPh>
    <rPh sb="6" eb="8">
      <t>サンテイ</t>
    </rPh>
    <rPh sb="9" eb="10">
      <t>ア</t>
    </rPh>
    <rPh sb="15" eb="17">
      <t>トウガイ</t>
    </rPh>
    <rPh sb="17" eb="20">
      <t>ジギョウショ</t>
    </rPh>
    <rPh sb="21" eb="23">
      <t>キンゾク</t>
    </rPh>
    <rPh sb="23" eb="25">
      <t>ネンスウ</t>
    </rPh>
    <rPh sb="26" eb="27">
      <t>クワ</t>
    </rPh>
    <rPh sb="29" eb="31">
      <t>ドウイツ</t>
    </rPh>
    <rPh sb="31" eb="33">
      <t>ホウジン</t>
    </rPh>
    <rPh sb="34" eb="36">
      <t>ケイエイ</t>
    </rPh>
    <rPh sb="38" eb="39">
      <t>タ</t>
    </rPh>
    <rPh sb="40" eb="42">
      <t>カイゴ</t>
    </rPh>
    <rPh sb="46" eb="49">
      <t>ジギョウショ</t>
    </rPh>
    <rPh sb="50" eb="52">
      <t>ビョウイン</t>
    </rPh>
    <rPh sb="53" eb="55">
      <t>シャカイ</t>
    </rPh>
    <rPh sb="55" eb="57">
      <t>フクシ</t>
    </rPh>
    <rPh sb="57" eb="59">
      <t>シセツ</t>
    </rPh>
    <rPh sb="59" eb="60">
      <t>トウ</t>
    </rPh>
    <rPh sb="69" eb="72">
      <t>リヨウシャ</t>
    </rPh>
    <rPh sb="73" eb="75">
      <t>チョクセツ</t>
    </rPh>
    <rPh sb="75" eb="77">
      <t>テイキョウ</t>
    </rPh>
    <rPh sb="79" eb="81">
      <t>ショクイン</t>
    </rPh>
    <rPh sb="84" eb="86">
      <t>キンム</t>
    </rPh>
    <rPh sb="88" eb="90">
      <t>ネンスウ</t>
    </rPh>
    <rPh sb="91" eb="92">
      <t>フク</t>
    </rPh>
    <phoneticPr fontId="2"/>
  </si>
  <si>
    <t>サービス提供体制強化加算に関する確認書　（介護福祉士）</t>
    <rPh sb="4" eb="6">
      <t>テイキョウ</t>
    </rPh>
    <rPh sb="6" eb="8">
      <t>タイセイ</t>
    </rPh>
    <rPh sb="8" eb="10">
      <t>キョウカ</t>
    </rPh>
    <rPh sb="10" eb="12">
      <t>カサン</t>
    </rPh>
    <rPh sb="13" eb="14">
      <t>カン</t>
    </rPh>
    <rPh sb="16" eb="19">
      <t>カクニンショ</t>
    </rPh>
    <rPh sb="21" eb="23">
      <t>カイゴ</t>
    </rPh>
    <rPh sb="23" eb="26">
      <t>フクシシ</t>
    </rPh>
    <phoneticPr fontId="2"/>
  </si>
  <si>
    <t>介護職員の常勤換算数　（３月を除く前年度の平均）</t>
    <rPh sb="0" eb="2">
      <t>カイゴ</t>
    </rPh>
    <rPh sb="2" eb="4">
      <t>ショクイン</t>
    </rPh>
    <rPh sb="5" eb="7">
      <t>ジョウキン</t>
    </rPh>
    <rPh sb="7" eb="9">
      <t>カンサン</t>
    </rPh>
    <rPh sb="9" eb="10">
      <t>スウ</t>
    </rPh>
    <rPh sb="13" eb="14">
      <t>ガツ</t>
    </rPh>
    <rPh sb="15" eb="16">
      <t>ノゾ</t>
    </rPh>
    <rPh sb="17" eb="20">
      <t>ゼンネンド</t>
    </rPh>
    <rPh sb="21" eb="23">
      <t>ヘイキン</t>
    </rPh>
    <phoneticPr fontId="2"/>
  </si>
  <si>
    <t>５月</t>
  </si>
  <si>
    <t>６月</t>
  </si>
  <si>
    <t>７月</t>
  </si>
  <si>
    <t>８月</t>
  </si>
  <si>
    <t>９月</t>
  </si>
  <si>
    <t>１０月</t>
  </si>
  <si>
    <t>１１月</t>
  </si>
  <si>
    <t>１２月</t>
  </si>
  <si>
    <t>１月</t>
  </si>
  <si>
    <t>２月</t>
  </si>
  <si>
    <t>常勤換算平均 【A】</t>
    <rPh sb="0" eb="2">
      <t>ジョウキン</t>
    </rPh>
    <rPh sb="2" eb="4">
      <t>カンサン</t>
    </rPh>
    <rPh sb="4" eb="6">
      <t>ヘイキン</t>
    </rPh>
    <phoneticPr fontId="2"/>
  </si>
  <si>
    <t>介護職員のうち、介護福祉士の氏名、常勤換算数　（３月を除く前年度の平均）</t>
    <rPh sb="0" eb="2">
      <t>カイゴ</t>
    </rPh>
    <rPh sb="2" eb="4">
      <t>ショクイン</t>
    </rPh>
    <rPh sb="8" eb="10">
      <t>カイゴ</t>
    </rPh>
    <rPh sb="10" eb="13">
      <t>フクシシ</t>
    </rPh>
    <rPh sb="14" eb="16">
      <t>シメイ</t>
    </rPh>
    <rPh sb="17" eb="19">
      <t>ジョウキン</t>
    </rPh>
    <rPh sb="19" eb="21">
      <t>カンサン</t>
    </rPh>
    <rPh sb="21" eb="22">
      <t>スウ</t>
    </rPh>
    <rPh sb="25" eb="26">
      <t>ガツ</t>
    </rPh>
    <rPh sb="27" eb="28">
      <t>ノゾ</t>
    </rPh>
    <phoneticPr fontId="2"/>
  </si>
  <si>
    <t>４月の常勤換算数</t>
    <phoneticPr fontId="2"/>
  </si>
  <si>
    <t>５月の常勤換算数</t>
    <phoneticPr fontId="2"/>
  </si>
  <si>
    <t>６月の常勤換算数</t>
    <phoneticPr fontId="2"/>
  </si>
  <si>
    <t>７月の常勤換算数</t>
    <phoneticPr fontId="2"/>
  </si>
  <si>
    <t>８月の常勤換算数</t>
    <phoneticPr fontId="2"/>
  </si>
  <si>
    <t>９月の常勤換算数</t>
    <phoneticPr fontId="2"/>
  </si>
  <si>
    <t>10月の常勤換算数</t>
    <phoneticPr fontId="2"/>
  </si>
  <si>
    <t>11月</t>
    <rPh sb="2" eb="3">
      <t>ガツ</t>
    </rPh>
    <phoneticPr fontId="2"/>
  </si>
  <si>
    <t>11月の常勤換算数</t>
    <phoneticPr fontId="2"/>
  </si>
  <si>
    <t>12月</t>
    <rPh sb="2" eb="3">
      <t>ガツ</t>
    </rPh>
    <phoneticPr fontId="2"/>
  </si>
  <si>
    <t>12月の常勤換算数</t>
    <phoneticPr fontId="2"/>
  </si>
  <si>
    <t>１月の常勤換算数</t>
    <phoneticPr fontId="2"/>
  </si>
  <si>
    <t>２月の常勤換算数</t>
    <phoneticPr fontId="2"/>
  </si>
  <si>
    <t>常勤換算平均 【B】　
（4月～2月の合計÷11）</t>
    <rPh sb="14" eb="15">
      <t>ガツ</t>
    </rPh>
    <rPh sb="17" eb="18">
      <t>ガツ</t>
    </rPh>
    <phoneticPr fontId="2"/>
  </si>
  <si>
    <t>　「常勤換算平均」の欄は、常勤換算方法により算出した３月を除く前年度の平均を記入してください。</t>
    <rPh sb="2" eb="4">
      <t>ジョウキン</t>
    </rPh>
    <rPh sb="4" eb="6">
      <t>カンサン</t>
    </rPh>
    <rPh sb="6" eb="8">
      <t>ヘイキン</t>
    </rPh>
    <rPh sb="10" eb="11">
      <t>ラン</t>
    </rPh>
    <rPh sb="13" eb="15">
      <t>ジョウキン</t>
    </rPh>
    <rPh sb="15" eb="17">
      <t>カンサン</t>
    </rPh>
    <rPh sb="17" eb="19">
      <t>ホウホウ</t>
    </rPh>
    <rPh sb="22" eb="24">
      <t>サンシュツ</t>
    </rPh>
    <rPh sb="27" eb="28">
      <t>ガツ</t>
    </rPh>
    <rPh sb="29" eb="30">
      <t>ノゾ</t>
    </rPh>
    <rPh sb="31" eb="34">
      <t>ゼンネンド</t>
    </rPh>
    <rPh sb="35" eb="37">
      <t>ヘイキン</t>
    </rPh>
    <rPh sb="38" eb="40">
      <t>キニュウ</t>
    </rPh>
    <phoneticPr fontId="2"/>
  </si>
  <si>
    <t>　３月を除く前年度の平均の状況で作成すること。</t>
    <rPh sb="2" eb="3">
      <t>ガツ</t>
    </rPh>
    <rPh sb="4" eb="5">
      <t>ノゾ</t>
    </rPh>
    <rPh sb="6" eb="9">
      <t>ゼンネンド</t>
    </rPh>
    <rPh sb="10" eb="12">
      <t>ヘイキン</t>
    </rPh>
    <rPh sb="13" eb="15">
      <t>ジョウキョウ</t>
    </rPh>
    <rPh sb="16" eb="18">
      <t>サクセイ</t>
    </rPh>
    <phoneticPr fontId="2"/>
  </si>
  <si>
    <t>　届出を行った場合は、職員の割合につき、毎月継続的に記録をとっておくこと。</t>
    <rPh sb="1" eb="3">
      <t>トドケデ</t>
    </rPh>
    <rPh sb="4" eb="5">
      <t>オコナ</t>
    </rPh>
    <rPh sb="7" eb="9">
      <t>バアイ</t>
    </rPh>
    <rPh sb="11" eb="13">
      <t>ショクイン</t>
    </rPh>
    <rPh sb="14" eb="16">
      <t>ワリアイ</t>
    </rPh>
    <rPh sb="20" eb="22">
      <t>マイツキ</t>
    </rPh>
    <rPh sb="22" eb="24">
      <t>ケイゾク</t>
    </rPh>
    <rPh sb="24" eb="25">
      <t>テキ</t>
    </rPh>
    <rPh sb="26" eb="28">
      <t>キロク</t>
    </rPh>
    <phoneticPr fontId="2"/>
  </si>
  <si>
    <t>サービス提供体制強化加算に関する確認書　（勤続年数）</t>
    <rPh sb="4" eb="6">
      <t>テイキョウ</t>
    </rPh>
    <rPh sb="6" eb="8">
      <t>タイセイ</t>
    </rPh>
    <rPh sb="8" eb="10">
      <t>キョウカ</t>
    </rPh>
    <rPh sb="10" eb="12">
      <t>カサン</t>
    </rPh>
    <rPh sb="13" eb="14">
      <t>カン</t>
    </rPh>
    <rPh sb="16" eb="19">
      <t>カクニンショ</t>
    </rPh>
    <rPh sb="21" eb="23">
      <t>キンゾク</t>
    </rPh>
    <rPh sb="23" eb="25">
      <t>ネンスウ</t>
    </rPh>
    <phoneticPr fontId="2"/>
  </si>
  <si>
    <t>サービスを直接提供する職員の常勤換算数　（３月を除く前年度の平均）</t>
    <rPh sb="5" eb="7">
      <t>チョクセツ</t>
    </rPh>
    <rPh sb="7" eb="9">
      <t>テイキョウ</t>
    </rPh>
    <rPh sb="11" eb="13">
      <t>ショクイン</t>
    </rPh>
    <rPh sb="14" eb="16">
      <t>ジョウキン</t>
    </rPh>
    <rPh sb="16" eb="18">
      <t>カンサン</t>
    </rPh>
    <rPh sb="18" eb="19">
      <t>スウ</t>
    </rPh>
    <rPh sb="22" eb="23">
      <t>ガツ</t>
    </rPh>
    <rPh sb="24" eb="25">
      <t>ノゾ</t>
    </rPh>
    <rPh sb="26" eb="29">
      <t>ゼンネンド</t>
    </rPh>
    <rPh sb="30" eb="32">
      <t>ヘイキン</t>
    </rPh>
    <phoneticPr fontId="2"/>
  </si>
  <si>
    <t>４月の常勤換算数</t>
    <rPh sb="1" eb="2">
      <t>ガツ</t>
    </rPh>
    <rPh sb="3" eb="5">
      <t>ジョウキン</t>
    </rPh>
    <rPh sb="5" eb="7">
      <t>カンサン</t>
    </rPh>
    <rPh sb="7" eb="8">
      <t>スウ</t>
    </rPh>
    <phoneticPr fontId="2"/>
  </si>
  <si>
    <t>５月の常勤換算数</t>
    <rPh sb="1" eb="2">
      <t>ガツ</t>
    </rPh>
    <rPh sb="3" eb="5">
      <t>ジョウキン</t>
    </rPh>
    <rPh sb="5" eb="7">
      <t>カンサン</t>
    </rPh>
    <rPh sb="7" eb="8">
      <t>スウ</t>
    </rPh>
    <phoneticPr fontId="2"/>
  </si>
  <si>
    <t>６月の常勤換算数</t>
    <rPh sb="1" eb="2">
      <t>ガツ</t>
    </rPh>
    <rPh sb="3" eb="5">
      <t>ジョウキン</t>
    </rPh>
    <rPh sb="5" eb="7">
      <t>カンサン</t>
    </rPh>
    <rPh sb="7" eb="8">
      <t>スウ</t>
    </rPh>
    <phoneticPr fontId="2"/>
  </si>
  <si>
    <t>７月の常勤換算数</t>
    <rPh sb="1" eb="2">
      <t>ガツ</t>
    </rPh>
    <rPh sb="3" eb="5">
      <t>ジョウキン</t>
    </rPh>
    <rPh sb="5" eb="7">
      <t>カンサン</t>
    </rPh>
    <rPh sb="7" eb="8">
      <t>スウ</t>
    </rPh>
    <phoneticPr fontId="2"/>
  </si>
  <si>
    <t>８月の常勤換算数</t>
    <rPh sb="1" eb="2">
      <t>ガツ</t>
    </rPh>
    <rPh sb="3" eb="5">
      <t>ジョウキン</t>
    </rPh>
    <rPh sb="5" eb="7">
      <t>カンサン</t>
    </rPh>
    <rPh sb="7" eb="8">
      <t>スウ</t>
    </rPh>
    <phoneticPr fontId="2"/>
  </si>
  <si>
    <t>９月の常勤換算数</t>
    <rPh sb="1" eb="2">
      <t>ガツ</t>
    </rPh>
    <rPh sb="3" eb="5">
      <t>ジョウキン</t>
    </rPh>
    <rPh sb="5" eb="7">
      <t>カンサン</t>
    </rPh>
    <rPh sb="7" eb="8">
      <t>スウ</t>
    </rPh>
    <phoneticPr fontId="2"/>
  </si>
  <si>
    <t>10月の常勤換算数</t>
    <rPh sb="2" eb="3">
      <t>ガツ</t>
    </rPh>
    <rPh sb="4" eb="6">
      <t>ジョウキン</t>
    </rPh>
    <rPh sb="6" eb="8">
      <t>カンサン</t>
    </rPh>
    <rPh sb="8" eb="9">
      <t>スウ</t>
    </rPh>
    <phoneticPr fontId="2"/>
  </si>
  <si>
    <t>11月の常勤換算数</t>
    <rPh sb="2" eb="3">
      <t>ガツ</t>
    </rPh>
    <rPh sb="4" eb="6">
      <t>ジョウキン</t>
    </rPh>
    <rPh sb="6" eb="8">
      <t>カンサン</t>
    </rPh>
    <rPh sb="8" eb="9">
      <t>スウ</t>
    </rPh>
    <phoneticPr fontId="2"/>
  </si>
  <si>
    <t>12月の常勤換算数</t>
    <rPh sb="2" eb="3">
      <t>ガツ</t>
    </rPh>
    <rPh sb="4" eb="6">
      <t>ジョウキン</t>
    </rPh>
    <rPh sb="6" eb="8">
      <t>カンサン</t>
    </rPh>
    <rPh sb="8" eb="9">
      <t>スウ</t>
    </rPh>
    <phoneticPr fontId="2"/>
  </si>
  <si>
    <t>１月の常勤換算数</t>
    <rPh sb="1" eb="2">
      <t>ガツ</t>
    </rPh>
    <rPh sb="3" eb="5">
      <t>ジョウキン</t>
    </rPh>
    <rPh sb="5" eb="7">
      <t>カンサン</t>
    </rPh>
    <rPh sb="7" eb="8">
      <t>スウ</t>
    </rPh>
    <phoneticPr fontId="2"/>
  </si>
  <si>
    <t>２月の常勤換算数</t>
    <rPh sb="1" eb="2">
      <t>ガツ</t>
    </rPh>
    <rPh sb="3" eb="5">
      <t>ジョウキン</t>
    </rPh>
    <rPh sb="5" eb="7">
      <t>カンサン</t>
    </rPh>
    <rPh sb="7" eb="8">
      <t>スウ</t>
    </rPh>
    <phoneticPr fontId="2"/>
  </si>
  <si>
    <t>常勤換算平均 【B】　（4月～2月の合計 ÷ １１）</t>
    <rPh sb="0" eb="2">
      <t>ジョウキン</t>
    </rPh>
    <rPh sb="2" eb="4">
      <t>カンサン</t>
    </rPh>
    <rPh sb="4" eb="6">
      <t>ヘイキン</t>
    </rPh>
    <rPh sb="13" eb="14">
      <t>ガツ</t>
    </rPh>
    <rPh sb="16" eb="17">
      <t>ガツ</t>
    </rPh>
    <rPh sb="18" eb="20">
      <t>ゴウケイ</t>
    </rPh>
    <phoneticPr fontId="2"/>
  </si>
  <si>
    <t>加算Ⅰ：勤続年数10年以上介護福祉士25％以上で適
加算Ⅲ：勤続年数７年以上の者が３０％以上で適</t>
    <rPh sb="0" eb="2">
      <t>カサン</t>
    </rPh>
    <rPh sb="4" eb="6">
      <t>キンゾク</t>
    </rPh>
    <rPh sb="6" eb="8">
      <t>ネンスウ</t>
    </rPh>
    <rPh sb="10" eb="11">
      <t>ネン</t>
    </rPh>
    <rPh sb="11" eb="13">
      <t>イジョウ</t>
    </rPh>
    <rPh sb="13" eb="15">
      <t>カイゴ</t>
    </rPh>
    <rPh sb="15" eb="18">
      <t>フクシシ</t>
    </rPh>
    <rPh sb="21" eb="23">
      <t>イジョウ</t>
    </rPh>
    <rPh sb="24" eb="25">
      <t>テキ</t>
    </rPh>
    <rPh sb="26" eb="28">
      <t>カサン</t>
    </rPh>
    <rPh sb="30" eb="32">
      <t>キンゾク</t>
    </rPh>
    <rPh sb="32" eb="34">
      <t>ネンスウ</t>
    </rPh>
    <rPh sb="35" eb="36">
      <t>ネン</t>
    </rPh>
    <rPh sb="36" eb="38">
      <t>イジョウ</t>
    </rPh>
    <rPh sb="39" eb="40">
      <t>モノ</t>
    </rPh>
    <rPh sb="44" eb="46">
      <t>イジョウ</t>
    </rPh>
    <rPh sb="47" eb="48">
      <t>テキ</t>
    </rPh>
    <phoneticPr fontId="2"/>
  </si>
  <si>
    <t>（標準様式1）</t>
    <rPh sb="1" eb="3">
      <t>ヒョウジュン</t>
    </rPh>
    <rPh sb="3" eb="5">
      <t>ヨウシキ</t>
    </rPh>
    <phoneticPr fontId="2"/>
  </si>
  <si>
    <t>従業者の勤務の体制及び勤務形態一覧表　</t>
  </si>
  <si>
    <t>サービス種別（</t>
    <rPh sb="4" eb="6">
      <t>シュベツ</t>
    </rPh>
    <phoneticPr fontId="49"/>
  </si>
  <si>
    <t>地域密着型通所介護</t>
    <rPh sb="0" eb="2">
      <t>チイキ</t>
    </rPh>
    <rPh sb="2" eb="5">
      <t>ミッチャクガタ</t>
    </rPh>
    <rPh sb="5" eb="7">
      <t>ツウショ</t>
    </rPh>
    <rPh sb="7" eb="9">
      <t>カイゴ</t>
    </rPh>
    <phoneticPr fontId="49"/>
  </si>
  <si>
    <t>）</t>
    <phoneticPr fontId="49"/>
  </si>
  <si>
    <t>令和</t>
    <rPh sb="0" eb="2">
      <t>レイワ</t>
    </rPh>
    <phoneticPr fontId="49"/>
  </si>
  <si>
    <t>(</t>
    <phoneticPr fontId="49"/>
  </si>
  <si>
    <t>)</t>
    <phoneticPr fontId="49"/>
  </si>
  <si>
    <t>年</t>
    <rPh sb="0" eb="1">
      <t>ネン</t>
    </rPh>
    <phoneticPr fontId="49"/>
  </si>
  <si>
    <t>月</t>
    <rPh sb="0" eb="1">
      <t>ゲツ</t>
    </rPh>
    <phoneticPr fontId="49"/>
  </si>
  <si>
    <t>事業所名（</t>
    <rPh sb="0" eb="3">
      <t>ジギョウショ</t>
    </rPh>
    <rPh sb="3" eb="4">
      <t>メイ</t>
    </rPh>
    <phoneticPr fontId="49"/>
  </si>
  <si>
    <t>○○デイサービス</t>
    <phoneticPr fontId="49"/>
  </si>
  <si>
    <t>(1)</t>
    <phoneticPr fontId="49"/>
  </si>
  <si>
    <t>４週</t>
  </si>
  <si>
    <t>(2)</t>
    <phoneticPr fontId="49"/>
  </si>
  <si>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</si>
  <si>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9"/>
  </si>
  <si>
    <t>時間/週</t>
    <rPh sb="0" eb="2">
      <t>ジカン</t>
    </rPh>
    <rPh sb="3" eb="4">
      <t>シュウ</t>
    </rPh>
    <phoneticPr fontId="49"/>
  </si>
  <si>
    <t>時間/月</t>
    <rPh sb="0" eb="2">
      <t>ジカン</t>
    </rPh>
    <rPh sb="3" eb="4">
      <t>ツキ</t>
    </rPh>
    <phoneticPr fontId="49"/>
  </si>
  <si>
    <t>当月の日数</t>
    <rPh sb="0" eb="2">
      <t>トウゲツ</t>
    </rPh>
    <rPh sb="3" eb="5">
      <t>ニッスウ</t>
    </rPh>
    <phoneticPr fontId="49"/>
  </si>
  <si>
    <t>日</t>
    <rPh sb="0" eb="1">
      <t>ニチ</t>
    </rPh>
    <phoneticPr fontId="49"/>
  </si>
  <si>
    <t>(4) 事業所全体のサービス提供単位数</t>
    <phoneticPr fontId="49"/>
  </si>
  <si>
    <t>単位</t>
    <rPh sb="0" eb="2">
      <t>タンイ</t>
    </rPh>
    <phoneticPr fontId="49"/>
  </si>
  <si>
    <t>単位目</t>
    <rPh sb="0" eb="2">
      <t>タンイ</t>
    </rPh>
    <rPh sb="2" eb="3">
      <t>メ</t>
    </rPh>
    <phoneticPr fontId="49"/>
  </si>
  <si>
    <t xml:space="preserve">(5) 当該サービス提供単位のサービス提供時間 </t>
    <rPh sb="4" eb="6">
      <t>トウガイ</t>
    </rPh>
    <rPh sb="10" eb="12">
      <t>テイキョウ</t>
    </rPh>
    <rPh sb="12" eb="14">
      <t>タンイ</t>
    </rPh>
    <rPh sb="19" eb="21">
      <t>テイキョウ</t>
    </rPh>
    <rPh sb="21" eb="23">
      <t>ジカン</t>
    </rPh>
    <phoneticPr fontId="49"/>
  </si>
  <si>
    <t>～</t>
    <phoneticPr fontId="49"/>
  </si>
  <si>
    <t>（計</t>
    <rPh sb="1" eb="2">
      <t>ケイ</t>
    </rPh>
    <phoneticPr fontId="49"/>
  </si>
  <si>
    <t>時間）</t>
    <rPh sb="0" eb="2">
      <t>ジカン</t>
    </rPh>
    <phoneticPr fontId="49"/>
  </si>
  <si>
    <t>No</t>
    <phoneticPr fontId="49"/>
  </si>
  <si>
    <t>(6) 
職種</t>
    <phoneticPr fontId="2"/>
  </si>
  <si>
    <t>(7)
勤務
形態</t>
    <phoneticPr fontId="2"/>
  </si>
  <si>
    <t>(8)
資格</t>
    <rPh sb="4" eb="6">
      <t>シカク</t>
    </rPh>
    <phoneticPr fontId="49"/>
  </si>
  <si>
    <t>(9) 氏　名</t>
    <phoneticPr fontId="2"/>
  </si>
  <si>
    <t>(10)</t>
    <phoneticPr fontId="49"/>
  </si>
  <si>
    <t>(12)
週平均
勤務時間
数</t>
    <phoneticPr fontId="49"/>
  </si>
  <si>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2"/>
  </si>
  <si>
    <t>1週目</t>
    <rPh sb="1" eb="2">
      <t>シュウ</t>
    </rPh>
    <rPh sb="2" eb="3">
      <t>メ</t>
    </rPh>
    <phoneticPr fontId="49"/>
  </si>
  <si>
    <t>2週目</t>
    <rPh sb="1" eb="2">
      <t>シュウ</t>
    </rPh>
    <rPh sb="2" eb="3">
      <t>メ</t>
    </rPh>
    <phoneticPr fontId="49"/>
  </si>
  <si>
    <t>3週目</t>
    <rPh sb="1" eb="2">
      <t>シュウ</t>
    </rPh>
    <rPh sb="2" eb="3">
      <t>メ</t>
    </rPh>
    <phoneticPr fontId="49"/>
  </si>
  <si>
    <t>4週目</t>
    <rPh sb="1" eb="2">
      <t>シュウ</t>
    </rPh>
    <rPh sb="2" eb="3">
      <t>メ</t>
    </rPh>
    <phoneticPr fontId="49"/>
  </si>
  <si>
    <t>5週目</t>
    <rPh sb="1" eb="2">
      <t>シュウ</t>
    </rPh>
    <rPh sb="2" eb="3">
      <t>メ</t>
    </rPh>
    <phoneticPr fontId="49"/>
  </si>
  <si>
    <t>シフト記号</t>
    <phoneticPr fontId="49"/>
  </si>
  <si>
    <t>勤務時間数</t>
    <rPh sb="0" eb="2">
      <t>キンム</t>
    </rPh>
    <rPh sb="2" eb="4">
      <t>ジカン</t>
    </rPh>
    <rPh sb="4" eb="5">
      <t>スウ</t>
    </rPh>
    <phoneticPr fontId="49"/>
  </si>
  <si>
    <t>サービス提供時間内
の勤務時間数</t>
    <rPh sb="4" eb="6">
      <t>テイキョウ</t>
    </rPh>
    <rPh sb="6" eb="9">
      <t>ジカンナイ</t>
    </rPh>
    <rPh sb="11" eb="13">
      <t>キンム</t>
    </rPh>
    <rPh sb="13" eb="15">
      <t>ジカン</t>
    </rPh>
    <rPh sb="15" eb="16">
      <t>スウ</t>
    </rPh>
    <phoneticPr fontId="49"/>
  </si>
  <si>
    <t>(14) サービス提供時間内の勤務延時間数</t>
    <phoneticPr fontId="49"/>
  </si>
  <si>
    <t>生活相談員</t>
    <rPh sb="0" eb="2">
      <t>セイカツ</t>
    </rPh>
    <rPh sb="2" eb="5">
      <t>ソウダンイン</t>
    </rPh>
    <phoneticPr fontId="49"/>
  </si>
  <si>
    <t>看護職員</t>
    <rPh sb="0" eb="2">
      <t>カンゴ</t>
    </rPh>
    <rPh sb="2" eb="4">
      <t>ショクイン</t>
    </rPh>
    <phoneticPr fontId="49"/>
  </si>
  <si>
    <t>介護職員</t>
    <rPh sb="0" eb="2">
      <t>カイゴ</t>
    </rPh>
    <rPh sb="2" eb="4">
      <t>ショクイン</t>
    </rPh>
    <phoneticPr fontId="49"/>
  </si>
  <si>
    <t>(15) 利用者数　　　</t>
    <phoneticPr fontId="49"/>
  </si>
  <si>
    <t>(16) サービス提供時間（平均提供時間）</t>
    <rPh sb="9" eb="11">
      <t>テイキョウ</t>
    </rPh>
    <rPh sb="11" eb="13">
      <t>ジカン</t>
    </rPh>
    <rPh sb="14" eb="16">
      <t>ヘイキン</t>
    </rPh>
    <rPh sb="16" eb="18">
      <t>テイキョウ</t>
    </rPh>
    <rPh sb="18" eb="20">
      <t>ジカン</t>
    </rPh>
    <phoneticPr fontId="49"/>
  </si>
  <si>
    <t>(17) 確保すべき介護職員の勤務時間数（注：記入方法参照）　　</t>
    <rPh sb="5" eb="7">
      <t>カクホ</t>
    </rPh>
    <rPh sb="10" eb="12">
      <t>カイゴ</t>
    </rPh>
    <rPh sb="12" eb="14">
      <t>ショクイン</t>
    </rPh>
    <rPh sb="15" eb="17">
      <t>キンム</t>
    </rPh>
    <rPh sb="17" eb="20">
      <t>ジカンスウ</t>
    </rPh>
    <phoneticPr fontId="49"/>
  </si>
  <si>
    <t>（参考）
(18) 1日の職種別人員内訳</t>
    <rPh sb="1" eb="3">
      <t>サンコウ</t>
    </rPh>
    <rPh sb="11" eb="12">
      <t>ニチ</t>
    </rPh>
    <rPh sb="13" eb="16">
      <t>ショクシュベツ</t>
    </rPh>
    <rPh sb="16" eb="17">
      <t>ニン</t>
    </rPh>
    <rPh sb="17" eb="18">
      <t>イン</t>
    </rPh>
    <rPh sb="18" eb="19">
      <t>ウチ</t>
    </rPh>
    <rPh sb="19" eb="20">
      <t>ヤク</t>
    </rPh>
    <phoneticPr fontId="49"/>
  </si>
  <si>
    <t>機能訓練指導員</t>
    <rPh sb="0" eb="2">
      <t>キノウ</t>
    </rPh>
    <rPh sb="2" eb="4">
      <t>クンレン</t>
    </rPh>
    <rPh sb="4" eb="7">
      <t>シドウイン</t>
    </rPh>
    <phoneticPr fontId="49"/>
  </si>
  <si>
    <t>≪要 提出≫</t>
    <rPh sb="1" eb="2">
      <t>ヨウ</t>
    </rPh>
    <rPh sb="3" eb="5">
      <t>テイシュツ</t>
    </rPh>
    <phoneticPr fontId="49"/>
  </si>
  <si>
    <t>■シフト記号表（勤務時間帯）</t>
    <rPh sb="4" eb="6">
      <t>キゴウ</t>
    </rPh>
    <rPh sb="6" eb="7">
      <t>ヒョウ</t>
    </rPh>
    <rPh sb="8" eb="10">
      <t>キンム</t>
    </rPh>
    <rPh sb="10" eb="13">
      <t>ジカンタイ</t>
    </rPh>
    <phoneticPr fontId="49"/>
  </si>
  <si>
    <t>※24時間表記</t>
  </si>
  <si>
    <t>休憩時間1時間は「1:00」、休憩時間45分は「00:45」と入力してください。</t>
    <phoneticPr fontId="49"/>
  </si>
  <si>
    <t>勤務時間</t>
    <rPh sb="0" eb="2">
      <t>キンム</t>
    </rPh>
    <rPh sb="2" eb="4">
      <t>ジカン</t>
    </rPh>
    <phoneticPr fontId="49"/>
  </si>
  <si>
    <t>サービス提供時間</t>
    <rPh sb="4" eb="6">
      <t>テイキョウ</t>
    </rPh>
    <rPh sb="6" eb="8">
      <t>ジカン</t>
    </rPh>
    <phoneticPr fontId="49"/>
  </si>
  <si>
    <t>サービス提供時間内の勤務時間</t>
    <rPh sb="4" eb="6">
      <t>テイキョウ</t>
    </rPh>
    <rPh sb="6" eb="8">
      <t>ジカン</t>
    </rPh>
    <rPh sb="8" eb="9">
      <t>ナイ</t>
    </rPh>
    <rPh sb="10" eb="12">
      <t>キンム</t>
    </rPh>
    <rPh sb="12" eb="14">
      <t>ジカン</t>
    </rPh>
    <phoneticPr fontId="49"/>
  </si>
  <si>
    <t>自由記載欄</t>
    <rPh sb="0" eb="2">
      <t>ジユウ</t>
    </rPh>
    <rPh sb="2" eb="4">
      <t>キサイ</t>
    </rPh>
    <rPh sb="4" eb="5">
      <t>ラン</t>
    </rPh>
    <phoneticPr fontId="49"/>
  </si>
  <si>
    <t>記号</t>
    <rPh sb="0" eb="2">
      <t>キゴウ</t>
    </rPh>
    <phoneticPr fontId="49"/>
  </si>
  <si>
    <t>始業時刻</t>
    <rPh sb="0" eb="2">
      <t>シギョウ</t>
    </rPh>
    <rPh sb="2" eb="4">
      <t>ジコク</t>
    </rPh>
    <phoneticPr fontId="49"/>
  </si>
  <si>
    <t>終業時刻</t>
    <rPh sb="0" eb="2">
      <t>シュウギョウ</t>
    </rPh>
    <rPh sb="2" eb="4">
      <t>ジコク</t>
    </rPh>
    <phoneticPr fontId="49"/>
  </si>
  <si>
    <t>うち、休憩時間</t>
    <rPh sb="3" eb="5">
      <t>キュウケイ</t>
    </rPh>
    <rPh sb="5" eb="7">
      <t>ジカン</t>
    </rPh>
    <phoneticPr fontId="49"/>
  </si>
  <si>
    <t>開始時刻</t>
    <rPh sb="0" eb="2">
      <t>カイシ</t>
    </rPh>
    <rPh sb="2" eb="4">
      <t>ジコク</t>
    </rPh>
    <phoneticPr fontId="49"/>
  </si>
  <si>
    <t>終了時刻</t>
    <rPh sb="0" eb="2">
      <t>シュウリョウ</t>
    </rPh>
    <rPh sb="2" eb="4">
      <t>ジコク</t>
    </rPh>
    <phoneticPr fontId="49"/>
  </si>
  <si>
    <t>a</t>
    <phoneticPr fontId="49"/>
  </si>
  <si>
    <t>：</t>
    <phoneticPr fontId="49"/>
  </si>
  <si>
    <t>（</t>
    <phoneticPr fontId="49"/>
  </si>
  <si>
    <t>b</t>
    <phoneticPr fontId="49"/>
  </si>
  <si>
    <t>c</t>
    <phoneticPr fontId="49"/>
  </si>
  <si>
    <t>d</t>
    <phoneticPr fontId="49"/>
  </si>
  <si>
    <t>e</t>
    <phoneticPr fontId="49"/>
  </si>
  <si>
    <t>f</t>
    <phoneticPr fontId="49"/>
  </si>
  <si>
    <t>g</t>
    <phoneticPr fontId="49"/>
  </si>
  <si>
    <t>h</t>
    <phoneticPr fontId="49"/>
  </si>
  <si>
    <t>i</t>
    <phoneticPr fontId="49"/>
  </si>
  <si>
    <t>j</t>
    <phoneticPr fontId="49"/>
  </si>
  <si>
    <t>k</t>
    <phoneticPr fontId="49"/>
  </si>
  <si>
    <t>l</t>
    <phoneticPr fontId="49"/>
  </si>
  <si>
    <t>m</t>
    <phoneticPr fontId="49"/>
  </si>
  <si>
    <t>n</t>
    <phoneticPr fontId="49"/>
  </si>
  <si>
    <t>o</t>
    <phoneticPr fontId="49"/>
  </si>
  <si>
    <t>p</t>
    <phoneticPr fontId="49"/>
  </si>
  <si>
    <t>q</t>
    <phoneticPr fontId="49"/>
  </si>
  <si>
    <t>r</t>
    <phoneticPr fontId="49"/>
  </si>
  <si>
    <t>s</t>
    <phoneticPr fontId="49"/>
  </si>
  <si>
    <t>t</t>
    <phoneticPr fontId="49"/>
  </si>
  <si>
    <t>u</t>
    <phoneticPr fontId="49"/>
  </si>
  <si>
    <t>v</t>
    <phoneticPr fontId="49"/>
  </si>
  <si>
    <t>w</t>
    <phoneticPr fontId="49"/>
  </si>
  <si>
    <t>x</t>
    <phoneticPr fontId="49"/>
  </si>
  <si>
    <t>y</t>
    <phoneticPr fontId="49"/>
  </si>
  <si>
    <t>z</t>
    <phoneticPr fontId="49"/>
  </si>
  <si>
    <t>休</t>
    <rPh sb="0" eb="1">
      <t>ヤス</t>
    </rPh>
    <phoneticPr fontId="49"/>
  </si>
  <si>
    <t>休日</t>
    <rPh sb="0" eb="2">
      <t>キュウジツ</t>
    </rPh>
    <phoneticPr fontId="49"/>
  </si>
  <si>
    <t>-</t>
    <phoneticPr fontId="49"/>
  </si>
  <si>
    <t>・職種ごとの勤務時間を「○：○○～○：○○」と表記することが困難な場合は、No21～30を活用し、勤務時間数のみを入力してください。</t>
    <rPh sb="45" eb="47">
      <t>カツヨウ</t>
    </rPh>
    <phoneticPr fontId="49"/>
  </si>
  <si>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49"/>
  </si>
  <si>
    <t>・シフト記号が足りない場合は、適宜、行を追加してください。</t>
    <rPh sb="4" eb="6">
      <t>キゴウ</t>
    </rPh>
    <rPh sb="7" eb="8">
      <t>タ</t>
    </rPh>
    <rPh sb="11" eb="13">
      <t>バアイ</t>
    </rPh>
    <rPh sb="15" eb="17">
      <t>テキギ</t>
    </rPh>
    <rPh sb="18" eb="19">
      <t>ギョウ</t>
    </rPh>
    <rPh sb="20" eb="22">
      <t>ツイカ</t>
    </rPh>
    <phoneticPr fontId="49"/>
  </si>
  <si>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9"/>
  </si>
  <si>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49"/>
  </si>
  <si>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49"/>
  </si>
  <si>
    <t>管理者</t>
    <rPh sb="0" eb="3">
      <t>カンリシャ</t>
    </rPh>
    <phoneticPr fontId="49"/>
  </si>
  <si>
    <t>A</t>
  </si>
  <si>
    <t>ー</t>
  </si>
  <si>
    <t>厚労　太郎</t>
    <rPh sb="0" eb="2">
      <t>コウロウ</t>
    </rPh>
    <rPh sb="3" eb="5">
      <t>タロウ</t>
    </rPh>
    <phoneticPr fontId="49"/>
  </si>
  <si>
    <t>a</t>
  </si>
  <si>
    <t>社会福祉士</t>
    <rPh sb="0" eb="2">
      <t>シャカイ</t>
    </rPh>
    <rPh sb="2" eb="5">
      <t>フクシシ</t>
    </rPh>
    <phoneticPr fontId="9"/>
  </si>
  <si>
    <t>○○　A太</t>
    <rPh sb="4" eb="5">
      <t>タ</t>
    </rPh>
    <phoneticPr fontId="49"/>
  </si>
  <si>
    <t>B</t>
  </si>
  <si>
    <t>社会福祉主事任用資格</t>
  </si>
  <si>
    <t>○○　B子</t>
    <rPh sb="4" eb="5">
      <t>コ</t>
    </rPh>
    <phoneticPr fontId="49"/>
  </si>
  <si>
    <t>看護師</t>
    <rPh sb="0" eb="3">
      <t>カンゴシ</t>
    </rPh>
    <phoneticPr fontId="49"/>
  </si>
  <si>
    <t>○○　C男</t>
    <rPh sb="4" eb="5">
      <t>オトコ</t>
    </rPh>
    <phoneticPr fontId="49"/>
  </si>
  <si>
    <t>機能訓練指導員、介護職員</t>
    <rPh sb="0" eb="2">
      <t>キノウ</t>
    </rPh>
    <rPh sb="2" eb="4">
      <t>クンレン</t>
    </rPh>
    <rPh sb="4" eb="7">
      <t>シドウイン</t>
    </rPh>
    <rPh sb="8" eb="10">
      <t>カイゴ</t>
    </rPh>
    <rPh sb="10" eb="12">
      <t>ショクイン</t>
    </rPh>
    <phoneticPr fontId="49"/>
  </si>
  <si>
    <t>D</t>
  </si>
  <si>
    <t>准看護師</t>
    <rPh sb="0" eb="4">
      <t>ジュンカンゴシ</t>
    </rPh>
    <phoneticPr fontId="49"/>
  </si>
  <si>
    <t>○○　D美</t>
    <rPh sb="4" eb="5">
      <t>ミ</t>
    </rPh>
    <phoneticPr fontId="49"/>
  </si>
  <si>
    <t>○○　C男</t>
    <phoneticPr fontId="49"/>
  </si>
  <si>
    <t>看護職員、機能訓練指導員</t>
    <rPh sb="0" eb="2">
      <t>カンゴ</t>
    </rPh>
    <rPh sb="2" eb="4">
      <t>ショクイン</t>
    </rPh>
    <rPh sb="5" eb="7">
      <t>キノウ</t>
    </rPh>
    <rPh sb="7" eb="9">
      <t>クンレン</t>
    </rPh>
    <rPh sb="9" eb="12">
      <t>シドウイン</t>
    </rPh>
    <phoneticPr fontId="49"/>
  </si>
  <si>
    <t>介護福祉士</t>
    <rPh sb="0" eb="2">
      <t>カイゴ</t>
    </rPh>
    <rPh sb="2" eb="5">
      <t>フクシシ</t>
    </rPh>
    <phoneticPr fontId="49"/>
  </si>
  <si>
    <t>○○　E次</t>
    <rPh sb="4" eb="5">
      <t>ツギ</t>
    </rPh>
    <phoneticPr fontId="49"/>
  </si>
  <si>
    <t>○○　F子</t>
    <rPh sb="4" eb="5">
      <t>コ</t>
    </rPh>
    <phoneticPr fontId="49"/>
  </si>
  <si>
    <t>看護職員、介護職員</t>
    <rPh sb="0" eb="2">
      <t>カンゴ</t>
    </rPh>
    <rPh sb="2" eb="4">
      <t>ショクイン</t>
    </rPh>
    <rPh sb="5" eb="7">
      <t>カイゴ</t>
    </rPh>
    <rPh sb="7" eb="9">
      <t>ショクイン</t>
    </rPh>
    <phoneticPr fontId="49"/>
  </si>
  <si>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49"/>
  </si>
  <si>
    <t>≪提出不要≫</t>
    <rPh sb="1" eb="3">
      <t>テイシュツ</t>
    </rPh>
    <rPh sb="3" eb="5">
      <t>フヨウ</t>
    </rPh>
    <phoneticPr fontId="49"/>
  </si>
  <si>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2"/>
  </si>
  <si>
    <t>・・・直接入力する必要がある箇所です。</t>
    <rPh sb="3" eb="5">
      <t>チョクセツ</t>
    </rPh>
    <rPh sb="5" eb="7">
      <t>ニュウリョク</t>
    </rPh>
    <rPh sb="9" eb="11">
      <t>ヒツヨウ</t>
    </rPh>
    <rPh sb="14" eb="16">
      <t>カショ</t>
    </rPh>
    <phoneticPr fontId="49"/>
  </si>
  <si>
    <t>下記の記入方法に従って、入力してください。</t>
    <phoneticPr fontId="49"/>
  </si>
  <si>
    <t>・・・プルダウンから選択して入力する必要がある箇所です。</t>
    <rPh sb="10" eb="12">
      <t>センタク</t>
    </rPh>
    <rPh sb="14" eb="16">
      <t>ニュウリョク</t>
    </rPh>
    <rPh sb="18" eb="20">
      <t>ヒツヨウ</t>
    </rPh>
    <rPh sb="23" eb="25">
      <t>カショ</t>
    </rPh>
    <phoneticPr fontId="49"/>
  </si>
  <si>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</si>
  <si>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9"/>
  </si>
  <si>
    <t>　(1) 「４週」・「暦月」のいずれかを選択してください。</t>
    <rPh sb="7" eb="8">
      <t>シュウ</t>
    </rPh>
    <rPh sb="11" eb="12">
      <t>レキ</t>
    </rPh>
    <rPh sb="12" eb="13">
      <t>ツキ</t>
    </rPh>
    <rPh sb="20" eb="22">
      <t>センタク</t>
    </rPh>
    <phoneticPr fontId="49"/>
  </si>
  <si>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9"/>
  </si>
  <si>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9"/>
  </si>
  <si>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49"/>
  </si>
  <si>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49"/>
  </si>
  <si>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9"/>
  </si>
  <si>
    <t xml:space="preserve"> 　　 記入の順序は、職種ごとにまとめてください。</t>
    <rPh sb="4" eb="6">
      <t>キニュウ</t>
    </rPh>
    <rPh sb="7" eb="9">
      <t>ジュンジョ</t>
    </rPh>
    <rPh sb="11" eb="13">
      <t>ショクシュ</t>
    </rPh>
    <phoneticPr fontId="49"/>
  </si>
  <si>
    <t>職種名</t>
    <rPh sb="0" eb="2">
      <t>ショクシュ</t>
    </rPh>
    <rPh sb="2" eb="3">
      <t>メイ</t>
    </rPh>
    <phoneticPr fontId="49"/>
  </si>
  <si>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</si>
  <si>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9"/>
  </si>
  <si>
    <t>区分</t>
    <rPh sb="0" eb="2">
      <t>クブン</t>
    </rPh>
    <phoneticPr fontId="49"/>
  </si>
  <si>
    <t>A</t>
    <phoneticPr fontId="49"/>
  </si>
  <si>
    <t>常勤で専従</t>
    <rPh sb="0" eb="2">
      <t>ジョウキン</t>
    </rPh>
    <rPh sb="3" eb="5">
      <t>センジュウ</t>
    </rPh>
    <phoneticPr fontId="49"/>
  </si>
  <si>
    <t>B</t>
    <phoneticPr fontId="49"/>
  </si>
  <si>
    <t>常勤で兼務</t>
    <rPh sb="0" eb="2">
      <t>ジョウキン</t>
    </rPh>
    <rPh sb="3" eb="5">
      <t>ケンム</t>
    </rPh>
    <phoneticPr fontId="49"/>
  </si>
  <si>
    <t>C</t>
    <phoneticPr fontId="49"/>
  </si>
  <si>
    <t>非常勤で専従</t>
    <rPh sb="0" eb="3">
      <t>ヒジョウキン</t>
    </rPh>
    <rPh sb="4" eb="6">
      <t>センジュウ</t>
    </rPh>
    <phoneticPr fontId="49"/>
  </si>
  <si>
    <t>D</t>
    <phoneticPr fontId="49"/>
  </si>
  <si>
    <t>非常勤で兼務</t>
    <rPh sb="0" eb="1">
      <t>ヒ</t>
    </rPh>
    <rPh sb="1" eb="3">
      <t>ジョウキン</t>
    </rPh>
    <rPh sb="4" eb="6">
      <t>ケンム</t>
    </rPh>
    <phoneticPr fontId="49"/>
  </si>
  <si>
    <t>（注）常勤・非常勤の区分について</t>
    <rPh sb="1" eb="2">
      <t>チュウ</t>
    </rPh>
    <rPh sb="3" eb="5">
      <t>ジョウキン</t>
    </rPh>
    <rPh sb="6" eb="9">
      <t>ヒジョウキン</t>
    </rPh>
    <rPh sb="10" eb="12">
      <t>クブン</t>
    </rPh>
    <phoneticPr fontId="49"/>
  </si>
  <si>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9"/>
  </si>
  <si>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9"/>
  </si>
  <si>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9"/>
  </si>
  <si>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9"/>
  </si>
  <si>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9"/>
  </si>
  <si>
    <t>　(9) 従業者の氏名を記入してください。</t>
    <rPh sb="5" eb="8">
      <t>ジュウギョウシャ</t>
    </rPh>
    <rPh sb="9" eb="11">
      <t>シメイ</t>
    </rPh>
    <rPh sb="12" eb="14">
      <t>キニュウ</t>
    </rPh>
    <phoneticPr fontId="49"/>
  </si>
  <si>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49"/>
  </si>
  <si>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</si>
  <si>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9"/>
  </si>
  <si>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9"/>
  </si>
  <si>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9"/>
  </si>
  <si>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9"/>
  </si>
  <si>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9"/>
  </si>
  <si>
    <t>　　　 その他、特記事項欄としてもご活用ください。</t>
    <rPh sb="6" eb="7">
      <t>タ</t>
    </rPh>
    <rPh sb="8" eb="10">
      <t>トッキ</t>
    </rPh>
    <rPh sb="10" eb="12">
      <t>ジコウ</t>
    </rPh>
    <rPh sb="12" eb="13">
      <t>ラン</t>
    </rPh>
    <rPh sb="18" eb="20">
      <t>カツヨウ</t>
    </rPh>
    <phoneticPr fontId="49"/>
  </si>
  <si>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49"/>
  </si>
  <si>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49"/>
  </si>
  <si>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49"/>
  </si>
  <si>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49"/>
  </si>
  <si>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49"/>
  </si>
  <si>
    <t xml:space="preserve"> （参考）</t>
    <rPh sb="2" eb="4">
      <t>サンコウ</t>
    </rPh>
    <phoneticPr fontId="49"/>
  </si>
  <si>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49"/>
  </si>
  <si>
    <t>１．サービス種別</t>
    <rPh sb="6" eb="8">
      <t>シュベツ</t>
    </rPh>
    <phoneticPr fontId="49"/>
  </si>
  <si>
    <t>サービス種別</t>
    <rPh sb="4" eb="6">
      <t>シュベツ</t>
    </rPh>
    <phoneticPr fontId="49"/>
  </si>
  <si>
    <t>ー</t>
    <phoneticPr fontId="49"/>
  </si>
  <si>
    <t>２．職種名・資格名称</t>
    <rPh sb="2" eb="4">
      <t>ショクシュ</t>
    </rPh>
    <rPh sb="4" eb="5">
      <t>メイ</t>
    </rPh>
    <rPh sb="6" eb="8">
      <t>シカク</t>
    </rPh>
    <rPh sb="8" eb="10">
      <t>メイショウ</t>
    </rPh>
    <phoneticPr fontId="49"/>
  </si>
  <si>
    <t>資格</t>
    <rPh sb="0" eb="2">
      <t>シカク</t>
    </rPh>
    <phoneticPr fontId="49"/>
  </si>
  <si>
    <t>理学療法士</t>
    <rPh sb="0" eb="2">
      <t>リガク</t>
    </rPh>
    <rPh sb="2" eb="5">
      <t>リョウホウシ</t>
    </rPh>
    <phoneticPr fontId="49"/>
  </si>
  <si>
    <t>社会福祉主事任用資格</t>
    <phoneticPr fontId="49"/>
  </si>
  <si>
    <t>作業療法士</t>
    <rPh sb="0" eb="2">
      <t>サギョウ</t>
    </rPh>
    <rPh sb="2" eb="5">
      <t>リョウホウシ</t>
    </rPh>
    <phoneticPr fontId="49"/>
  </si>
  <si>
    <t>精神保健福祉士</t>
    <rPh sb="0" eb="2">
      <t>セイシン</t>
    </rPh>
    <rPh sb="2" eb="4">
      <t>ホケン</t>
    </rPh>
    <rPh sb="4" eb="7">
      <t>フクシシ</t>
    </rPh>
    <phoneticPr fontId="49"/>
  </si>
  <si>
    <t>言語聴覚士</t>
    <rPh sb="0" eb="2">
      <t>ゲンゴ</t>
    </rPh>
    <rPh sb="2" eb="5">
      <t>チョウカクシ</t>
    </rPh>
    <phoneticPr fontId="49"/>
  </si>
  <si>
    <t>柔道整復師</t>
    <rPh sb="0" eb="2">
      <t>ジュウドウ</t>
    </rPh>
    <rPh sb="2" eb="5">
      <t>セイフクシ</t>
    </rPh>
    <phoneticPr fontId="49"/>
  </si>
  <si>
    <t>あん摩マッサージ指圧師</t>
    <rPh sb="2" eb="3">
      <t>マ</t>
    </rPh>
    <rPh sb="8" eb="11">
      <t>シアツシ</t>
    </rPh>
    <phoneticPr fontId="49"/>
  </si>
  <si>
    <t>はり師</t>
    <rPh sb="2" eb="3">
      <t>シ</t>
    </rPh>
    <phoneticPr fontId="49"/>
  </si>
  <si>
    <t>きゅう師</t>
    <rPh sb="3" eb="4">
      <t>シ</t>
    </rPh>
    <phoneticPr fontId="49"/>
  </si>
  <si>
    <t>【自治体の皆様へ】</t>
    <rPh sb="1" eb="4">
      <t>ジチタイ</t>
    </rPh>
    <rPh sb="5" eb="7">
      <t>ミナサマ</t>
    </rPh>
    <phoneticPr fontId="49"/>
  </si>
  <si>
    <t>※ INDIRECT関数使用のため、以下のとおりセルに「名前の定義」をしています。</t>
    <rPh sb="10" eb="12">
      <t>カンスウ</t>
    </rPh>
    <rPh sb="12" eb="14">
      <t>シヨウ</t>
    </rPh>
    <rPh sb="18" eb="20">
      <t>イカ</t>
    </rPh>
    <rPh sb="28" eb="30">
      <t>ナマエ</t>
    </rPh>
    <rPh sb="31" eb="33">
      <t>テイギ</t>
    </rPh>
    <phoneticPr fontId="49"/>
  </si>
  <si>
    <t>　C12～L12・・・「職種」</t>
    <rPh sb="12" eb="14">
      <t>ショクシュ</t>
    </rPh>
    <phoneticPr fontId="49"/>
  </si>
  <si>
    <t>　C列・・・「管理者」</t>
    <rPh sb="2" eb="3">
      <t>レツ</t>
    </rPh>
    <rPh sb="7" eb="10">
      <t>カンリシャ</t>
    </rPh>
    <phoneticPr fontId="49"/>
  </si>
  <si>
    <t>　D列・・・「生活相談員」</t>
    <rPh sb="2" eb="3">
      <t>レツ</t>
    </rPh>
    <rPh sb="7" eb="9">
      <t>セイカツ</t>
    </rPh>
    <rPh sb="9" eb="12">
      <t>ソウダンイン</t>
    </rPh>
    <phoneticPr fontId="49"/>
  </si>
  <si>
    <t>　E列・・・「看護職員」</t>
    <rPh sb="2" eb="3">
      <t>レツ</t>
    </rPh>
    <rPh sb="7" eb="9">
      <t>カンゴ</t>
    </rPh>
    <rPh sb="9" eb="11">
      <t>ショクイン</t>
    </rPh>
    <phoneticPr fontId="49"/>
  </si>
  <si>
    <t>　F列・・・「介護職員」</t>
    <rPh sb="2" eb="3">
      <t>レツ</t>
    </rPh>
    <rPh sb="7" eb="9">
      <t>カイゴ</t>
    </rPh>
    <rPh sb="9" eb="11">
      <t>ショクイン</t>
    </rPh>
    <phoneticPr fontId="49"/>
  </si>
  <si>
    <t>　G列・・・「機能訓練指導員」</t>
    <rPh sb="2" eb="3">
      <t>レツ</t>
    </rPh>
    <rPh sb="7" eb="9">
      <t>キノウ</t>
    </rPh>
    <rPh sb="9" eb="11">
      <t>クンレン</t>
    </rPh>
    <rPh sb="11" eb="14">
      <t>シドウイン</t>
    </rPh>
    <phoneticPr fontId="49"/>
  </si>
  <si>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9"/>
  </si>
  <si>
    <t>　行が足りない場合は、適宜追加してください。</t>
    <rPh sb="1" eb="2">
      <t>ギョウ</t>
    </rPh>
    <rPh sb="3" eb="4">
      <t>タ</t>
    </rPh>
    <rPh sb="7" eb="9">
      <t>バアイ</t>
    </rPh>
    <rPh sb="11" eb="13">
      <t>テキギ</t>
    </rPh>
    <rPh sb="13" eb="15">
      <t>ツイカ</t>
    </rPh>
    <phoneticPr fontId="49"/>
  </si>
  <si>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9"/>
  </si>
  <si>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9"/>
  </si>
  <si>
    <t>　・「数式」タブ　⇒　「名前の定義」を選択</t>
    <rPh sb="3" eb="5">
      <t>スウシキ</t>
    </rPh>
    <rPh sb="12" eb="14">
      <t>ナマエ</t>
    </rPh>
    <rPh sb="15" eb="17">
      <t>テイギ</t>
    </rPh>
    <rPh sb="19" eb="21">
      <t>センタク</t>
    </rPh>
    <phoneticPr fontId="49"/>
  </si>
  <si>
    <t>　・「名前」に職種名を入力</t>
    <rPh sb="3" eb="5">
      <t>ナマエ</t>
    </rPh>
    <rPh sb="7" eb="9">
      <t>ショクシュ</t>
    </rPh>
    <rPh sb="9" eb="10">
      <t>メイ</t>
    </rPh>
    <rPh sb="11" eb="13">
      <t>ニュウリョク</t>
    </rPh>
    <phoneticPr fontId="49"/>
  </si>
  <si>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9"/>
  </si>
  <si>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9"/>
  </si>
  <si>
    <t>（別紙●）</t>
    <rPh sb="1" eb="3">
      <t>ベッシ</t>
    </rPh>
    <phoneticPr fontId="2"/>
  </si>
  <si>
    <t>受付番号</t>
    <phoneticPr fontId="2"/>
  </si>
  <si>
    <t>介護給付費算定に係る体制等に関する進達書＜基準該当事業者用＞</t>
    <rPh sb="17" eb="19">
      <t>シンタツ</t>
    </rPh>
    <rPh sb="21" eb="23">
      <t>キジュン</t>
    </rPh>
    <rPh sb="23" eb="25">
      <t>ガイトウ</t>
    </rPh>
    <rPh sb="25" eb="28">
      <t>ジギョウシャ</t>
    </rPh>
    <phoneticPr fontId="2"/>
  </si>
  <si>
    <t>平成</t>
    <rPh sb="0" eb="2">
      <t>ヘイセイ</t>
    </rPh>
    <phoneticPr fontId="2"/>
  </si>
  <si>
    <t>日</t>
    <rPh sb="0" eb="1">
      <t>ヒ</t>
    </rPh>
    <phoneticPr fontId="2"/>
  </si>
  <si>
    <t>　　知事　　殿</t>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</si>
  <si>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</si>
  <si>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</si>
  <si>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届　出　者</t>
    <phoneticPr fontId="2"/>
  </si>
  <si>
    <t>フリガナ</t>
  </si>
  <si>
    <t>名　　称</t>
    <phoneticPr fontId="2"/>
  </si>
  <si>
    <t>主たる事務所の所在地</t>
  </si>
  <si>
    <t>　(郵便番号　　―　　　)</t>
    <phoneticPr fontId="2"/>
  </si>
  <si>
    <t>　　　　　県　　　　郡市</t>
    <phoneticPr fontId="2"/>
  </si>
  <si>
    <t>　(ビルの名称等)</t>
    <phoneticPr fontId="2"/>
  </si>
  <si>
    <t>連 絡 先</t>
    <phoneticPr fontId="2"/>
  </si>
  <si>
    <t>法人である場合その種別</t>
    <rPh sb="5" eb="7">
      <t>バアイ</t>
    </rPh>
    <phoneticPr fontId="2"/>
  </si>
  <si>
    <t>法人所轄庁</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</si>
  <si>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</si>
  <si>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</si>
  <si>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</si>
  <si>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</si>
  <si>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同一所在地において行う　　　　　　　　　　　　　　　事業等の種類</t>
    <phoneticPr fontId="2"/>
  </si>
  <si>
    <t>実施事業</t>
  </si>
  <si>
    <t>登録年</t>
    <rPh sb="0" eb="2">
      <t>トウロク</t>
    </rPh>
    <rPh sb="2" eb="3">
      <t>ネン</t>
    </rPh>
    <phoneticPr fontId="2"/>
  </si>
  <si>
    <t>異動等の区分</t>
  </si>
  <si>
    <t>異動（予定）</t>
    <phoneticPr fontId="2"/>
  </si>
  <si>
    <t>異動項目</t>
    <phoneticPr fontId="2"/>
  </si>
  <si>
    <t>市町村が定める率</t>
    <rPh sb="0" eb="3">
      <t>シチョウソン</t>
    </rPh>
    <rPh sb="4" eb="5">
      <t>サダ</t>
    </rPh>
    <rPh sb="7" eb="8">
      <t>リツ</t>
    </rPh>
    <phoneticPr fontId="2"/>
  </si>
  <si>
    <t>月日</t>
    <rPh sb="0" eb="2">
      <t>ガッピ</t>
    </rPh>
    <phoneticPr fontId="2"/>
  </si>
  <si>
    <t>年月日</t>
    <rPh sb="0" eb="3">
      <t>ネンガッピ</t>
    </rPh>
    <phoneticPr fontId="2"/>
  </si>
  <si>
    <t>(※変更の場合)</t>
    <rPh sb="2" eb="4">
      <t>ヘンコウ</t>
    </rPh>
    <rPh sb="5" eb="7">
      <t>バアイ</t>
    </rPh>
    <phoneticPr fontId="2"/>
  </si>
  <si>
    <t>(市町村記載)</t>
    <rPh sb="1" eb="4">
      <t>シチョウソン</t>
    </rPh>
    <rPh sb="4" eb="6">
      <t>キサイ</t>
    </rPh>
    <phoneticPr fontId="2"/>
  </si>
  <si>
    <t>訪問介護</t>
  </si>
  <si>
    <t xml:space="preserve"> 1新規　2変更　3終了</t>
    <phoneticPr fontId="2"/>
  </si>
  <si>
    <t>訪問入浴介護</t>
  </si>
  <si>
    <t>通所介護</t>
  </si>
  <si>
    <t>短期入所生活介護</t>
  </si>
  <si>
    <t>福祉用具貸与</t>
  </si>
  <si>
    <t>居宅介護支援</t>
    <rPh sb="0" eb="2">
      <t>キョタク</t>
    </rPh>
    <rPh sb="2" eb="4">
      <t>カイゴ</t>
    </rPh>
    <rPh sb="4" eb="6">
      <t>シエン</t>
    </rPh>
    <phoneticPr fontId="2"/>
  </si>
  <si>
    <t>介護予防訪問介護</t>
    <rPh sb="0" eb="2">
      <t>カイゴ</t>
    </rPh>
    <rPh sb="2" eb="4">
      <t>ヨボウ</t>
    </rPh>
    <phoneticPr fontId="2"/>
  </si>
  <si>
    <t>介護予防訪問入浴介護</t>
    <rPh sb="0" eb="2">
      <t>カイゴ</t>
    </rPh>
    <rPh sb="2" eb="4">
      <t>ヨボウ</t>
    </rPh>
    <phoneticPr fontId="2"/>
  </si>
  <si>
    <t>介護予防通所介護</t>
    <rPh sb="0" eb="2">
      <t>カイゴ</t>
    </rPh>
    <rPh sb="2" eb="4">
      <t>ヨボウ</t>
    </rPh>
    <phoneticPr fontId="2"/>
  </si>
  <si>
    <t>介護予防短期入所生活介護</t>
    <rPh sb="0" eb="2">
      <t>カイゴ</t>
    </rPh>
    <rPh sb="2" eb="4">
      <t>ヨボウ</t>
    </rPh>
    <phoneticPr fontId="2"/>
  </si>
  <si>
    <t>介護予防福祉用具貸与</t>
    <rPh sb="0" eb="2">
      <t>カイゴ</t>
    </rPh>
    <rPh sb="2" eb="4">
      <t>ヨボウ</t>
    </rPh>
    <phoneticPr fontId="2"/>
  </si>
  <si>
    <t>介護予防支援</t>
    <rPh sb="0" eb="2">
      <t>カイゴ</t>
    </rPh>
    <rPh sb="2" eb="4">
      <t>ヨボウ</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</si>
  <si>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</si>
  <si>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</si>
  <si>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</si>
  <si>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</si>
  <si>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</si>
  <si>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</si>
  <si>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</si>
  <si>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</si>
  <si>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</si>
  <si>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</si>
  <si>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</si>
  <si>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</si>
  <si>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</si>
  <si>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</si>
  <si>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</si>
  <si>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</si>
  <si>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</si>
  <si>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</si>
  <si>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</si>
  <si>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</si>
  <si>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</si>
  <si>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</si>
  <si>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</si>
  <si>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</si>
  <si>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</si>
  <si>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</si>
  <si>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</si>
  <si>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</si>
  <si>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指定居宅サービス事業者等による介護給付費の割引に係る割引率の設定について＜別紙５－２＞</t>
    <rPh sb="0" eb="2">
      <t>シテイ</t>
    </rPh>
    <rPh sb="2" eb="4">
      <t>キョタク</t>
    </rPh>
    <rPh sb="8" eb="11">
      <t>ジギョウシャ</t>
    </rPh>
    <rPh sb="11" eb="12">
      <t>トウ</t>
    </rPh>
    <rPh sb="15" eb="17">
      <t>カイゴ</t>
    </rPh>
    <rPh sb="17" eb="20">
      <t>キュウフヒ</t>
    </rPh>
    <rPh sb="21" eb="23">
      <t>ワリビキ</t>
    </rPh>
    <rPh sb="24" eb="25">
      <t>カカ</t>
    </rPh>
    <rPh sb="26" eb="29">
      <t>ワリビキリツ</t>
    </rPh>
    <rPh sb="30" eb="32">
      <t>セッテイ</t>
    </rPh>
    <rPh sb="37" eb="39">
      <t>ベッシ</t>
    </rPh>
    <phoneticPr fontId="2"/>
  </si>
  <si>
    <t>事業所番号ごとに提出すること</t>
    <phoneticPr fontId="2"/>
  </si>
  <si>
    <t>自主点検したもの（チェック済）を提出すること</t>
    <rPh sb="0" eb="2">
      <t>ジシュ</t>
    </rPh>
    <rPh sb="2" eb="4">
      <t>テンケン</t>
    </rPh>
    <rPh sb="13" eb="14">
      <t>ズ</t>
    </rPh>
    <rPh sb="16" eb="18">
      <t>テイシュツ</t>
    </rPh>
    <phoneticPr fontId="2"/>
  </si>
  <si>
    <t>任意の様式で可</t>
    <rPh sb="0" eb="2">
      <t>ニンイ</t>
    </rPh>
    <rPh sb="3" eb="5">
      <t>ヨウシキ</t>
    </rPh>
    <rPh sb="6" eb="7">
      <t>カ</t>
    </rPh>
    <phoneticPr fontId="2"/>
  </si>
  <si>
    <t>看護職員の欠員が解消される場合</t>
    <rPh sb="0" eb="2">
      <t>カンゴ</t>
    </rPh>
    <rPh sb="2" eb="4">
      <t>ショクイン</t>
    </rPh>
    <rPh sb="5" eb="7">
      <t>ケツイン</t>
    </rPh>
    <rPh sb="8" eb="10">
      <t>カイショウ</t>
    </rPh>
    <rPh sb="13" eb="15">
      <t>バアイ</t>
    </rPh>
    <phoneticPr fontId="2"/>
  </si>
  <si>
    <t>※個別機能訓練加算を算定している場合は、１月につき算定できる単位数が半分の１００単位となります</t>
    <rPh sb="1" eb="3">
      <t>コベツ</t>
    </rPh>
    <rPh sb="3" eb="5">
      <t>キノウ</t>
    </rPh>
    <rPh sb="5" eb="7">
      <t>クンレン</t>
    </rPh>
    <rPh sb="7" eb="9">
      <t>カサン</t>
    </rPh>
    <rPh sb="10" eb="12">
      <t>サンテイ</t>
    </rPh>
    <phoneticPr fontId="43"/>
  </si>
  <si>
    <t>理学療法士、作業療法士、言語聴覚士、看護師、准看護師、柔道整復師、あん摩マッサージ指圧師、一定の実務経験を有するはり師、きゅう師</t>
    <rPh sb="0" eb="5">
      <t>リガク</t>
    </rPh>
    <rPh sb="6" eb="11">
      <t>サギョウ</t>
    </rPh>
    <rPh sb="12" eb="14">
      <t>ゲンゴ</t>
    </rPh>
    <rPh sb="14" eb="17">
      <t>チョウカクシ</t>
    </rPh>
    <rPh sb="18" eb="21">
      <t>カンゴシ</t>
    </rPh>
    <rPh sb="22" eb="26">
      <t>ジュンカンゴシ</t>
    </rPh>
    <rPh sb="27" eb="29">
      <t>ジュウドウ</t>
    </rPh>
    <rPh sb="29" eb="31">
      <t>セイフク</t>
    </rPh>
    <rPh sb="31" eb="32">
      <t>シ</t>
    </rPh>
    <rPh sb="35" eb="36">
      <t>マ</t>
    </rPh>
    <rPh sb="41" eb="44">
      <t>シアツシ</t>
    </rPh>
    <rPh sb="45" eb="47">
      <t>イッテイ</t>
    </rPh>
    <rPh sb="48" eb="50">
      <t>ジツム</t>
    </rPh>
    <rPh sb="50" eb="52">
      <t>ケイケン</t>
    </rPh>
    <rPh sb="53" eb="54">
      <t>ユウ</t>
    </rPh>
    <rPh sb="58" eb="59">
      <t>シ</t>
    </rPh>
    <rPh sb="63" eb="64">
      <t>シ</t>
    </rPh>
    <phoneticPr fontId="2"/>
  </si>
  <si>
    <t>認知症介護指導者研修、認知症介護実践リーダー研修、認知症介護実践者研修等の資格証の写しを添付</t>
    <rPh sb="0" eb="2">
      <t>ニンチ</t>
    </rPh>
    <rPh sb="3" eb="5">
      <t>カイゴ</t>
    </rPh>
    <rPh sb="5" eb="8">
      <t>シドウシャ</t>
    </rPh>
    <rPh sb="8" eb="10">
      <t>ケンシュウ</t>
    </rPh>
    <rPh sb="11" eb="14">
      <t>ニンチショウ</t>
    </rPh>
    <rPh sb="14" eb="16">
      <t>カイゴ</t>
    </rPh>
    <rPh sb="16" eb="18">
      <t>ジッセン</t>
    </rPh>
    <rPh sb="22" eb="24">
      <t>ケンシュウ</t>
    </rPh>
    <rPh sb="25" eb="28">
      <t>ニンチショウ</t>
    </rPh>
    <rPh sb="28" eb="30">
      <t>カイゴ</t>
    </rPh>
    <rPh sb="30" eb="33">
      <t>ジッセンシャ</t>
    </rPh>
    <rPh sb="33" eb="35">
      <t>ケンシュウ</t>
    </rPh>
    <rPh sb="35" eb="36">
      <t>トウ</t>
    </rPh>
    <rPh sb="37" eb="39">
      <t>シカク</t>
    </rPh>
    <rPh sb="39" eb="40">
      <t>アカシ</t>
    </rPh>
    <rPh sb="41" eb="42">
      <t>ウツ</t>
    </rPh>
    <rPh sb="44" eb="46">
      <t>テンプ</t>
    </rPh>
    <phoneticPr fontId="2"/>
  </si>
  <si>
    <t>前年度４月～２月の分。なお、前年度実績が６月に満たない場合は届出前３か月分</t>
    <rPh sb="0" eb="3">
      <t>ゼンネンド</t>
    </rPh>
    <rPh sb="4" eb="5">
      <t>ガツ</t>
    </rPh>
    <rPh sb="7" eb="8">
      <t>ガツ</t>
    </rPh>
    <rPh sb="9" eb="10">
      <t>ブン</t>
    </rPh>
    <rPh sb="14" eb="17">
      <t>ゼンネンド</t>
    </rPh>
    <rPh sb="17" eb="19">
      <t>ジッセキ</t>
    </rPh>
    <rPh sb="21" eb="22">
      <t>ガツ</t>
    </rPh>
    <rPh sb="23" eb="24">
      <t>ミ</t>
    </rPh>
    <rPh sb="27" eb="29">
      <t>バアイ</t>
    </rPh>
    <rPh sb="30" eb="32">
      <t>トドケデ</t>
    </rPh>
    <rPh sb="32" eb="33">
      <t>マエ</t>
    </rPh>
    <rPh sb="35" eb="37">
      <t>ゲツブン</t>
    </rPh>
    <phoneticPr fontId="2"/>
  </si>
  <si>
    <t>入浴介助に関する研修を実施、または実施することがわかる資料</t>
    <rPh sb="0" eb="2">
      <t>ニュウヨク</t>
    </rPh>
    <rPh sb="2" eb="4">
      <t>カイジョ</t>
    </rPh>
    <rPh sb="5" eb="6">
      <t>カン</t>
    </rPh>
    <rPh sb="8" eb="10">
      <t>ケンシュウ</t>
    </rPh>
    <rPh sb="11" eb="13">
      <t>ジッシ</t>
    </rPh>
    <rPh sb="17" eb="19">
      <t>ジッシ</t>
    </rPh>
    <rPh sb="27" eb="29">
      <t>シリョウ</t>
    </rPh>
    <phoneticPr fontId="2"/>
  </si>
  <si>
    <t>利用者の割合に関する計算書（中重度者ケア体制加算）＜別紙22-2＞</t>
    <rPh sb="0" eb="3">
      <t>リヨウシャ</t>
    </rPh>
    <rPh sb="4" eb="6">
      <t>ワリアイ</t>
    </rPh>
    <rPh sb="7" eb="8">
      <t>カン</t>
    </rPh>
    <rPh sb="10" eb="13">
      <t>ケイサンショ</t>
    </rPh>
    <rPh sb="14" eb="17">
      <t>チュウジュウド</t>
    </rPh>
    <rPh sb="17" eb="18">
      <t>シャ</t>
    </rPh>
    <rPh sb="20" eb="22">
      <t>タイセイ</t>
    </rPh>
    <rPh sb="22" eb="24">
      <t>カサン</t>
    </rPh>
    <rPh sb="26" eb="28">
      <t>ベッシ</t>
    </rPh>
    <phoneticPr fontId="2"/>
  </si>
  <si>
    <t>加算算定開始する月の分を予定で記載
し提出</t>
    <rPh sb="19" eb="21">
      <t>テイシュツ</t>
    </rPh>
    <phoneticPr fontId="2"/>
  </si>
  <si>
    <t>個別機能訓練体制
＊介護サービスのみ</t>
    <phoneticPr fontId="2"/>
  </si>
  <si>
    <t>機能訓練指導員経歴書（※はり師、きゅう師用）</t>
    <rPh sb="0" eb="2">
      <t>キノウ</t>
    </rPh>
    <rPh sb="2" eb="4">
      <t>クンレン</t>
    </rPh>
    <rPh sb="4" eb="7">
      <t>シドウイン</t>
    </rPh>
    <rPh sb="7" eb="8">
      <t>キョウ</t>
    </rPh>
    <rPh sb="8" eb="9">
      <t>レキ</t>
    </rPh>
    <rPh sb="14" eb="15">
      <t>シ</t>
    </rPh>
    <rPh sb="19" eb="20">
      <t>シ</t>
    </rPh>
    <rPh sb="20" eb="21">
      <t>ヨウ</t>
    </rPh>
    <phoneticPr fontId="2"/>
  </si>
  <si>
    <t>該当する資格証（写）　　　　　　　　　　　　　　　　　　　　　　　　　　　　　　　　　　　　　※一定の実務経験を有するはり師、きゅう師の場合は実務経験の分かる経歴書を添付する。＜参考様式２＞　　　　　　　　　　　　　　　　　　　　　　　　　　　　　　　　　　　　　　　　　　　　</t>
    <rPh sb="0" eb="2">
      <t>ガイトウ</t>
    </rPh>
    <rPh sb="4" eb="7">
      <t>シカクショウ</t>
    </rPh>
    <rPh sb="48" eb="50">
      <t>イッテイ</t>
    </rPh>
    <rPh sb="51" eb="53">
      <t>ジツム</t>
    </rPh>
    <rPh sb="53" eb="55">
      <t>ケイケン</t>
    </rPh>
    <rPh sb="56" eb="57">
      <t>ユウ</t>
    </rPh>
    <rPh sb="61" eb="62">
      <t>シ</t>
    </rPh>
    <rPh sb="66" eb="67">
      <t>シ</t>
    </rPh>
    <rPh sb="68" eb="70">
      <t>バアイ</t>
    </rPh>
    <rPh sb="71" eb="73">
      <t>ジツム</t>
    </rPh>
    <rPh sb="73" eb="75">
      <t>ケイケン</t>
    </rPh>
    <rPh sb="76" eb="77">
      <t>ワ</t>
    </rPh>
    <rPh sb="79" eb="82">
      <t>ケイレキショ</t>
    </rPh>
    <rPh sb="83" eb="85">
      <t>テンプ</t>
    </rPh>
    <rPh sb="89" eb="91">
      <t>サンコウ</t>
    </rPh>
    <rPh sb="91" eb="93">
      <t>ヨウシキ</t>
    </rPh>
    <phoneticPr fontId="2"/>
  </si>
  <si>
    <t>利用者の割合に関する計算書（認知症加算）＜別紙23-2＞</t>
    <rPh sb="0" eb="3">
      <t>リヨウシャ</t>
    </rPh>
    <rPh sb="4" eb="6">
      <t>ワリアイ</t>
    </rPh>
    <rPh sb="7" eb="8">
      <t>カン</t>
    </rPh>
    <rPh sb="10" eb="13">
      <t>ケイサンショ</t>
    </rPh>
    <rPh sb="14" eb="17">
      <t>ニンチショウ</t>
    </rPh>
    <rPh sb="17" eb="19">
      <t>カサン</t>
    </rPh>
    <phoneticPr fontId="2"/>
  </si>
  <si>
    <t>該当する研修終了証</t>
    <rPh sb="0" eb="2">
      <t>ガイトウ</t>
    </rPh>
    <rPh sb="4" eb="6">
      <t>ケンシュウ</t>
    </rPh>
    <rPh sb="6" eb="8">
      <t>シュウリョウ</t>
    </rPh>
    <phoneticPr fontId="2"/>
  </si>
  <si>
    <t>栄養マネジメント体制に関する届出書＜別紙38＞</t>
    <rPh sb="0" eb="2">
      <t>エイヨウ</t>
    </rPh>
    <rPh sb="8" eb="10">
      <t>タイセイ</t>
    </rPh>
    <rPh sb="11" eb="12">
      <t>カン</t>
    </rPh>
    <rPh sb="14" eb="17">
      <t>トドケデショ</t>
    </rPh>
    <phoneticPr fontId="2"/>
  </si>
  <si>
    <t>口腔機能向上体制</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</si>
  <si>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</si>
  <si>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３　サービス提供体制強化加算（Ⅲ）</t>
    <phoneticPr fontId="2"/>
  </si>
  <si>
    <t>２　サービス提供体制強化加算（Ⅱ）</t>
    <phoneticPr fontId="2"/>
  </si>
  <si>
    <t>１　サービス提供体制強化加算（Ⅰ）</t>
    <phoneticPr fontId="2"/>
  </si>
  <si>
    <t>3　届 出 項 目</t>
    <rPh sb="2" eb="3">
      <t>トド</t>
    </rPh>
    <rPh sb="4" eb="5">
      <t>デ</t>
    </rPh>
    <rPh sb="6" eb="7">
      <t>コウ</t>
    </rPh>
    <rPh sb="8" eb="9">
      <t>メ</t>
    </rPh>
    <phoneticPr fontId="2"/>
  </si>
  <si>
    <t>（別紙14－7）</t>
    <phoneticPr fontId="2"/>
  </si>
  <si>
    <t>サービス提供体制強化加算に関する届出書
（介護予防型通所サービス・生活支援型通所サービス）</t>
    <rPh sb="4" eb="6">
      <t>テイキョウ</t>
    </rPh>
    <rPh sb="6" eb="8">
      <t>タイセイ</t>
    </rPh>
    <rPh sb="8" eb="10">
      <t>キョウカ</t>
    </rPh>
    <rPh sb="10" eb="12">
      <t>カサン</t>
    </rPh>
    <rPh sb="13" eb="14">
      <t>カン</t>
    </rPh>
    <rPh sb="16" eb="19">
      <t>トドケデショ</t>
    </rPh>
    <rPh sb="21" eb="26">
      <t>カイゴヨボウガタ</t>
    </rPh>
    <rPh sb="26" eb="28">
      <t>ツウショ</t>
    </rPh>
    <rPh sb="33" eb="38">
      <t>セイカツシエンガタ</t>
    </rPh>
    <rPh sb="38" eb="40">
      <t>ツウショ</t>
    </rPh>
    <phoneticPr fontId="2"/>
  </si>
  <si>
    <t>サービス提供体制強化加算に関する確認書＜参考様式５＞</t>
    <rPh sb="4" eb="6">
      <t>テイキョウ</t>
    </rPh>
    <rPh sb="6" eb="8">
      <t>タイセイ</t>
    </rPh>
    <rPh sb="8" eb="10">
      <t>キョウカ</t>
    </rPh>
    <rPh sb="10" eb="12">
      <t>カサン</t>
    </rPh>
    <rPh sb="13" eb="14">
      <t>カン</t>
    </rPh>
    <rPh sb="16" eb="19">
      <t>カクニンショ</t>
    </rPh>
    <phoneticPr fontId="2"/>
  </si>
  <si>
    <t>利用延べ人数が減少していることがわかる書類</t>
    <phoneticPr fontId="2"/>
  </si>
  <si>
    <t>事 業 所 番 号</t>
    <rPh sb="0" eb="1">
      <t>コト</t>
    </rPh>
    <rPh sb="2" eb="3">
      <t>ゴウ</t>
    </rPh>
    <rPh sb="4" eb="5">
      <t>ショ</t>
    </rPh>
    <rPh sb="6" eb="7">
      <t>バン</t>
    </rPh>
    <rPh sb="8" eb="9">
      <t>ゴウ</t>
    </rPh>
    <phoneticPr fontId="2"/>
  </si>
  <si>
    <t>高齢者虐待防止措置実施の有無</t>
  </si>
  <si>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</si>
  <si>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</si>
  <si>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A6</t>
    <phoneticPr fontId="2"/>
  </si>
  <si>
    <t>介護予防型通所サービス</t>
    <rPh sb="0" eb="5">
      <t>カイゴヨボウガタ</t>
    </rPh>
    <rPh sb="5" eb="7">
      <t>ツウショ</t>
    </rPh>
    <phoneticPr fontId="2"/>
  </si>
  <si>
    <t>一体的サービス提供加算</t>
    <rPh sb="0" eb="2">
      <t>イッタイ</t>
    </rPh>
    <rPh sb="2" eb="11">
      <t>テキサービステイキョウカサン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</si>
  <si>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</si>
  <si>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</si>
  <si>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</si>
  <si>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</si>
  <si>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提供サービス</t>
    <phoneticPr fontId="2"/>
  </si>
  <si>
    <t>福 岡 市 介 護 予 防 ・ 日 常 生 活 支 援 総 合 事 業 費 算 定 に 係 る 体 制 等 状 況 一 覧 表
（生活支援型通所サービス）</t>
    <rPh sb="65" eb="67">
      <t>セイカツ</t>
    </rPh>
    <rPh sb="67" eb="69">
      <t>シエン</t>
    </rPh>
    <rPh sb="69" eb="70">
      <t>ガタ</t>
    </rPh>
    <rPh sb="70" eb="72">
      <t>ツウショ</t>
    </rPh>
    <phoneticPr fontId="2"/>
  </si>
  <si>
    <t>生活支援型
通所サービス</t>
    <phoneticPr fontId="49"/>
  </si>
  <si>
    <t>サービス提供体制強化加算</t>
    <phoneticPr fontId="49"/>
  </si>
  <si>
    <t>５ 加算Ⅰ</t>
    <rPh sb="2" eb="4">
      <t>カサン</t>
    </rPh>
    <phoneticPr fontId="2"/>
  </si>
  <si>
    <t>４ 加算Ⅱ</t>
    <rPh sb="2" eb="4">
      <t>カサン</t>
    </rPh>
    <phoneticPr fontId="2"/>
  </si>
  <si>
    <t>A6</t>
    <phoneticPr fontId="49"/>
  </si>
  <si>
    <t>歯科衛生士、言語聴覚士、看護師、准看護師</t>
    <rPh sb="0" eb="2">
      <t>シカ</t>
    </rPh>
    <rPh sb="2" eb="5">
      <t>エイセイシ</t>
    </rPh>
    <rPh sb="6" eb="8">
      <t>ゲンゴ</t>
    </rPh>
    <rPh sb="8" eb="11">
      <t>チョウカクシ</t>
    </rPh>
    <rPh sb="12" eb="15">
      <t>カンゴシ</t>
    </rPh>
    <rPh sb="16" eb="20">
      <t>ジュンカンゴシ</t>
    </rPh>
    <phoneticPr fontId="2"/>
  </si>
  <si>
    <t>従業者の勤務の体制及び勤務形態一覧表＜標準様式１＞</t>
    <rPh sb="19" eb="21">
      <t>ヒョウジュン</t>
    </rPh>
    <rPh sb="21" eb="23">
      <t>ヨウシキ</t>
    </rPh>
    <phoneticPr fontId="2"/>
  </si>
  <si>
    <t>従業者の勤務の体制及び勤務形態一覧表＜標準様式１＞</t>
    <phoneticPr fontId="2"/>
  </si>
  <si>
    <t>従業者の勤務の体制及び勤務形態一覧表（認知症加算・中重度者ケア体制加算確認用）　＜別紙５－B＞</t>
    <rPh sb="41" eb="43">
      <t>ベッシ</t>
    </rPh>
    <phoneticPr fontId="2"/>
  </si>
  <si>
    <t>中重度者ケア体制加算に関する届出書＜別紙22＞</t>
    <rPh sb="0" eb="1">
      <t>チュウ</t>
    </rPh>
    <rPh sb="1" eb="3">
      <t>ジュウド</t>
    </rPh>
    <rPh sb="3" eb="4">
      <t>シャ</t>
    </rPh>
    <rPh sb="6" eb="8">
      <t>タイセイ</t>
    </rPh>
    <rPh sb="8" eb="10">
      <t>カサン</t>
    </rPh>
    <rPh sb="11" eb="12">
      <t>カン</t>
    </rPh>
    <rPh sb="14" eb="16">
      <t>トドケデ</t>
    </rPh>
    <rPh sb="16" eb="17">
      <t>ショ</t>
    </rPh>
    <phoneticPr fontId="2"/>
  </si>
  <si>
    <t>従業者の勤務の体制及び勤務形態一覧表＜標準様式１＞</t>
    <phoneticPr fontId="43"/>
  </si>
  <si>
    <t>認知症加算に関する届出書＜別紙23＞</t>
    <rPh sb="13" eb="15">
      <t>ベッシ</t>
    </rPh>
    <phoneticPr fontId="2"/>
  </si>
  <si>
    <t>サービス提供体制強化加算に関する届出書＜別紙14-3＞
※介護予防型・生活支援型サービスについては＜別紙14-7＞</t>
    <rPh sb="4" eb="6">
      <t>テイキョウ</t>
    </rPh>
    <rPh sb="6" eb="8">
      <t>タイセイ</t>
    </rPh>
    <rPh sb="8" eb="10">
      <t>キョウカ</t>
    </rPh>
    <rPh sb="10" eb="12">
      <t>カサン</t>
    </rPh>
    <rPh sb="13" eb="14">
      <t>カン</t>
    </rPh>
    <rPh sb="16" eb="19">
      <t>トドケデショ</t>
    </rPh>
    <rPh sb="29" eb="34">
      <t>カイゴヨボウガタ</t>
    </rPh>
    <rPh sb="35" eb="40">
      <t>セイカツシエンガタ</t>
    </rPh>
    <rPh sb="50" eb="52">
      <t>ベッシ</t>
    </rPh>
    <phoneticPr fontId="2"/>
  </si>
  <si>
    <t>従業者の勤務の体制及び勤務形態一覧表＜標準様式１＞</t>
    <rPh sb="0" eb="3">
      <t>ジュウギョウシャ</t>
    </rPh>
    <rPh sb="4" eb="6">
      <t>キンム</t>
    </rPh>
    <rPh sb="7" eb="9">
      <t>タイセイ</t>
    </rPh>
    <rPh sb="9" eb="10">
      <t>オヨ</t>
    </rPh>
    <rPh sb="11" eb="13">
      <t>キンム</t>
    </rPh>
    <rPh sb="13" eb="15">
      <t>ケイタイ</t>
    </rPh>
    <rPh sb="15" eb="17">
      <t>イチラン</t>
    </rPh>
    <rPh sb="17" eb="18">
      <t>ヒョウ</t>
    </rPh>
    <phoneticPr fontId="2"/>
  </si>
  <si>
    <t>(例)年間研修計画書等</t>
    <rPh sb="1" eb="2">
      <t>レイ</t>
    </rPh>
    <rPh sb="3" eb="7">
      <t>ネンカンケンシュウ</t>
    </rPh>
    <rPh sb="7" eb="10">
      <t>ケイカクショ</t>
    </rPh>
    <rPh sb="10" eb="11">
      <t>トウ</t>
    </rPh>
    <phoneticPr fontId="2"/>
  </si>
  <si>
    <t>（別紙38）</t>
    <rPh sb="1" eb="3">
      <t>ベッシ</t>
    </rPh>
    <phoneticPr fontId="2"/>
  </si>
  <si>
    <t>栄養マネジメント体制に関する届出書</t>
    <rPh sb="0" eb="2">
      <t>エイヨウ</t>
    </rPh>
    <rPh sb="8" eb="10">
      <t>タイセイ</t>
    </rPh>
    <rPh sb="11" eb="12">
      <t>カン</t>
    </rPh>
    <rPh sb="14" eb="17">
      <t>トドケデショ</t>
    </rPh>
    <phoneticPr fontId="2"/>
  </si>
  <si>
    <t>異動区分</t>
    <rPh sb="0" eb="2">
      <t>イドウ</t>
    </rPh>
    <rPh sb="2" eb="4">
      <t>クブン</t>
    </rPh>
    <phoneticPr fontId="2"/>
  </si>
  <si>
    <t>施設種別</t>
    <rPh sb="0" eb="2">
      <t>シセツ</t>
    </rPh>
    <rPh sb="2" eb="4">
      <t>シュベツ</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</si>
  <si>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</si>
  <si>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</si>
  <si>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</si>
  <si>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</si>
  <si>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5　通所介護</t>
    <rPh sb="2" eb="6">
      <t>ツウショカイゴ</t>
    </rPh>
    <phoneticPr fontId="2"/>
  </si>
  <si>
    <t>6　認知症対応型通所介護</t>
    <rPh sb="2" eb="8">
      <t>ニンチショウタイオウガタ</t>
    </rPh>
    <rPh sb="8" eb="12">
      <t>ツウショカイゴ</t>
    </rPh>
    <phoneticPr fontId="2"/>
  </si>
  <si>
    <t>7　地域密着型通所介護</t>
    <rPh sb="2" eb="7">
      <t>チイキミッチャクガタ</t>
    </rPh>
    <rPh sb="7" eb="11">
      <t>ツウショカイゴ</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</si>
  <si>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</si>
  <si>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</si>
  <si>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</si>
  <si>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</si>
  <si>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</si>
  <si>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管理栄養士</t>
    <rPh sb="0" eb="5">
      <t>カンリエイヨウシ</t>
    </rPh>
    <phoneticPr fontId="2"/>
  </si>
  <si>
    <t>看護職員</t>
    <rPh sb="0" eb="4">
      <t>カンゴショクイン</t>
    </rPh>
    <phoneticPr fontId="2"/>
  </si>
  <si>
    <t>介護職員</t>
    <rPh sb="0" eb="4">
      <t>カイゴショクイン</t>
    </rPh>
    <phoneticPr fontId="2"/>
  </si>
  <si>
    <t>生活相談員</t>
    <rPh sb="0" eb="5">
      <t>セイカツソウダンイン</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</si>
  <si>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</si>
  <si>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</si>
  <si>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</si>
  <si>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t>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</si>
  <si>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</si>
  <si>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</si>
  <si>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</si>
  <si>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</si>
  <si>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</si>
  <si>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本チェック表</t>
    <rPh sb="0" eb="1">
      <t>ホン</t>
    </rPh>
    <rPh sb="5" eb="6">
      <t>オモテ</t>
    </rPh>
    <phoneticPr fontId="2"/>
  </si>
  <si>
    <t>（別紙３－２）</t>
    <rPh sb="1" eb="3">
      <t>ベッシ</t>
    </rPh>
    <phoneticPr fontId="2"/>
  </si>
  <si>
    <t>介護給付費算定に係る体制等に関する届出書</t>
    <rPh sb="17" eb="20">
      <t>トドケデショ</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</si>
  <si>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</si>
  <si>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所在地</t>
    <phoneticPr fontId="2"/>
  </si>
  <si>
    <t>名　称</t>
    <phoneticPr fontId="2"/>
  </si>
  <si>
    <t>このことについて、関係書類を添えて以下のとおり届け出ます。</t>
    <phoneticPr fontId="2"/>
  </si>
  <si>
    <t>事業所所在地市町村番号</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</si>
  <si>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</si>
  <si>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</si>
  <si>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</si>
  <si>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</si>
  <si>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</si>
  <si>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</si>
  <si>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</si>
  <si>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</si>
  <si>
    <t>フリガナ</t>
    <phoneticPr fontId="2"/>
  </si>
  <si>
    <t>事業所・施設の名称</t>
    <phoneticPr fontId="2"/>
  </si>
  <si>
    <t>指定</t>
    <rPh sb="0" eb="2">
      <t>シテイ</t>
    </rPh>
    <phoneticPr fontId="2"/>
  </si>
  <si>
    <t>年月日</t>
    <rPh sb="1" eb="3">
      <t>ガッピ</t>
    </rPh>
    <phoneticPr fontId="2"/>
  </si>
  <si>
    <t>地域密着型サービス</t>
    <phoneticPr fontId="2"/>
  </si>
  <si>
    <t>夜間対応型訪問介護</t>
    <rPh sb="0" eb="2">
      <t>ヤカン</t>
    </rPh>
    <rPh sb="2" eb="5">
      <t>タイオウガタ</t>
    </rPh>
    <phoneticPr fontId="2"/>
  </si>
  <si>
    <t>1新規</t>
  </si>
  <si>
    <t>2変更</t>
    <phoneticPr fontId="2"/>
  </si>
  <si>
    <t>3終了</t>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</si>
  <si>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</si>
  <si>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</si>
  <si>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</si>
  <si>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</si>
  <si>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</si>
  <si>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</si>
  <si>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</si>
  <si>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</si>
  <si>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</si>
  <si>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</si>
  <si>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　　3　「法人所轄庁」欄、申請者が認可法人である場合に、その主務官庁の名称を記載してください。</t>
    <phoneticPr fontId="2"/>
  </si>
  <si>
    <t>　　5　「異動等の区分」欄には、今回届出を行う事業所について該当する数字の横の□を■にしてください。</t>
    <phoneticPr fontId="2"/>
  </si>
  <si>
    <t>　　6　「異動項目」欄には、(別紙1－３)「介護給付費算定に係る体制等状況一覧表」に掲げる項目（施設等の区分、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</si>
  <si>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</si>
  <si>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</si>
  <si>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</si>
  <si>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</si>
  <si>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（別紙50）</t>
    <rPh sb="1" eb="3">
      <t>ベッシ</t>
    </rPh>
    <phoneticPr fontId="2"/>
  </si>
  <si>
    <t>介護予防・日常生活支援総合事業費算定に係る体制等に関する届出書＜指定事業者用＞</t>
    <phoneticPr fontId="2"/>
  </si>
  <si>
    <t>届　出　者</t>
    <rPh sb="0" eb="1">
      <t>トドケ</t>
    </rPh>
    <rPh sb="2" eb="3">
      <t>デ</t>
    </rPh>
    <phoneticPr fontId="2"/>
  </si>
  <si>
    <t>法人の種別</t>
  </si>
  <si>
    <t>事業所・施設の状況</t>
  </si>
  <si>
    <t>主たる事業所・施設の　　　　　　　　　所在地</t>
    <phoneticPr fontId="2"/>
  </si>
  <si>
    <t>届出を行う事業所・施設の種類</t>
  </si>
  <si>
    <t>指定（許可）</t>
    <rPh sb="0" eb="2">
      <t>シテイ</t>
    </rPh>
    <rPh sb="3" eb="5">
      <t>キョカ</t>
    </rPh>
    <phoneticPr fontId="2"/>
  </si>
  <si>
    <t>介護予防型訪問サービス</t>
    <rPh sb="0" eb="5">
      <t>カイゴヨボウガタ</t>
    </rPh>
    <rPh sb="5" eb="7">
      <t>ホウモン</t>
    </rPh>
    <phoneticPr fontId="2"/>
  </si>
  <si>
    <t>生活支援型訪問サービス</t>
    <rPh sb="0" eb="7">
      <t>セイカツシエンガタホウモン</t>
    </rPh>
    <phoneticPr fontId="2"/>
  </si>
  <si>
    <t>生活支援型通所サービス</t>
    <rPh sb="0" eb="2">
      <t>セイカツ</t>
    </rPh>
    <rPh sb="2" eb="5">
      <t>シエンガタ</t>
    </rPh>
    <rPh sb="5" eb="7">
      <t>ツウショ</t>
    </rPh>
    <phoneticPr fontId="2"/>
  </si>
  <si>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</si>
  <si>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</si>
  <si>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</si>
  <si>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</si>
  <si>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</si>
  <si>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</si>
  <si>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　　8　「主たる事業所の所在地以外の場所で一部実施する場合の出張所等の所在地」について、複数の出張所等を有する場合は、</t>
    <phoneticPr fontId="2"/>
  </si>
  <si>
    <t>介護給付費算定に係る体制等に関する届出書　チェック表
（地域密着型通所介護・療養通所介護・介護予防型通所サービス・生活支援型通所サービス）</t>
    <rPh sb="0" eb="2">
      <t>カイゴ</t>
    </rPh>
    <rPh sb="2" eb="4">
      <t>キュウフ</t>
    </rPh>
    <rPh sb="4" eb="5">
      <t>ヒ</t>
    </rPh>
    <rPh sb="5" eb="7">
      <t>サンテイ</t>
    </rPh>
    <rPh sb="8" eb="9">
      <t>カカ</t>
    </rPh>
    <rPh sb="10" eb="12">
      <t>タイセイ</t>
    </rPh>
    <rPh sb="12" eb="13">
      <t>トウ</t>
    </rPh>
    <rPh sb="14" eb="15">
      <t>カン</t>
    </rPh>
    <rPh sb="17" eb="20">
      <t>トドケデショ</t>
    </rPh>
    <rPh sb="25" eb="26">
      <t>ヒョウ</t>
    </rPh>
    <rPh sb="28" eb="30">
      <t>チイキ</t>
    </rPh>
    <rPh sb="30" eb="33">
      <t>ミッチャクガタ</t>
    </rPh>
    <rPh sb="33" eb="35">
      <t>ツウショ</t>
    </rPh>
    <rPh sb="35" eb="37">
      <t>カイゴ</t>
    </rPh>
    <rPh sb="38" eb="40">
      <t>リョウヨウ</t>
    </rPh>
    <rPh sb="40" eb="42">
      <t>ツウショ</t>
    </rPh>
    <rPh sb="42" eb="44">
      <t>カイゴ</t>
    </rPh>
    <rPh sb="45" eb="50">
      <t>カイゴヨボウガタ</t>
    </rPh>
    <rPh sb="50" eb="52">
      <t>ツウショ</t>
    </rPh>
    <rPh sb="57" eb="64">
      <t>セイカツシエンガタツウショ</t>
    </rPh>
    <phoneticPr fontId="2"/>
  </si>
  <si>
    <t>介護給付費算定に係る体制等に関する届出書＜別紙3-2＞
※介護予防型・生活支援型サービスについては＜別紙50＞</t>
    <rPh sb="0" eb="2">
      <t>カイゴ</t>
    </rPh>
    <rPh sb="2" eb="4">
      <t>キュウフ</t>
    </rPh>
    <rPh sb="4" eb="5">
      <t>ヒ</t>
    </rPh>
    <rPh sb="5" eb="7">
      <t>サンテイ</t>
    </rPh>
    <rPh sb="8" eb="9">
      <t>カカ</t>
    </rPh>
    <rPh sb="10" eb="12">
      <t>タイセイ</t>
    </rPh>
    <rPh sb="12" eb="13">
      <t>トウ</t>
    </rPh>
    <rPh sb="14" eb="15">
      <t>カン</t>
    </rPh>
    <rPh sb="17" eb="20">
      <t>トドケデショ</t>
    </rPh>
    <rPh sb="21" eb="23">
      <t>ベッシ</t>
    </rPh>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</si>
  <si>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</si>
  <si>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介護職員等処遇改善加算</t>
    <rPh sb="0" eb="2">
      <t>カイゴ</t>
    </rPh>
    <rPh sb="2" eb="4">
      <t>ショクイン</t>
    </rPh>
    <rPh sb="4" eb="5">
      <t>トウ</t>
    </rPh>
    <rPh sb="5" eb="7">
      <t>ショグウ</t>
    </rPh>
    <rPh sb="7" eb="9">
      <t>カイゼン</t>
    </rPh>
    <rPh sb="9" eb="11">
      <t>カサン</t>
    </rPh>
    <phoneticPr fontId="2"/>
  </si>
  <si>
    <t>７ 加算Ⅰ</t>
    <phoneticPr fontId="2"/>
  </si>
  <si>
    <t>８ 加算Ⅱ</t>
    <rPh sb="2" eb="4">
      <t>カサン</t>
    </rPh>
    <phoneticPr fontId="2"/>
  </si>
  <si>
    <t>９ 加算Ⅲ</t>
    <phoneticPr fontId="2"/>
  </si>
  <si>
    <t>Ａ 加算Ⅳ</t>
    <phoneticPr fontId="2"/>
  </si>
  <si>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</si>
  <si>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「サービス提供体制強化加算」については、「サービス提供体制強化加算に関する届出書」（別紙14-3）を添付してください。</t>
    <phoneticPr fontId="2"/>
  </si>
  <si>
    <t>介護職員等処遇改善加算</t>
    <phoneticPr fontId="3"/>
  </si>
  <si>
    <t>令和</t>
    <rPh sb="0" eb="2">
      <t>レイワ</t>
    </rPh>
    <phoneticPr fontId="2"/>
  </si>
  <si>
    <t>（別紙１－３）</t>
    <phoneticPr fontId="2"/>
  </si>
  <si>
    <t>（別紙１－４）</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</si>
  <si>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</si>
  <si>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栄養アセスメント・栄養改善体制</t>
    <rPh sb="0" eb="2">
      <t>エイヨウ</t>
    </rPh>
    <rPh sb="11" eb="13">
      <t>カイゼン</t>
    </rPh>
    <rPh sb="13" eb="15">
      <t>タイセイ</t>
    </rPh>
    <phoneticPr fontId="2"/>
  </si>
  <si>
    <t>介護給付費算定に係る体制等状況一覧表＜別紙1-3＞
※介護予防型・生活支援型サービスについては＜別紙1-4＞</t>
    <rPh sb="27" eb="32">
      <t>カイゴヨボウガタ</t>
    </rPh>
    <rPh sb="33" eb="35">
      <t>セイカツ</t>
    </rPh>
    <rPh sb="35" eb="37">
      <t>シエン</t>
    </rPh>
    <rPh sb="37" eb="38">
      <t>ガタ</t>
    </rPh>
    <rPh sb="48" eb="50">
      <t>ベッシ</t>
    </rPh>
    <phoneticPr fontId="2"/>
  </si>
  <si>
    <t>（あて先）行橋市長</t>
    <rPh sb="3" eb="4">
      <t>サキ</t>
    </rPh>
    <rPh sb="5" eb="7">
      <t>ユクハシ</t>
    </rPh>
    <rPh sb="7" eb="9">
      <t>シチョウ</t>
    </rPh>
    <phoneticPr fontId="2"/>
  </si>
  <si>
    <t>　（あて先）行橋市長</t>
    <rPh sb="4" eb="5">
      <t>サキ</t>
    </rPh>
    <rPh sb="6" eb="8">
      <t>ユクハシ</t>
    </rPh>
    <rPh sb="8" eb="10">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</si>
</sst>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
    <numFmt numFmtId="177" formatCode="0.0%"/>
    <numFmt numFmtId="178" formatCode="0.000"/>
    <numFmt numFmtId="179" formatCode="#,##0.0#"/>
    <numFmt numFmtId="180" formatCode="h:mm;@"/>
    <numFmt numFmtId="181" formatCode="#,##0_ "/>
    <numFmt numFmtId="182" formatCode="#,##0.0_ "/>
    <numFmt numFmtId="183" formatCode="0_);[Red]\(0\)"/>
    <numFmt numFmtId="184" formatCode="#,##0.00_ "/>
    <numFmt numFmtId="185" formatCode="0.00_ "/>
    <numFmt numFmtId="186" formatCode="0.0_);[Red]\(0.0\)"/>
  </numFmts>
  <fonts count="92"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name val="HGｺﾞｼｯｸM"/>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b/>
      <u/>
      <sz val="11"/>
      <color theme="1"/>
      <name val="ＭＳ Ｐゴシック"/>
      <family val="3"/>
      <charset val="128"/>
      <scheme val="minor"/>
    </font>
    <font>
      <sz val="9"/>
      <name val="ＭＳ 明朝"/>
      <family val="1"/>
      <charset val="128"/>
    </font>
    <font>
      <sz val="9"/>
      <name val="ＭＳ Ｐゴシック"/>
      <family val="3"/>
      <charset val="128"/>
    </font>
    <font>
      <sz val="12"/>
      <name val="ＭＳ Ｐゴシック"/>
      <family val="3"/>
      <charset val="128"/>
    </font>
    <font>
      <sz val="6"/>
      <name val="ＭＳ 明朝"/>
      <family val="1"/>
      <charset val="128"/>
    </font>
    <font>
      <sz val="8"/>
      <name val="ＭＳ 明朝"/>
      <family val="1"/>
      <charset val="128"/>
    </font>
    <font>
      <sz val="9"/>
      <name val="ＭＳ Ｐ明朝"/>
      <family val="1"/>
      <charset val="128"/>
    </font>
    <font>
      <sz val="10"/>
      <name val="ＭＳ Ｐ明朝"/>
      <family val="1"/>
      <charset val="128"/>
    </font>
    <font>
      <b/>
      <sz val="16"/>
      <name val="HGSｺﾞｼｯｸM"/>
      <family val="3"/>
      <charset val="128"/>
    </font>
    <font>
      <b/>
      <sz val="14"/>
      <name val="HGSｺﾞｼｯｸM"/>
      <family val="3"/>
      <charset val="128"/>
    </font>
    <font>
      <sz val="6"/>
      <name val="ＭＳ Ｐゴシック"/>
      <family val="2"/>
      <charset val="128"/>
      <scheme val="minor"/>
    </font>
    <font>
      <sz val="6"/>
      <name val="HGSｺﾞｼｯｸM"/>
      <family val="3"/>
      <charset val="128"/>
    </font>
    <font>
      <sz val="12"/>
      <color rgb="FFFFFF99"/>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color rgb="FF000000"/>
      <name val="ＭＳ Ｐゴシック"/>
      <family val="3"/>
      <charset val="128"/>
      <scheme val="minor"/>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6"/>
      <name val="HGSｺﾞｼｯｸE"/>
      <family val="3"/>
      <charset val="128"/>
    </font>
    <font>
      <sz val="16"/>
      <color theme="1"/>
      <name val="ＭＳ Ｐゴシック"/>
      <family val="2"/>
      <charset val="128"/>
      <scheme val="minor"/>
    </font>
    <font>
      <sz val="16"/>
      <color theme="1"/>
      <name val="HGSｺﾞｼｯｸM"/>
      <family val="3"/>
      <charset val="128"/>
    </font>
    <font>
      <sz val="8"/>
      <name val="ＭＳ Ｐゴシック"/>
      <family val="3"/>
      <charset val="128"/>
    </font>
    <font>
      <strike/>
      <sz val="8"/>
      <name val="ＭＳ Ｐゴシック"/>
      <family val="3"/>
      <charset val="128"/>
    </font>
    <font>
      <u/>
      <sz val="8"/>
      <name val="ＭＳ Ｐゴシック"/>
      <family val="3"/>
      <charset val="128"/>
    </font>
    <font>
      <sz val="11"/>
      <name val="ＭＳ Ｐ明朝"/>
      <family val="1"/>
      <charset val="128"/>
    </font>
    <font>
      <sz val="9"/>
      <name val="ＭＳ ゴシック"/>
      <family val="3"/>
      <charset val="128"/>
    </font>
    <font>
      <sz val="10"/>
      <name val="ＭＳ 明朝"/>
      <family val="1"/>
      <charset val="128"/>
    </font>
    <font>
      <sz val="8"/>
      <name val="ＭＳ ゴシック"/>
      <family val="3"/>
      <charset val="128"/>
    </font>
    <font>
      <sz val="11"/>
      <name val="ＭＳ ゴシック"/>
      <family val="3"/>
      <charset val="128"/>
    </font>
    <font>
      <sz val="10"/>
      <name val="ＭＳ ゴシック"/>
      <family val="3"/>
      <charset val="128"/>
    </font>
    <font>
      <sz val="10"/>
      <name val="HG丸ｺﾞｼｯｸM-PRO"/>
      <family val="3"/>
      <charset val="128"/>
    </font>
    <font>
      <sz val="11"/>
      <name val="HG丸ｺﾞｼｯｸM-PRO"/>
      <family val="3"/>
      <charset val="128"/>
    </font>
    <font>
      <b/>
      <sz val="10"/>
      <name val="ＭＳ 明朝"/>
      <family val="1"/>
      <charset val="128"/>
    </font>
    <font>
      <b/>
      <sz val="10"/>
      <name val="HG丸ｺﾞｼｯｸM-PRO"/>
      <family val="3"/>
      <charset val="128"/>
    </font>
    <font>
      <b/>
      <sz val="9"/>
      <name val="ＭＳ 明朝"/>
      <family val="1"/>
      <charset val="128"/>
    </font>
    <font>
      <b/>
      <sz val="9"/>
      <name val="HG丸ｺﾞｼｯｸM-PRO"/>
      <family val="3"/>
      <charset val="128"/>
    </font>
    <font>
      <b/>
      <u/>
      <sz val="9"/>
      <name val="ＭＳ 明朝"/>
      <family val="1"/>
      <charset val="128"/>
    </font>
    <font>
      <b/>
      <sz val="9"/>
      <name val="ＭＳ ゴシック"/>
      <family val="3"/>
      <charset val="128"/>
    </font>
    <font>
      <sz val="11"/>
      <name val="ＭＳ 明朝"/>
      <family val="1"/>
      <charset val="128"/>
    </font>
    <font>
      <sz val="12"/>
      <name val="ＭＳ 明朝"/>
      <family val="1"/>
      <charset val="128"/>
    </font>
    <font>
      <sz val="10"/>
      <name val="ＭＳ Ｐゴシック"/>
      <family val="3"/>
      <charset val="128"/>
    </font>
    <font>
      <sz val="14"/>
      <name val="ＭＳ Ｐゴシック"/>
      <family val="3"/>
      <charset val="128"/>
    </font>
    <font>
      <b/>
      <sz val="14"/>
      <name val="ＭＳ Ｐゴシック"/>
      <family val="3"/>
      <charset val="128"/>
    </font>
    <font>
      <sz val="12"/>
      <color theme="1"/>
      <name val="ＭＳ ゴシック"/>
      <family val="3"/>
      <charset val="128"/>
    </font>
    <font>
      <sz val="16"/>
      <name val="ＭＳ Ｐゴシック"/>
      <family val="3"/>
      <charset val="128"/>
    </font>
    <font>
      <u/>
      <sz val="11"/>
      <name val="HGSｺﾞｼｯｸM"/>
      <family val="3"/>
      <charset val="128"/>
    </font>
    <font>
      <strike/>
      <sz val="11"/>
      <name val="游ゴシック Light"/>
      <family val="3"/>
      <charset val="128"/>
    </font>
    <font>
      <strike/>
      <sz val="8"/>
      <color rgb="FFFF0000"/>
      <name val="ＭＳ Ｐゴシック"/>
      <family val="3"/>
      <charset val="128"/>
    </font>
    <font>
      <sz val="11"/>
      <color indexed="10"/>
      <name val="ＭＳ Ｐゴシック"/>
      <family val="3"/>
      <charset val="128"/>
    </font>
    <font>
      <sz val="11"/>
      <color theme="1"/>
      <name val="HGSｺﾞｼｯｸM"/>
      <family val="3"/>
      <charset val="128"/>
    </font>
  </fonts>
  <fills count="4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
      <patternFill patternType="solid">
        <fgColor theme="8" tint="0.79998168889431442"/>
        <bgColor indexed="64"/>
      </patternFill>
    </fill>
    <fill>
      <patternFill patternType="solid">
        <fgColor rgb="FFCCFFCC"/>
        <bgColor indexed="64"/>
      </patternFill>
    </fill>
    <fill>
      <patternFill patternType="solid">
        <fgColor indexed="9"/>
        <bgColor indexed="64"/>
      </patternFill>
    </fill>
    <fill>
      <patternFill patternType="solid">
        <fgColor indexed="42"/>
        <bgColor indexed="64"/>
      </patternFill>
    </fill>
    <fill>
      <patternFill patternType="solid">
        <fgColor theme="3" tint="0.79985961485641044"/>
        <bgColor indexed="64"/>
      </patternFill>
    </fill>
    <fill>
      <patternFill patternType="solid">
        <fgColor indexed="13"/>
        <bgColor indexed="64"/>
      </patternFill>
    </fill>
  </fills>
  <borders count="36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style="medium">
        <color indexed="64"/>
      </right>
      <top style="thin">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style="thin">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double">
        <color indexed="64"/>
      </left>
      <right style="thin">
        <color indexed="64"/>
      </right>
      <top/>
      <bottom style="thin">
        <color indexed="64"/>
      </bottom>
      <diagonal/>
    </border>
    <border>
      <left style="dotted">
        <color indexed="64"/>
      </left>
      <right style="thin">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double">
        <color indexed="64"/>
      </left>
      <right style="thin">
        <color indexed="64"/>
      </right>
      <top/>
      <bottom/>
      <diagonal/>
    </border>
    <border>
      <left style="dotted">
        <color indexed="64"/>
      </left>
      <right style="thin">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right style="dotted">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double">
        <color indexed="64"/>
      </top>
      <bottom style="double">
        <color indexed="64"/>
      </bottom>
      <diagonal/>
    </border>
    <border>
      <left style="hair">
        <color indexed="64"/>
      </left>
      <right style="thin">
        <color indexed="64"/>
      </right>
      <top style="double">
        <color indexed="64"/>
      </top>
      <bottom/>
      <diagonal/>
    </border>
    <border>
      <left style="double">
        <color indexed="64"/>
      </left>
      <right style="hair">
        <color indexed="64"/>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style="hair">
        <color indexed="64"/>
      </left>
      <right style="thin">
        <color indexed="64"/>
      </right>
      <top/>
      <bottom style="double">
        <color indexed="64"/>
      </bottom>
      <diagonal/>
    </border>
    <border>
      <left style="double">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hair">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diagonalUp="1">
      <left/>
      <right style="thin">
        <color indexed="64"/>
      </right>
      <top/>
      <bottom style="double">
        <color indexed="64"/>
      </bottom>
      <diagonal style="hair">
        <color indexed="64"/>
      </diagonal>
    </border>
    <border diagonalUp="1">
      <left/>
      <right/>
      <top/>
      <bottom style="double">
        <color indexed="64"/>
      </bottom>
      <diagonal style="hair">
        <color indexed="64"/>
      </diagonal>
    </border>
    <border diagonalUp="1">
      <left style="double">
        <color indexed="64"/>
      </left>
      <right/>
      <top/>
      <bottom style="double">
        <color indexed="64"/>
      </bottom>
      <diagonal style="hair">
        <color indexed="64"/>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top style="hair">
        <color indexed="64"/>
      </top>
      <bottom style="double">
        <color indexed="64"/>
      </bottom>
      <diagonal/>
    </border>
    <border diagonalUp="1">
      <left/>
      <right style="thin">
        <color indexed="64"/>
      </right>
      <top style="thin">
        <color indexed="64"/>
      </top>
      <bottom/>
      <diagonal style="hair">
        <color indexed="64"/>
      </diagonal>
    </border>
    <border diagonalUp="1">
      <left style="double">
        <color indexed="64"/>
      </left>
      <right/>
      <top style="thin">
        <color indexed="64"/>
      </top>
      <bottom/>
      <diagonal style="hair">
        <color indexed="64"/>
      </diagonal>
    </border>
    <border>
      <left style="double">
        <color indexed="64"/>
      </left>
      <right/>
      <top style="double">
        <color indexed="64"/>
      </top>
      <bottom style="thin">
        <color indexed="64"/>
      </bottom>
      <diagonal/>
    </border>
    <border>
      <left style="hair">
        <color indexed="64"/>
      </left>
      <right style="double">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diagonalUp="1">
      <left/>
      <right style="thin">
        <color indexed="64"/>
      </right>
      <top/>
      <bottom/>
      <diagonal style="hair">
        <color indexed="64"/>
      </diagonal>
    </border>
    <border diagonalUp="1">
      <left style="double">
        <color indexed="64"/>
      </left>
      <right/>
      <top/>
      <bottom/>
      <diagonal style="hair">
        <color indexed="64"/>
      </diagonal>
    </border>
    <border>
      <left style="hair">
        <color indexed="64"/>
      </left>
      <right style="double">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diagonalUp="1">
      <left/>
      <right style="thin">
        <color indexed="64"/>
      </right>
      <top style="hair">
        <color indexed="64"/>
      </top>
      <bottom/>
      <diagonal style="hair">
        <color indexed="64"/>
      </diagonal>
    </border>
    <border diagonalUp="1">
      <left style="double">
        <color indexed="64"/>
      </left>
      <right/>
      <top style="hair">
        <color indexed="64"/>
      </top>
      <bottom/>
      <diagonal style="hair">
        <color indexed="64"/>
      </diagonal>
    </border>
    <border>
      <left style="hair">
        <color indexed="64"/>
      </left>
      <right style="double">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double">
        <color indexed="64"/>
      </top>
      <bottom style="hair">
        <color indexed="64"/>
      </bottom>
      <diagonal/>
    </border>
    <border diagonalUp="1">
      <left/>
      <right style="thin">
        <color indexed="64"/>
      </right>
      <top style="double">
        <color indexed="64"/>
      </top>
      <bottom style="hair">
        <color indexed="64"/>
      </bottom>
      <diagonal style="hair">
        <color indexed="64"/>
      </diagonal>
    </border>
    <border diagonalUp="1">
      <left style="double">
        <color indexed="64"/>
      </left>
      <right/>
      <top style="double">
        <color indexed="64"/>
      </top>
      <bottom style="hair">
        <color indexed="64"/>
      </bottom>
      <diagonal style="hair">
        <color indexed="64"/>
      </diagonal>
    </border>
    <border>
      <left style="hair">
        <color indexed="64"/>
      </left>
      <right style="double">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style="double">
        <color indexed="64"/>
      </top>
      <bottom/>
      <diagonal/>
    </border>
    <border>
      <left style="thin">
        <color indexed="64"/>
      </left>
      <right/>
      <top style="double">
        <color indexed="64"/>
      </top>
      <bottom/>
      <diagonal/>
    </border>
    <border diagonalUp="1">
      <left/>
      <right style="thin">
        <color indexed="64"/>
      </right>
      <top style="hair">
        <color indexed="64"/>
      </top>
      <bottom style="double">
        <color indexed="64"/>
      </bottom>
      <diagonal style="hair">
        <color indexed="64"/>
      </diagonal>
    </border>
    <border diagonalUp="1">
      <left style="double">
        <color indexed="64"/>
      </left>
      <right/>
      <top style="hair">
        <color indexed="64"/>
      </top>
      <bottom style="double">
        <color indexed="64"/>
      </bottom>
      <diagonal style="hair">
        <color indexed="64"/>
      </diagonal>
    </border>
    <border>
      <left style="double">
        <color indexed="64"/>
      </left>
      <right style="hair">
        <color indexed="64"/>
      </right>
      <top style="hair">
        <color indexed="64"/>
      </top>
      <bottom/>
      <diagonal/>
    </border>
    <border>
      <left style="thin">
        <color indexed="64"/>
      </left>
      <right/>
      <top style="hair">
        <color indexed="64"/>
      </top>
      <bottom/>
      <diagonal/>
    </border>
    <border diagonalUp="1">
      <left/>
      <right style="thin">
        <color indexed="64"/>
      </right>
      <top/>
      <bottom style="hair">
        <color indexed="64"/>
      </bottom>
      <diagonal style="hair">
        <color indexed="64"/>
      </diagonal>
    </border>
    <border diagonalUp="1">
      <left style="double">
        <color indexed="64"/>
      </left>
      <right/>
      <top/>
      <bottom style="hair">
        <color indexed="64"/>
      </bottom>
      <diagonal style="hair">
        <color indexed="64"/>
      </diagonal>
    </border>
    <border>
      <left style="double">
        <color indexed="64"/>
      </left>
      <right style="hair">
        <color indexed="64"/>
      </right>
      <top/>
      <bottom style="thin">
        <color indexed="64"/>
      </bottom>
      <diagonal/>
    </border>
    <border>
      <left style="double">
        <color indexed="64"/>
      </left>
      <right style="hair">
        <color indexed="64"/>
      </right>
      <top/>
      <bottom/>
      <diagonal/>
    </border>
    <border>
      <left style="double">
        <color indexed="64"/>
      </left>
      <right/>
      <top style="thin">
        <color indexed="64"/>
      </top>
      <bottom style="hair">
        <color indexed="64"/>
      </bottom>
      <diagonal/>
    </border>
    <border>
      <left style="hair">
        <color indexed="64"/>
      </left>
      <right style="double">
        <color indexed="64"/>
      </right>
      <top/>
      <bottom style="double">
        <color indexed="64"/>
      </bottom>
      <diagonal/>
    </border>
    <border>
      <left style="hair">
        <color indexed="64"/>
      </left>
      <right style="double">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right style="medium">
        <color indexed="64"/>
      </right>
      <top style="medium">
        <color indexed="64"/>
      </top>
      <bottom style="thin">
        <color indexed="64"/>
      </bottom>
      <diagonal/>
    </border>
    <border>
      <left/>
      <right style="double">
        <color indexed="64"/>
      </right>
      <top/>
      <bottom style="thin">
        <color indexed="64"/>
      </bottom>
      <diagonal/>
    </border>
    <border>
      <left/>
      <right style="double">
        <color indexed="64"/>
      </right>
      <top style="double">
        <color indexed="64"/>
      </top>
      <bottom/>
      <diagonal/>
    </border>
    <border>
      <left/>
      <right/>
      <top style="double">
        <color indexed="64"/>
      </top>
      <bottom/>
      <diagonal/>
    </border>
    <border>
      <left/>
      <right style="double">
        <color indexed="64"/>
      </right>
      <top style="thin">
        <color indexed="64"/>
      </top>
      <bottom style="double">
        <color indexed="64"/>
      </bottom>
      <diagonal/>
    </border>
    <border diagonalUp="1">
      <left/>
      <right style="thin">
        <color indexed="64"/>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style="thin">
        <color indexed="64"/>
      </left>
      <right/>
      <top style="thin">
        <color indexed="64"/>
      </top>
      <bottom style="double">
        <color indexed="64"/>
      </bottom>
      <diagonal style="thin">
        <color indexed="64"/>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diagonal/>
    </border>
    <border>
      <left style="thin">
        <color indexed="64"/>
      </left>
      <right style="double">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thin">
        <color indexed="64"/>
      </bottom>
      <diagonal/>
    </border>
    <border>
      <left/>
      <right style="double">
        <color indexed="64"/>
      </right>
      <top/>
      <bottom style="medium">
        <color indexed="64"/>
      </bottom>
      <diagonal/>
    </border>
    <border>
      <left style="medium">
        <color indexed="64"/>
      </left>
      <right/>
      <top style="double">
        <color indexed="64"/>
      </top>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ash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rgb="FF000000"/>
      </left>
      <right/>
      <top style="dashed">
        <color indexed="64"/>
      </top>
      <bottom style="thin">
        <color indexed="64"/>
      </bottom>
      <diagonal/>
    </border>
    <border>
      <left style="thin">
        <color indexed="64"/>
      </left>
      <right style="thin">
        <color rgb="FF000000"/>
      </right>
      <top style="dashed">
        <color indexed="64"/>
      </top>
      <bottom style="thin">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68">
    <xf numFmtId="0" fontId="0" fillId="0" borderId="0"/>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0" borderId="0" applyNumberFormat="0" applyFill="0" applyBorder="0" applyAlignment="0" applyProtection="0">
      <alignment vertical="center"/>
    </xf>
    <xf numFmtId="0" fontId="23" fillId="28" borderId="59" applyNumberFormat="0" applyAlignment="0" applyProtection="0">
      <alignment vertical="center"/>
    </xf>
    <xf numFmtId="0" fontId="24" fillId="29" borderId="0" applyNumberFormat="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0" fontId="10" fillId="3" borderId="60" applyNumberFormat="0" applyFont="0" applyAlignment="0" applyProtection="0">
      <alignment vertical="center"/>
    </xf>
    <xf numFmtId="0" fontId="26" fillId="0" borderId="61" applyNumberFormat="0" applyFill="0" applyAlignment="0" applyProtection="0">
      <alignment vertical="center"/>
    </xf>
    <xf numFmtId="0" fontId="27" fillId="30" borderId="0" applyNumberFormat="0" applyBorder="0" applyAlignment="0" applyProtection="0">
      <alignment vertical="center"/>
    </xf>
    <xf numFmtId="0" fontId="28" fillId="31" borderId="62" applyNumberFormat="0" applyAlignment="0" applyProtection="0">
      <alignment vertical="center"/>
    </xf>
    <xf numFmtId="0" fontId="29" fillId="0" borderId="0" applyNumberFormat="0" applyFill="0" applyBorder="0" applyAlignment="0" applyProtection="0">
      <alignment vertical="center"/>
    </xf>
    <xf numFmtId="38" fontId="25" fillId="0" borderId="0" applyFont="0" applyFill="0" applyBorder="0" applyAlignment="0" applyProtection="0">
      <alignment vertical="center"/>
    </xf>
    <xf numFmtId="0" fontId="30" fillId="0" borderId="63" applyNumberFormat="0" applyFill="0" applyAlignment="0" applyProtection="0">
      <alignment vertical="center"/>
    </xf>
    <xf numFmtId="0" fontId="31" fillId="0" borderId="64" applyNumberFormat="0" applyFill="0" applyAlignment="0" applyProtection="0">
      <alignment vertical="center"/>
    </xf>
    <xf numFmtId="0" fontId="32" fillId="0" borderId="65" applyNumberFormat="0" applyFill="0" applyAlignment="0" applyProtection="0">
      <alignment vertical="center"/>
    </xf>
    <xf numFmtId="0" fontId="32" fillId="0" borderId="0" applyNumberFormat="0" applyFill="0" applyBorder="0" applyAlignment="0" applyProtection="0">
      <alignment vertical="center"/>
    </xf>
    <xf numFmtId="0" fontId="33" fillId="0" borderId="66" applyNumberFormat="0" applyFill="0" applyAlignment="0" applyProtection="0">
      <alignment vertical="center"/>
    </xf>
    <xf numFmtId="0" fontId="34" fillId="31" borderId="67" applyNumberFormat="0" applyAlignment="0" applyProtection="0">
      <alignment vertical="center"/>
    </xf>
    <xf numFmtId="0" fontId="35" fillId="0" borderId="0" applyNumberFormat="0" applyFill="0" applyBorder="0" applyAlignment="0" applyProtection="0">
      <alignment vertical="center"/>
    </xf>
    <xf numFmtId="0" fontId="36" fillId="2" borderId="62" applyNumberFormat="0" applyAlignment="0" applyProtection="0">
      <alignment vertical="center"/>
    </xf>
    <xf numFmtId="0" fontId="10" fillId="0" borderId="0"/>
    <xf numFmtId="0" fontId="10" fillId="0" borderId="0">
      <alignment vertical="center"/>
    </xf>
    <xf numFmtId="0" fontId="25" fillId="0" borderId="0">
      <alignment vertical="center"/>
    </xf>
    <xf numFmtId="0" fontId="25" fillId="0" borderId="0">
      <alignment vertical="center"/>
    </xf>
    <xf numFmtId="0" fontId="25" fillId="0" borderId="0">
      <alignment vertical="center"/>
    </xf>
    <xf numFmtId="0" fontId="37" fillId="32" borderId="0" applyNumberFormat="0" applyBorder="0" applyAlignment="0" applyProtection="0">
      <alignment vertical="center"/>
    </xf>
    <xf numFmtId="0" fontId="44" fillId="0" borderId="0">
      <alignment vertical="center"/>
    </xf>
    <xf numFmtId="0" fontId="1" fillId="0" borderId="0">
      <alignment vertical="center"/>
    </xf>
    <xf numFmtId="38" fontId="1"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xf numFmtId="9" fontId="81" fillId="0" borderId="0" applyFont="0" applyFill="0" applyBorder="0" applyAlignment="0" applyProtection="0">
      <alignment vertical="center"/>
    </xf>
    <xf numFmtId="0" fontId="10" fillId="0" borderId="0">
      <alignment vertical="center"/>
    </xf>
    <xf numFmtId="0" fontId="10" fillId="0" borderId="0">
      <alignment vertical="center"/>
    </xf>
    <xf numFmtId="38" fontId="81" fillId="0" borderId="0" applyFont="0" applyFill="0" applyBorder="0" applyAlignment="0" applyProtection="0">
      <alignment vertical="center"/>
    </xf>
    <xf numFmtId="0" fontId="10" fillId="0" borderId="0"/>
    <xf numFmtId="38" fontId="85" fillId="0" borderId="0" applyFont="0" applyFill="0" applyBorder="0" applyAlignment="0" applyProtection="0">
      <alignment vertical="center"/>
    </xf>
    <xf numFmtId="38" fontId="10" fillId="0" borderId="0" applyFont="0" applyFill="0" applyBorder="0" applyAlignment="0" applyProtection="0"/>
    <xf numFmtId="0" fontId="10" fillId="0" borderId="0">
      <alignment vertical="center"/>
    </xf>
  </cellStyleXfs>
  <cellXfs count="1766">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4" fillId="0" borderId="0" xfId="0" applyFont="1" applyAlignment="1">
      <alignment horizontal="left" vertical="center"/>
    </xf>
    <xf numFmtId="0" fontId="4" fillId="0" borderId="0" xfId="0" applyFont="1" applyAlignment="1">
      <alignment vertical="top"/>
    </xf>
    <xf numFmtId="0" fontId="0" fillId="0" borderId="0" xfId="0" applyAlignment="1">
      <alignment horizontal="left" vertical="center"/>
    </xf>
    <xf numFmtId="0" fontId="4" fillId="0" borderId="27" xfId="0" applyFont="1" applyBorder="1" applyAlignment="1">
      <alignment vertical="center"/>
    </xf>
    <xf numFmtId="0" fontId="4" fillId="0" borderId="0" xfId="0" applyFont="1" applyAlignment="1">
      <alignment horizontal="center"/>
    </xf>
    <xf numFmtId="0" fontId="4" fillId="0" borderId="17" xfId="0" applyFont="1" applyBorder="1" applyAlignment="1">
      <alignment vertical="center"/>
    </xf>
    <xf numFmtId="0" fontId="16" fillId="0" borderId="0" xfId="0" applyFont="1" applyAlignment="1">
      <alignment horizontal="center" vertical="center"/>
    </xf>
    <xf numFmtId="0" fontId="4" fillId="0" borderId="6"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8" fillId="0" borderId="8" xfId="0" applyFont="1" applyBorder="1" applyAlignment="1">
      <alignment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18" fillId="0" borderId="27" xfId="0" applyFont="1" applyBorder="1" applyAlignment="1">
      <alignment vertical="center" shrinkToFit="1"/>
    </xf>
    <xf numFmtId="177" fontId="4" fillId="0" borderId="17" xfId="0" applyNumberFormat="1" applyFont="1" applyBorder="1" applyAlignment="1">
      <alignment horizontal="center" vertical="center"/>
    </xf>
    <xf numFmtId="177" fontId="4" fillId="0" borderId="0" xfId="0" applyNumberFormat="1" applyFont="1" applyAlignment="1">
      <alignment vertical="center"/>
    </xf>
    <xf numFmtId="177" fontId="4" fillId="0" borderId="5" xfId="0" applyNumberFormat="1" applyFont="1" applyBorder="1" applyAlignment="1">
      <alignment vertical="center"/>
    </xf>
    <xf numFmtId="0" fontId="17" fillId="0" borderId="0" xfId="0" applyFont="1" applyAlignment="1">
      <alignment vertical="top"/>
    </xf>
    <xf numFmtId="0" fontId="8" fillId="0" borderId="16" xfId="0" applyFont="1" applyBorder="1" applyAlignment="1">
      <alignment horizontal="left" vertical="center"/>
    </xf>
    <xf numFmtId="0" fontId="4" fillId="0" borderId="17" xfId="0" applyFont="1" applyBorder="1" applyAlignment="1">
      <alignment horizontal="left" vertical="center" indent="1"/>
    </xf>
    <xf numFmtId="0" fontId="5" fillId="0" borderId="0" xfId="0" applyFont="1" applyAlignment="1">
      <alignment horizontal="left" vertical="center"/>
    </xf>
    <xf numFmtId="178" fontId="4" fillId="0" borderId="0" xfId="0" applyNumberFormat="1" applyFont="1" applyAlignment="1">
      <alignment horizontal="left" vertical="center"/>
    </xf>
    <xf numFmtId="0" fontId="25" fillId="0" borderId="0" xfId="49">
      <alignment vertical="center"/>
    </xf>
    <xf numFmtId="0" fontId="25" fillId="0" borderId="0" xfId="49" applyAlignment="1">
      <alignment horizontal="right" vertical="center"/>
    </xf>
    <xf numFmtId="0" fontId="25" fillId="0" borderId="0" xfId="49" applyAlignment="1">
      <alignment horizontal="center" vertical="center"/>
    </xf>
    <xf numFmtId="0" fontId="25" fillId="34" borderId="0" xfId="49" applyFill="1" applyAlignment="1">
      <alignment horizontal="center" vertical="center"/>
    </xf>
    <xf numFmtId="0" fontId="25" fillId="0" borderId="8" xfId="49" applyBorder="1">
      <alignment vertical="center"/>
    </xf>
    <xf numFmtId="0" fontId="4" fillId="0" borderId="29" xfId="0" applyFont="1" applyBorder="1" applyAlignment="1">
      <alignment horizontal="center" vertical="center"/>
    </xf>
    <xf numFmtId="0" fontId="4" fillId="33" borderId="0" xfId="0" applyFont="1" applyFill="1" applyAlignment="1">
      <alignment horizontal="left" vertical="center"/>
    </xf>
    <xf numFmtId="0" fontId="4" fillId="35" borderId="0" xfId="0" applyFont="1" applyFill="1" applyAlignment="1">
      <alignment vertical="top"/>
    </xf>
    <xf numFmtId="0" fontId="4" fillId="35" borderId="0" xfId="0" applyFont="1" applyFill="1" applyAlignment="1">
      <alignment horizontal="left" vertical="center"/>
    </xf>
    <xf numFmtId="0" fontId="4" fillId="0" borderId="16" xfId="0" applyFont="1" applyBorder="1" applyAlignment="1">
      <alignment horizontal="center" vertical="center"/>
    </xf>
    <xf numFmtId="0" fontId="4" fillId="0" borderId="15" xfId="0" applyFont="1" applyBorder="1" applyAlignment="1">
      <alignment horizontal="left" vertical="center"/>
    </xf>
    <xf numFmtId="0" fontId="4" fillId="33" borderId="4" xfId="0" applyFont="1" applyFill="1" applyBorder="1" applyAlignment="1">
      <alignment vertical="center"/>
    </xf>
    <xf numFmtId="0" fontId="4" fillId="33" borderId="4" xfId="0" applyFont="1" applyFill="1" applyBorder="1" applyAlignment="1">
      <alignment vertical="center" wrapText="1"/>
    </xf>
    <xf numFmtId="0" fontId="4" fillId="33" borderId="1" xfId="0" applyFont="1" applyFill="1" applyBorder="1" applyAlignment="1">
      <alignment vertical="center" wrapText="1"/>
    </xf>
    <xf numFmtId="0" fontId="4" fillId="33" borderId="0" xfId="0" applyFont="1" applyFill="1" applyAlignment="1">
      <alignment vertical="center"/>
    </xf>
    <xf numFmtId="0" fontId="4" fillId="33" borderId="27" xfId="0" applyFont="1" applyFill="1" applyBorder="1" applyAlignment="1">
      <alignment vertical="center" wrapText="1"/>
    </xf>
    <xf numFmtId="0" fontId="4" fillId="33" borderId="3" xfId="0" applyFont="1" applyFill="1" applyBorder="1" applyAlignment="1">
      <alignment vertical="center"/>
    </xf>
    <xf numFmtId="0" fontId="4" fillId="33" borderId="3" xfId="0" applyFont="1" applyFill="1" applyBorder="1" applyAlignment="1">
      <alignment horizontal="left" vertical="center"/>
    </xf>
    <xf numFmtId="0" fontId="4" fillId="33" borderId="1" xfId="0" applyFont="1" applyFill="1" applyBorder="1" applyAlignment="1">
      <alignment vertical="center"/>
    </xf>
    <xf numFmtId="0" fontId="4" fillId="33" borderId="1" xfId="0" applyFont="1" applyFill="1" applyBorder="1" applyAlignment="1">
      <alignment vertical="top"/>
    </xf>
    <xf numFmtId="0" fontId="4" fillId="33" borderId="17" xfId="0" applyFont="1" applyFill="1" applyBorder="1" applyAlignment="1">
      <alignment vertical="center"/>
    </xf>
    <xf numFmtId="0" fontId="4" fillId="33" borderId="27" xfId="0" applyFont="1" applyFill="1" applyBorder="1" applyAlignment="1">
      <alignment horizontal="center" vertical="center"/>
    </xf>
    <xf numFmtId="0" fontId="4" fillId="33" borderId="29" xfId="0" applyFont="1" applyFill="1" applyBorder="1" applyAlignment="1">
      <alignment vertical="center"/>
    </xf>
    <xf numFmtId="0" fontId="4" fillId="33" borderId="17" xfId="0" applyFont="1" applyFill="1" applyBorder="1" applyAlignment="1">
      <alignment horizontal="left" vertical="center"/>
    </xf>
    <xf numFmtId="0" fontId="4" fillId="33" borderId="17" xfId="0" applyFont="1" applyFill="1" applyBorder="1" applyAlignment="1">
      <alignment horizontal="left" vertical="center" wrapText="1"/>
    </xf>
    <xf numFmtId="0" fontId="4" fillId="33" borderId="27" xfId="0" applyFont="1" applyFill="1" applyBorder="1" applyAlignment="1">
      <alignment vertical="center"/>
    </xf>
    <xf numFmtId="0" fontId="4" fillId="33" borderId="0" xfId="0" applyFont="1" applyFill="1" applyAlignment="1">
      <alignment vertical="top"/>
    </xf>
    <xf numFmtId="0" fontId="4" fillId="33" borderId="27" xfId="0" applyFont="1" applyFill="1" applyBorder="1" applyAlignment="1">
      <alignment vertical="top"/>
    </xf>
    <xf numFmtId="0" fontId="4" fillId="33" borderId="31" xfId="0" applyFont="1" applyFill="1" applyBorder="1" applyAlignment="1">
      <alignment horizontal="left" vertical="center"/>
    </xf>
    <xf numFmtId="0" fontId="4" fillId="33" borderId="17" xfId="0" applyFont="1" applyFill="1" applyBorder="1" applyAlignment="1">
      <alignment vertical="top"/>
    </xf>
    <xf numFmtId="0" fontId="4" fillId="33" borderId="39" xfId="0" applyFont="1" applyFill="1" applyBorder="1" applyAlignment="1">
      <alignment horizontal="left" vertical="center" wrapText="1"/>
    </xf>
    <xf numFmtId="0" fontId="4" fillId="33" borderId="37" xfId="0" applyFont="1" applyFill="1" applyBorder="1" applyAlignment="1">
      <alignment vertical="center"/>
    </xf>
    <xf numFmtId="0" fontId="4" fillId="33" borderId="38" xfId="0" applyFont="1" applyFill="1" applyBorder="1" applyAlignment="1">
      <alignment vertical="center"/>
    </xf>
    <xf numFmtId="0" fontId="4" fillId="33" borderId="40" xfId="0" applyFont="1" applyFill="1" applyBorder="1" applyAlignment="1">
      <alignment vertical="center"/>
    </xf>
    <xf numFmtId="0" fontId="4" fillId="33" borderId="31" xfId="0" applyFont="1" applyFill="1" applyBorder="1" applyAlignment="1">
      <alignment vertical="center"/>
    </xf>
    <xf numFmtId="0" fontId="4" fillId="33" borderId="35" xfId="0" applyFont="1" applyFill="1" applyBorder="1" applyAlignment="1">
      <alignment vertical="center"/>
    </xf>
    <xf numFmtId="0" fontId="4" fillId="33" borderId="41" xfId="0" applyFont="1" applyFill="1" applyBorder="1" applyAlignment="1">
      <alignment vertical="center"/>
    </xf>
    <xf numFmtId="0" fontId="4" fillId="33" borderId="39" xfId="0" applyFont="1" applyFill="1" applyBorder="1" applyAlignment="1">
      <alignment vertical="center" wrapText="1"/>
    </xf>
    <xf numFmtId="0" fontId="4" fillId="33" borderId="16" xfId="0" applyFont="1" applyFill="1" applyBorder="1" applyAlignment="1">
      <alignment vertical="center"/>
    </xf>
    <xf numFmtId="0" fontId="4" fillId="33" borderId="15" xfId="0" applyFont="1" applyFill="1" applyBorder="1" applyAlignment="1">
      <alignment horizontal="center" vertical="center"/>
    </xf>
    <xf numFmtId="0" fontId="4" fillId="33" borderId="16" xfId="0" applyFont="1" applyFill="1" applyBorder="1" applyAlignment="1">
      <alignment horizontal="left" vertical="center"/>
    </xf>
    <xf numFmtId="0" fontId="4" fillId="33" borderId="15" xfId="0" applyFont="1" applyFill="1" applyBorder="1" applyAlignment="1">
      <alignment vertical="center" wrapText="1"/>
    </xf>
    <xf numFmtId="0" fontId="4" fillId="33" borderId="16" xfId="0" applyFont="1" applyFill="1" applyBorder="1" applyAlignment="1">
      <alignment horizontal="left" vertical="center" wrapText="1"/>
    </xf>
    <xf numFmtId="0" fontId="4" fillId="33" borderId="15" xfId="0" applyFont="1" applyFill="1" applyBorder="1" applyAlignment="1">
      <alignment vertical="center"/>
    </xf>
    <xf numFmtId="0" fontId="4" fillId="33" borderId="13" xfId="0" applyFont="1" applyFill="1" applyBorder="1" applyAlignment="1">
      <alignment vertical="center"/>
    </xf>
    <xf numFmtId="0" fontId="4" fillId="33" borderId="14" xfId="0" applyFont="1" applyFill="1" applyBorder="1" applyAlignment="1">
      <alignment vertical="center"/>
    </xf>
    <xf numFmtId="0" fontId="4" fillId="33" borderId="39" xfId="0" applyFont="1" applyFill="1" applyBorder="1" applyAlignment="1">
      <alignment vertical="center"/>
    </xf>
    <xf numFmtId="0" fontId="4" fillId="33" borderId="45" xfId="0" applyFont="1" applyFill="1" applyBorder="1" applyAlignment="1">
      <alignment vertical="center"/>
    </xf>
    <xf numFmtId="0" fontId="4" fillId="33" borderId="37" xfId="0" applyFont="1" applyFill="1" applyBorder="1" applyAlignment="1">
      <alignment horizontal="left" vertical="center" wrapText="1"/>
    </xf>
    <xf numFmtId="0" fontId="4" fillId="33" borderId="37" xfId="0" applyFont="1" applyFill="1" applyBorder="1" applyAlignment="1">
      <alignment horizontal="left" vertical="center"/>
    </xf>
    <xf numFmtId="0" fontId="4" fillId="33" borderId="38" xfId="0" applyFont="1" applyFill="1" applyBorder="1" applyAlignment="1">
      <alignment horizontal="left" vertical="center"/>
    </xf>
    <xf numFmtId="0" fontId="4" fillId="33" borderId="27" xfId="0" applyFont="1" applyFill="1" applyBorder="1" applyAlignment="1">
      <alignment horizontal="left" vertical="center"/>
    </xf>
    <xf numFmtId="0" fontId="4" fillId="33" borderId="35" xfId="0" applyFont="1" applyFill="1" applyBorder="1" applyAlignment="1">
      <alignment horizontal="left" vertical="center"/>
    </xf>
    <xf numFmtId="0" fontId="4" fillId="33" borderId="1" xfId="0" applyFont="1" applyFill="1" applyBorder="1" applyAlignment="1">
      <alignment horizontal="left" vertical="center"/>
    </xf>
    <xf numFmtId="0" fontId="4" fillId="33" borderId="15" xfId="0" applyFont="1" applyFill="1" applyBorder="1" applyAlignment="1">
      <alignment horizontal="left" vertical="center"/>
    </xf>
    <xf numFmtId="0" fontId="4" fillId="33" borderId="45" xfId="0" applyFont="1" applyFill="1" applyBorder="1" applyAlignment="1">
      <alignment horizontal="left" vertical="center" wrapText="1"/>
    </xf>
    <xf numFmtId="0" fontId="4" fillId="33" borderId="45" xfId="0" applyFont="1" applyFill="1" applyBorder="1" applyAlignment="1">
      <alignment horizontal="left" vertical="center"/>
    </xf>
    <xf numFmtId="0" fontId="4" fillId="33" borderId="29" xfId="0" applyFont="1" applyFill="1" applyBorder="1" applyAlignment="1">
      <alignment vertical="center" wrapText="1"/>
    </xf>
    <xf numFmtId="0" fontId="4" fillId="33" borderId="39" xfId="0" applyFont="1" applyFill="1" applyBorder="1" applyAlignment="1">
      <alignment horizontal="left" vertical="center"/>
    </xf>
    <xf numFmtId="0" fontId="4" fillId="33" borderId="39" xfId="0" applyFont="1" applyFill="1" applyBorder="1" applyAlignment="1">
      <alignment horizontal="left" vertical="center" shrinkToFit="1"/>
    </xf>
    <xf numFmtId="0" fontId="4" fillId="33" borderId="31" xfId="0" applyFont="1" applyFill="1" applyBorder="1" applyAlignment="1">
      <alignment horizontal="left" vertical="center" wrapText="1"/>
    </xf>
    <xf numFmtId="0" fontId="0" fillId="33" borderId="0" xfId="0" applyFill="1" applyAlignment="1">
      <alignment horizontal="center" vertical="center"/>
    </xf>
    <xf numFmtId="0" fontId="0" fillId="33" borderId="17" xfId="0" applyFill="1" applyBorder="1" applyAlignment="1">
      <alignment horizontal="center" vertical="center"/>
    </xf>
    <xf numFmtId="0" fontId="0" fillId="33" borderId="4" xfId="0" applyFill="1" applyBorder="1" applyAlignment="1">
      <alignment horizontal="center" vertical="center"/>
    </xf>
    <xf numFmtId="0" fontId="0" fillId="33" borderId="0" xfId="0" applyFill="1" applyAlignment="1">
      <alignment horizontal="left" vertical="center"/>
    </xf>
    <xf numFmtId="0" fontId="0" fillId="33" borderId="34" xfId="0" applyFill="1" applyBorder="1" applyAlignment="1">
      <alignment horizontal="center" vertical="center"/>
    </xf>
    <xf numFmtId="0" fontId="0" fillId="33" borderId="31" xfId="0" applyFill="1" applyBorder="1" applyAlignment="1">
      <alignment horizontal="left" vertical="center"/>
    </xf>
    <xf numFmtId="0" fontId="0" fillId="33" borderId="36" xfId="0" applyFill="1" applyBorder="1" applyAlignment="1">
      <alignment horizontal="center" vertical="center"/>
    </xf>
    <xf numFmtId="0" fontId="0" fillId="33" borderId="37" xfId="0" applyFill="1" applyBorder="1" applyAlignment="1">
      <alignment vertical="center"/>
    </xf>
    <xf numFmtId="0" fontId="0" fillId="33" borderId="37" xfId="0" applyFill="1" applyBorder="1" applyAlignment="1">
      <alignment horizontal="center" vertical="center"/>
    </xf>
    <xf numFmtId="0" fontId="0" fillId="33" borderId="37" xfId="0" applyFill="1" applyBorder="1" applyAlignment="1">
      <alignment horizontal="left" vertical="center"/>
    </xf>
    <xf numFmtId="0" fontId="0" fillId="33" borderId="42" xfId="0" applyFill="1" applyBorder="1" applyAlignment="1">
      <alignment horizontal="center" vertical="center"/>
    </xf>
    <xf numFmtId="0" fontId="0" fillId="33" borderId="12" xfId="0" applyFill="1" applyBorder="1" applyAlignment="1">
      <alignment horizontal="center" vertical="center"/>
    </xf>
    <xf numFmtId="0" fontId="0" fillId="33" borderId="13" xfId="0" applyFill="1" applyBorder="1" applyAlignment="1">
      <alignment horizontal="center" vertical="center"/>
    </xf>
    <xf numFmtId="0" fontId="0" fillId="33" borderId="44" xfId="0" applyFill="1" applyBorder="1" applyAlignment="1">
      <alignment horizontal="center" vertical="center"/>
    </xf>
    <xf numFmtId="0" fontId="0" fillId="33" borderId="45" xfId="0" applyFill="1" applyBorder="1" applyAlignment="1">
      <alignment horizontal="center" vertical="center"/>
    </xf>
    <xf numFmtId="0" fontId="0" fillId="33" borderId="31" xfId="0" applyFill="1" applyBorder="1" applyAlignment="1">
      <alignment horizontal="center" vertical="center"/>
    </xf>
    <xf numFmtId="0" fontId="0" fillId="33" borderId="3" xfId="0" applyFill="1" applyBorder="1" applyAlignment="1">
      <alignment horizontal="center" vertical="center"/>
    </xf>
    <xf numFmtId="0" fontId="0" fillId="33" borderId="5" xfId="0" applyFill="1" applyBorder="1" applyAlignment="1">
      <alignment horizontal="center"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12" fillId="33" borderId="37" xfId="0" applyFont="1" applyFill="1" applyBorder="1" applyAlignment="1">
      <alignment vertical="center"/>
    </xf>
    <xf numFmtId="0" fontId="14" fillId="33" borderId="0" xfId="0" applyFont="1" applyFill="1" applyAlignment="1">
      <alignment horizontal="center" vertical="center"/>
    </xf>
    <xf numFmtId="0" fontId="0" fillId="33" borderId="15" xfId="0" applyFill="1" applyBorder="1" applyAlignment="1">
      <alignment vertical="center"/>
    </xf>
    <xf numFmtId="0" fontId="0" fillId="33" borderId="27" xfId="0" applyFill="1" applyBorder="1" applyAlignment="1">
      <alignment vertical="center"/>
    </xf>
    <xf numFmtId="0" fontId="0" fillId="33" borderId="13" xfId="0" applyFill="1" applyBorder="1" applyAlignment="1">
      <alignment vertical="center"/>
    </xf>
    <xf numFmtId="0" fontId="4" fillId="33" borderId="0" xfId="0" applyFont="1" applyFill="1" applyAlignment="1">
      <alignment horizontal="center" vertical="center"/>
    </xf>
    <xf numFmtId="0" fontId="4" fillId="33" borderId="3"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5" xfId="0" applyFont="1" applyFill="1" applyBorder="1" applyAlignment="1">
      <alignment vertical="center"/>
    </xf>
    <xf numFmtId="0" fontId="4" fillId="33" borderId="5" xfId="0" applyFont="1" applyFill="1" applyBorder="1" applyAlignment="1">
      <alignment vertical="center" wrapText="1"/>
    </xf>
    <xf numFmtId="0" fontId="4" fillId="33" borderId="5" xfId="0" applyFont="1" applyFill="1" applyBorder="1" applyAlignment="1">
      <alignment horizontal="left" vertical="center"/>
    </xf>
    <xf numFmtId="0" fontId="4" fillId="33" borderId="0" xfId="0" applyFont="1" applyFill="1" applyAlignment="1">
      <alignment horizontal="center"/>
    </xf>
    <xf numFmtId="0" fontId="4" fillId="33" borderId="0" xfId="0" applyFont="1" applyFill="1"/>
    <xf numFmtId="0" fontId="0" fillId="33" borderId="16" xfId="0" applyFill="1" applyBorder="1" applyAlignment="1">
      <alignment horizontal="center" vertical="center"/>
    </xf>
    <xf numFmtId="0" fontId="0" fillId="33" borderId="1" xfId="0" applyFill="1" applyBorder="1" applyAlignment="1">
      <alignment horizontal="left" vertical="center"/>
    </xf>
    <xf numFmtId="0" fontId="4" fillId="33" borderId="30" xfId="0" applyFont="1" applyFill="1" applyBorder="1" applyAlignment="1">
      <alignment vertical="center" wrapText="1"/>
    </xf>
    <xf numFmtId="0" fontId="4" fillId="33" borderId="13" xfId="0" applyFont="1" applyFill="1" applyBorder="1" applyAlignment="1">
      <alignment horizontal="left" vertical="center"/>
    </xf>
    <xf numFmtId="0" fontId="0" fillId="33" borderId="0" xfId="0" applyFill="1"/>
    <xf numFmtId="0" fontId="14" fillId="33" borderId="0" xfId="0" applyFont="1" applyFill="1" applyAlignment="1">
      <alignment horizontal="left" vertical="center"/>
    </xf>
    <xf numFmtId="0" fontId="13" fillId="33" borderId="0" xfId="0" applyFont="1" applyFill="1" applyAlignment="1">
      <alignment horizontal="left" vertical="center"/>
    </xf>
    <xf numFmtId="0" fontId="4" fillId="33" borderId="43" xfId="0" applyFont="1" applyFill="1" applyBorder="1" applyAlignment="1">
      <alignment vertical="center" wrapText="1"/>
    </xf>
    <xf numFmtId="0" fontId="4" fillId="33" borderId="5" xfId="0" applyFont="1" applyFill="1" applyBorder="1" applyAlignment="1">
      <alignment horizontal="center" vertical="center"/>
    </xf>
    <xf numFmtId="0" fontId="4" fillId="33" borderId="39" xfId="0" applyFont="1" applyFill="1" applyBorder="1" applyAlignment="1">
      <alignment vertical="center" shrinkToFit="1"/>
    </xf>
    <xf numFmtId="0" fontId="4" fillId="33" borderId="33" xfId="0" applyFont="1" applyFill="1" applyBorder="1" applyAlignment="1">
      <alignment vertical="center"/>
    </xf>
    <xf numFmtId="0" fontId="12" fillId="33" borderId="38" xfId="0" applyFont="1" applyFill="1" applyBorder="1" applyAlignment="1">
      <alignment vertical="center"/>
    </xf>
    <xf numFmtId="0" fontId="11" fillId="33" borderId="0" xfId="0" applyFont="1" applyFill="1" applyAlignment="1">
      <alignment horizontal="left" vertical="center"/>
    </xf>
    <xf numFmtId="0" fontId="4" fillId="0" borderId="17"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27" xfId="0" applyFont="1" applyBorder="1" applyAlignment="1">
      <alignment horizontal="left" vertical="center" wrapText="1"/>
    </xf>
    <xf numFmtId="0" fontId="4" fillId="0" borderId="2" xfId="0" applyFont="1" applyBorder="1" applyAlignment="1">
      <alignment horizontal="center" vertical="center"/>
    </xf>
    <xf numFmtId="0" fontId="4" fillId="0" borderId="0" xfId="0" applyFont="1" applyAlignment="1">
      <alignment horizontal="center" vertical="center" wrapText="1"/>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8" fillId="0" borderId="7" xfId="0" applyFont="1" applyBorder="1" applyAlignment="1">
      <alignment horizontal="left" vertical="center"/>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30" xfId="0" applyFont="1" applyBorder="1" applyAlignment="1">
      <alignment horizontal="center" vertical="center"/>
    </xf>
    <xf numFmtId="0" fontId="4" fillId="0" borderId="8" xfId="0" applyFont="1" applyBorder="1" applyAlignment="1">
      <alignment vertical="center"/>
    </xf>
    <xf numFmtId="0" fontId="4" fillId="0" borderId="15" xfId="0" applyFont="1" applyBorder="1" applyAlignment="1">
      <alignment vertical="center"/>
    </xf>
    <xf numFmtId="0" fontId="25" fillId="0" borderId="8" xfId="49" applyBorder="1" applyAlignment="1">
      <alignment horizontal="center" vertical="center"/>
    </xf>
    <xf numFmtId="0" fontId="6" fillId="0" borderId="0" xfId="0" applyFont="1" applyAlignment="1">
      <alignment horizontal="center" vertical="center"/>
    </xf>
    <xf numFmtId="0" fontId="4" fillId="0" borderId="25" xfId="0" applyFont="1" applyBorder="1" applyAlignment="1">
      <alignment horizontal="center" vertical="center"/>
    </xf>
    <xf numFmtId="0" fontId="25" fillId="0" borderId="5" xfId="49" applyBorder="1">
      <alignment vertical="center"/>
    </xf>
    <xf numFmtId="0" fontId="25" fillId="0" borderId="5" xfId="49" applyBorder="1" applyAlignment="1">
      <alignment horizontal="center" vertical="center" wrapText="1"/>
    </xf>
    <xf numFmtId="0" fontId="25" fillId="0" borderId="5" xfId="49" applyBorder="1" applyAlignment="1">
      <alignment horizontal="center" vertical="center"/>
    </xf>
    <xf numFmtId="176" fontId="25" fillId="0" borderId="5" xfId="49" applyNumberFormat="1" applyBorder="1" applyAlignment="1">
      <alignment horizontal="center" vertical="center"/>
    </xf>
    <xf numFmtId="177" fontId="0" fillId="0" borderId="5" xfId="30" applyNumberFormat="1" applyFont="1" applyFill="1" applyBorder="1" applyAlignment="1">
      <alignment horizontal="center" vertical="center"/>
    </xf>
    <xf numFmtId="0" fontId="25" fillId="0" borderId="4" xfId="49" applyBorder="1">
      <alignment vertical="center"/>
    </xf>
    <xf numFmtId="0" fontId="11" fillId="0" borderId="0" xfId="52" applyFont="1">
      <alignment vertical="center"/>
    </xf>
    <xf numFmtId="0" fontId="11" fillId="0" borderId="0" xfId="52" applyFont="1" applyAlignment="1">
      <alignment horizontal="left" vertical="center"/>
    </xf>
    <xf numFmtId="0" fontId="47" fillId="0" borderId="0" xfId="52" applyFont="1" applyAlignment="1">
      <alignment horizontal="left" vertical="center"/>
    </xf>
    <xf numFmtId="0" fontId="48" fillId="0" borderId="0" xfId="52" applyFont="1" applyAlignment="1">
      <alignment horizontal="left" vertical="center"/>
    </xf>
    <xf numFmtId="0" fontId="47" fillId="0" borderId="0" xfId="52" applyFont="1" applyAlignment="1">
      <alignment horizontal="right" vertical="center"/>
    </xf>
    <xf numFmtId="0" fontId="47" fillId="0" borderId="0" xfId="52" applyFont="1" applyAlignment="1">
      <alignment horizontal="center" vertical="center"/>
    </xf>
    <xf numFmtId="0" fontId="47" fillId="0" borderId="0" xfId="52" applyFont="1">
      <alignment vertical="center"/>
    </xf>
    <xf numFmtId="0" fontId="47" fillId="33" borderId="0" xfId="52" applyFont="1" applyFill="1">
      <alignment vertical="center"/>
    </xf>
    <xf numFmtId="0" fontId="47" fillId="33" borderId="0" xfId="52" applyFont="1" applyFill="1" applyAlignment="1">
      <alignment horizontal="center" vertical="center"/>
    </xf>
    <xf numFmtId="0" fontId="11" fillId="33" borderId="0" xfId="52" quotePrefix="1" applyFont="1" applyFill="1">
      <alignment vertical="center"/>
    </xf>
    <xf numFmtId="0" fontId="11" fillId="0" borderId="0" xfId="52" applyFont="1" applyAlignment="1">
      <alignment horizontal="right" vertical="center"/>
    </xf>
    <xf numFmtId="0" fontId="11" fillId="0" borderId="0" xfId="52" applyFont="1" applyAlignment="1">
      <alignment horizontal="center" vertical="center"/>
    </xf>
    <xf numFmtId="0" fontId="11" fillId="33" borderId="0" xfId="52" applyFont="1" applyFill="1">
      <alignment vertical="center"/>
    </xf>
    <xf numFmtId="0" fontId="9" fillId="0" borderId="0" xfId="52" applyFont="1">
      <alignment vertical="center"/>
    </xf>
    <xf numFmtId="0" fontId="11" fillId="33" borderId="0" xfId="52" applyFont="1" applyFill="1" applyAlignment="1">
      <alignment horizontal="center" vertical="center"/>
    </xf>
    <xf numFmtId="20" fontId="11" fillId="33" borderId="0" xfId="52" applyNumberFormat="1" applyFont="1" applyFill="1">
      <alignment vertical="center"/>
    </xf>
    <xf numFmtId="0" fontId="11" fillId="33" borderId="0" xfId="52" applyFont="1" applyFill="1" applyAlignment="1">
      <alignment horizontal="right" vertical="center"/>
    </xf>
    <xf numFmtId="176" fontId="11" fillId="33" borderId="0" xfId="52" applyNumberFormat="1" applyFont="1" applyFill="1">
      <alignment vertical="center"/>
    </xf>
    <xf numFmtId="0" fontId="11" fillId="33" borderId="0" xfId="52" applyFont="1" applyFill="1" applyAlignment="1">
      <alignment horizontal="left" vertical="center"/>
    </xf>
    <xf numFmtId="176" fontId="11" fillId="0" borderId="0" xfId="52" applyNumberFormat="1" applyFont="1">
      <alignment vertical="center"/>
    </xf>
    <xf numFmtId="20" fontId="11" fillId="0" borderId="0" xfId="52" applyNumberFormat="1" applyFont="1">
      <alignment vertical="center"/>
    </xf>
    <xf numFmtId="0" fontId="9" fillId="0" borderId="0" xfId="52" applyFont="1" applyAlignment="1">
      <alignment horizontal="left" vertical="center"/>
    </xf>
    <xf numFmtId="0" fontId="11" fillId="33" borderId="0" xfId="52" applyFont="1" applyFill="1" applyProtection="1">
      <alignment vertical="center"/>
      <protection locked="0"/>
    </xf>
    <xf numFmtId="1" fontId="11" fillId="33" borderId="0" xfId="52" applyNumberFormat="1" applyFont="1" applyFill="1">
      <alignment vertical="center"/>
    </xf>
    <xf numFmtId="0" fontId="9" fillId="0" borderId="0" xfId="52" applyFont="1" applyAlignment="1">
      <alignment horizontal="right" vertical="center"/>
    </xf>
    <xf numFmtId="0" fontId="9" fillId="0" borderId="0" xfId="52" applyFont="1" applyAlignment="1"/>
    <xf numFmtId="0" fontId="9" fillId="0" borderId="0" xfId="52" applyFont="1" applyAlignment="1">
      <alignment horizontal="center" vertical="center"/>
    </xf>
    <xf numFmtId="0" fontId="5" fillId="33" borderId="0" xfId="52" applyFont="1" applyFill="1">
      <alignment vertical="center"/>
    </xf>
    <xf numFmtId="0" fontId="5" fillId="0" borderId="0" xfId="52" applyFont="1">
      <alignment vertical="center"/>
    </xf>
    <xf numFmtId="0" fontId="9" fillId="0" borderId="0" xfId="52" applyFont="1" applyAlignment="1">
      <alignment horizontal="left"/>
    </xf>
    <xf numFmtId="0" fontId="5" fillId="0" borderId="0" xfId="52" applyFont="1" applyAlignment="1">
      <alignment horizontal="left" vertical="center"/>
    </xf>
    <xf numFmtId="20" fontId="47" fillId="0" borderId="0" xfId="52" applyNumberFormat="1" applyFont="1">
      <alignment vertical="center"/>
    </xf>
    <xf numFmtId="0" fontId="48" fillId="0" borderId="0" xfId="52" applyFont="1" applyAlignment="1">
      <alignment horizontal="right" vertical="center"/>
    </xf>
    <xf numFmtId="0" fontId="13" fillId="0" borderId="0" xfId="52" applyFont="1" applyAlignment="1"/>
    <xf numFmtId="0" fontId="5" fillId="0" borderId="0" xfId="52" applyFont="1" applyAlignment="1">
      <alignment horizontal="right" vertical="center"/>
    </xf>
    <xf numFmtId="0" fontId="11" fillId="0" borderId="76" xfId="52" applyFont="1" applyBorder="1" applyAlignment="1">
      <alignment horizontal="center" vertical="center" wrapText="1"/>
    </xf>
    <xf numFmtId="0" fontId="11" fillId="0" borderId="27" xfId="52" applyFont="1" applyBorder="1" applyAlignment="1">
      <alignment horizontal="center" vertical="center" wrapText="1"/>
    </xf>
    <xf numFmtId="0" fontId="9" fillId="0" borderId="85" xfId="52" applyFont="1" applyBorder="1" applyAlignment="1">
      <alignment horizontal="center" vertical="center"/>
    </xf>
    <xf numFmtId="0" fontId="9" fillId="0" borderId="2" xfId="52" applyFont="1" applyBorder="1" applyAlignment="1">
      <alignment horizontal="center" vertical="center"/>
    </xf>
    <xf numFmtId="0" fontId="9" fillId="0" borderId="86" xfId="52" applyFont="1" applyBorder="1" applyAlignment="1">
      <alignment horizontal="center" vertical="center"/>
    </xf>
    <xf numFmtId="0" fontId="9" fillId="0" borderId="8" xfId="52" applyFont="1" applyBorder="1" applyAlignment="1">
      <alignment horizontal="center" vertical="center"/>
    </xf>
    <xf numFmtId="0" fontId="11" fillId="0" borderId="90" xfId="52" applyFont="1" applyBorder="1" applyAlignment="1">
      <alignment horizontal="center" vertical="center" wrapText="1"/>
    </xf>
    <xf numFmtId="0" fontId="9" fillId="0" borderId="94" xfId="52" applyFont="1" applyBorder="1" applyAlignment="1">
      <alignment horizontal="center" vertical="center" wrapText="1"/>
    </xf>
    <xf numFmtId="0" fontId="9" fillId="0" borderId="95" xfId="52" applyFont="1" applyBorder="1" applyAlignment="1">
      <alignment horizontal="center" vertical="center" wrapText="1"/>
    </xf>
    <xf numFmtId="0" fontId="9" fillId="0" borderId="96" xfId="52" applyFont="1" applyBorder="1" applyAlignment="1">
      <alignment horizontal="center" vertical="center" wrapText="1"/>
    </xf>
    <xf numFmtId="0" fontId="11" fillId="37" borderId="76" xfId="52" applyFont="1" applyFill="1" applyBorder="1" applyAlignment="1" applyProtection="1">
      <alignment horizontal="center" vertical="center" wrapText="1"/>
      <protection locked="0"/>
    </xf>
    <xf numFmtId="0" fontId="11" fillId="37" borderId="104" xfId="52" applyFont="1" applyFill="1" applyBorder="1" applyAlignment="1" applyProtection="1">
      <alignment horizontal="center" vertical="center" shrinkToFit="1"/>
      <protection locked="0"/>
    </xf>
    <xf numFmtId="0" fontId="11" fillId="37" borderId="105" xfId="52" applyFont="1" applyFill="1" applyBorder="1" applyAlignment="1" applyProtection="1">
      <alignment horizontal="center" vertical="center" shrinkToFit="1"/>
      <protection locked="0"/>
    </xf>
    <xf numFmtId="0" fontId="11" fillId="37" borderId="106" xfId="52" applyFont="1" applyFill="1" applyBorder="1" applyAlignment="1" applyProtection="1">
      <alignment horizontal="center" vertical="center" shrinkToFit="1"/>
      <protection locked="0"/>
    </xf>
    <xf numFmtId="0" fontId="11" fillId="37" borderId="27" xfId="52" applyFont="1" applyFill="1" applyBorder="1" applyAlignment="1" applyProtection="1">
      <alignment horizontal="center" vertical="center" wrapText="1"/>
      <protection locked="0"/>
    </xf>
    <xf numFmtId="179" fontId="11" fillId="0" borderId="115" xfId="52" applyNumberFormat="1" applyFont="1" applyBorder="1" applyAlignment="1">
      <alignment horizontal="center" vertical="center" shrinkToFit="1"/>
    </xf>
    <xf numFmtId="179" fontId="11" fillId="0" borderId="116" xfId="52" applyNumberFormat="1" applyFont="1" applyBorder="1" applyAlignment="1">
      <alignment horizontal="center" vertical="center" shrinkToFit="1"/>
    </xf>
    <xf numFmtId="179" fontId="11" fillId="0" borderId="117" xfId="52" applyNumberFormat="1" applyFont="1" applyBorder="1" applyAlignment="1">
      <alignment horizontal="center" vertical="center" shrinkToFit="1"/>
    </xf>
    <xf numFmtId="0" fontId="11" fillId="37" borderId="30" xfId="52" applyFont="1" applyFill="1" applyBorder="1" applyAlignment="1" applyProtection="1">
      <alignment horizontal="center" vertical="center" wrapText="1"/>
      <protection locked="0"/>
    </xf>
    <xf numFmtId="179" fontId="11" fillId="0" borderId="123" xfId="52" applyNumberFormat="1" applyFont="1" applyBorder="1" applyAlignment="1">
      <alignment horizontal="center" vertical="center" shrinkToFit="1"/>
    </xf>
    <xf numFmtId="179" fontId="11" fillId="0" borderId="124" xfId="52" applyNumberFormat="1" applyFont="1" applyBorder="1" applyAlignment="1">
      <alignment horizontal="center" vertical="center" shrinkToFit="1"/>
    </xf>
    <xf numFmtId="179" fontId="11" fillId="0" borderId="125" xfId="52" applyNumberFormat="1" applyFont="1" applyBorder="1" applyAlignment="1">
      <alignment horizontal="center" vertical="center" shrinkToFit="1"/>
    </xf>
    <xf numFmtId="0" fontId="11" fillId="37" borderId="25" xfId="52" applyFont="1" applyFill="1" applyBorder="1" applyAlignment="1" applyProtection="1">
      <alignment horizontal="center" vertical="center" wrapText="1"/>
      <protection locked="0"/>
    </xf>
    <xf numFmtId="0" fontId="11" fillId="37" borderId="90" xfId="52" applyFont="1" applyFill="1" applyBorder="1" applyAlignment="1" applyProtection="1">
      <alignment horizontal="center" vertical="center" wrapText="1"/>
      <protection locked="0"/>
    </xf>
    <xf numFmtId="0" fontId="5" fillId="33" borderId="142" xfId="52" applyFont="1" applyFill="1" applyBorder="1">
      <alignment vertical="center"/>
    </xf>
    <xf numFmtId="0" fontId="51" fillId="33" borderId="143" xfId="52" applyFont="1" applyFill="1" applyBorder="1" applyAlignment="1">
      <alignment horizontal="center" vertical="center"/>
    </xf>
    <xf numFmtId="0" fontId="5" fillId="33" borderId="143" xfId="52" applyFont="1" applyFill="1" applyBorder="1" applyAlignment="1">
      <alignment horizontal="center" vertical="center" wrapText="1"/>
    </xf>
    <xf numFmtId="0" fontId="5" fillId="33" borderId="143" xfId="52" applyFont="1" applyFill="1" applyBorder="1" applyAlignment="1">
      <alignment horizontal="center" vertical="center" shrinkToFit="1"/>
    </xf>
    <xf numFmtId="0" fontId="50" fillId="33" borderId="143" xfId="52" applyFont="1" applyFill="1" applyBorder="1" applyAlignment="1">
      <alignment horizontal="center" vertical="center" wrapText="1"/>
    </xf>
    <xf numFmtId="1" fontId="5" fillId="33" borderId="143" xfId="52" applyNumberFormat="1" applyFont="1" applyFill="1" applyBorder="1" applyAlignment="1">
      <alignment horizontal="center" vertical="center" wrapText="1"/>
    </xf>
    <xf numFmtId="0" fontId="5" fillId="33" borderId="144" xfId="52" applyFont="1" applyFill="1" applyBorder="1" applyAlignment="1">
      <alignment horizontal="center" vertical="center" wrapText="1"/>
    </xf>
    <xf numFmtId="0" fontId="9" fillId="0" borderId="74" xfId="52" applyFont="1" applyBorder="1">
      <alignment vertical="center"/>
    </xf>
    <xf numFmtId="0" fontId="9" fillId="0" borderId="75" xfId="52" applyFont="1" applyBorder="1" applyAlignment="1">
      <alignment vertical="center" wrapText="1"/>
    </xf>
    <xf numFmtId="0" fontId="9" fillId="0" borderId="99" xfId="52" applyFont="1" applyBorder="1" applyAlignment="1">
      <alignment vertical="center" wrapText="1"/>
    </xf>
    <xf numFmtId="0" fontId="9" fillId="0" borderId="145" xfId="52" applyFont="1" applyBorder="1" applyAlignment="1">
      <alignment vertical="center" wrapText="1"/>
    </xf>
    <xf numFmtId="179" fontId="9" fillId="33" borderId="146" xfId="52" applyNumberFormat="1" applyFont="1" applyFill="1" applyBorder="1" applyAlignment="1">
      <alignment horizontal="center" vertical="center" shrinkToFit="1"/>
    </xf>
    <xf numFmtId="179" fontId="9" fillId="33" borderId="147" xfId="52" applyNumberFormat="1" applyFont="1" applyFill="1" applyBorder="1" applyAlignment="1">
      <alignment horizontal="center" vertical="center" shrinkToFit="1"/>
    </xf>
    <xf numFmtId="179" fontId="9" fillId="33" borderId="148" xfId="52" applyNumberFormat="1" applyFont="1" applyFill="1" applyBorder="1" applyAlignment="1">
      <alignment horizontal="center" vertical="center" shrinkToFit="1"/>
    </xf>
    <xf numFmtId="0" fontId="9" fillId="0" borderId="81" xfId="52" applyFont="1" applyBorder="1">
      <alignment vertical="center"/>
    </xf>
    <xf numFmtId="0" fontId="9" fillId="0" borderId="0" xfId="52" applyFont="1" applyAlignment="1">
      <alignment vertical="center" wrapText="1"/>
    </xf>
    <xf numFmtId="0" fontId="9" fillId="0" borderId="7" xfId="52" applyFont="1" applyBorder="1" applyAlignment="1">
      <alignment vertical="center" wrapText="1"/>
    </xf>
    <xf numFmtId="0" fontId="9" fillId="0" borderId="119" xfId="52" applyFont="1" applyBorder="1" applyAlignment="1">
      <alignment vertical="center" wrapText="1"/>
    </xf>
    <xf numFmtId="0" fontId="9" fillId="0" borderId="120" xfId="52" applyFont="1" applyBorder="1">
      <alignment vertical="center"/>
    </xf>
    <xf numFmtId="0" fontId="9" fillId="0" borderId="5" xfId="52" applyFont="1" applyBorder="1" applyAlignment="1">
      <alignment vertical="center" wrapText="1"/>
    </xf>
    <xf numFmtId="0" fontId="5" fillId="0" borderId="83" xfId="52" applyFont="1" applyBorder="1">
      <alignment vertical="center"/>
    </xf>
    <xf numFmtId="0" fontId="5" fillId="0" borderId="7" xfId="52" applyFont="1" applyBorder="1" applyAlignment="1">
      <alignment vertical="center" wrapText="1"/>
    </xf>
    <xf numFmtId="179" fontId="9" fillId="38" borderId="85" xfId="52" applyNumberFormat="1" applyFont="1" applyFill="1" applyBorder="1" applyAlignment="1" applyProtection="1">
      <alignment horizontal="center" vertical="center" shrinkToFit="1"/>
      <protection locked="0"/>
    </xf>
    <xf numFmtId="179" fontId="9" fillId="38" borderId="2" xfId="52" applyNumberFormat="1" applyFont="1" applyFill="1" applyBorder="1" applyAlignment="1" applyProtection="1">
      <alignment horizontal="center" vertical="center" shrinkToFit="1"/>
      <protection locked="0"/>
    </xf>
    <xf numFmtId="179" fontId="9" fillId="38" borderId="86" xfId="52" applyNumberFormat="1" applyFont="1" applyFill="1" applyBorder="1" applyAlignment="1" applyProtection="1">
      <alignment horizontal="center" vertical="center" shrinkToFit="1"/>
      <protection locked="0"/>
    </xf>
    <xf numFmtId="0" fontId="5" fillId="0" borderId="162" xfId="52" applyFont="1" applyBorder="1">
      <alignment vertical="center"/>
    </xf>
    <xf numFmtId="0" fontId="5" fillId="0" borderId="137" xfId="52" applyFont="1" applyBorder="1" applyAlignment="1">
      <alignment vertical="center" wrapText="1"/>
    </xf>
    <xf numFmtId="179" fontId="9" fillId="0" borderId="85" xfId="52" applyNumberFormat="1" applyFont="1" applyBorder="1" applyAlignment="1">
      <alignment horizontal="center" vertical="center" shrinkToFit="1"/>
    </xf>
    <xf numFmtId="179" fontId="9" fillId="0" borderId="2" xfId="52" applyNumberFormat="1" applyFont="1" applyBorder="1" applyAlignment="1">
      <alignment horizontal="center" vertical="center" shrinkToFit="1"/>
    </xf>
    <xf numFmtId="179" fontId="9" fillId="0" borderId="86" xfId="52" applyNumberFormat="1" applyFont="1" applyBorder="1" applyAlignment="1">
      <alignment horizontal="center" vertical="center" shrinkToFit="1"/>
    </xf>
    <xf numFmtId="179" fontId="9" fillId="33" borderId="85" xfId="52" applyNumberFormat="1" applyFont="1" applyFill="1" applyBorder="1" applyAlignment="1">
      <alignment horizontal="center" vertical="center" shrinkToFit="1"/>
    </xf>
    <xf numFmtId="179" fontId="9" fillId="33" borderId="2" xfId="52" applyNumberFormat="1" applyFont="1" applyFill="1" applyBorder="1" applyAlignment="1">
      <alignment horizontal="center" vertical="center" shrinkToFit="1"/>
    </xf>
    <xf numFmtId="179" fontId="9" fillId="33" borderId="86" xfId="52" applyNumberFormat="1" applyFont="1" applyFill="1" applyBorder="1" applyAlignment="1">
      <alignment horizontal="center" vertical="center" shrinkToFit="1"/>
    </xf>
    <xf numFmtId="179" fontId="9" fillId="33" borderId="164" xfId="52" applyNumberFormat="1" applyFont="1" applyFill="1" applyBorder="1" applyAlignment="1">
      <alignment horizontal="center" vertical="center" shrinkToFit="1"/>
    </xf>
    <xf numFmtId="179" fontId="9" fillId="33" borderId="165" xfId="52" applyNumberFormat="1" applyFont="1" applyFill="1" applyBorder="1" applyAlignment="1">
      <alignment horizontal="center" vertical="center" shrinkToFit="1"/>
    </xf>
    <xf numFmtId="179" fontId="9" fillId="33" borderId="166" xfId="52" applyNumberFormat="1" applyFont="1" applyFill="1" applyBorder="1" applyAlignment="1">
      <alignment horizontal="center" vertical="center" shrinkToFit="1"/>
    </xf>
    <xf numFmtId="179" fontId="9" fillId="33" borderId="100" xfId="52" applyNumberFormat="1" applyFont="1" applyFill="1" applyBorder="1" applyAlignment="1">
      <alignment horizontal="center" vertical="center" shrinkToFit="1"/>
    </xf>
    <xf numFmtId="179" fontId="9" fillId="33" borderId="8" xfId="52" applyNumberFormat="1" applyFont="1" applyFill="1" applyBorder="1" applyAlignment="1">
      <alignment horizontal="center" vertical="center" shrinkToFit="1"/>
    </xf>
    <xf numFmtId="179" fontId="9" fillId="33" borderId="94" xfId="52" applyNumberFormat="1" applyFont="1" applyFill="1" applyBorder="1" applyAlignment="1">
      <alignment horizontal="center" vertical="center" shrinkToFit="1"/>
    </xf>
    <xf numFmtId="179" fontId="9" fillId="33" borderId="95" xfId="52" applyNumberFormat="1" applyFont="1" applyFill="1" applyBorder="1" applyAlignment="1">
      <alignment horizontal="center" vertical="center" shrinkToFit="1"/>
    </xf>
    <xf numFmtId="179" fontId="9" fillId="33" borderId="96" xfId="52" applyNumberFormat="1" applyFont="1" applyFill="1" applyBorder="1" applyAlignment="1">
      <alignment horizontal="center" vertical="center" shrinkToFit="1"/>
    </xf>
    <xf numFmtId="179" fontId="9" fillId="33" borderId="138" xfId="52" applyNumberFormat="1" applyFont="1" applyFill="1" applyBorder="1" applyAlignment="1">
      <alignment horizontal="center" vertical="center" shrinkToFit="1"/>
    </xf>
    <xf numFmtId="0" fontId="13" fillId="0" borderId="0" xfId="52" applyFont="1">
      <alignment vertical="center"/>
    </xf>
    <xf numFmtId="0" fontId="5" fillId="0" borderId="0" xfId="52" applyFont="1" applyAlignment="1">
      <alignment vertical="center" shrinkToFit="1"/>
    </xf>
    <xf numFmtId="0" fontId="4" fillId="0" borderId="0" xfId="52" applyFont="1" applyAlignment="1">
      <alignment vertical="center" shrinkToFit="1"/>
    </xf>
    <xf numFmtId="0" fontId="5" fillId="0" borderId="0" xfId="52" applyFont="1" applyAlignment="1">
      <alignment vertical="center" wrapText="1"/>
    </xf>
    <xf numFmtId="0" fontId="9" fillId="0" borderId="0" xfId="52" applyFont="1" applyAlignment="1">
      <alignment horizontal="justify" vertical="center" wrapText="1"/>
    </xf>
    <xf numFmtId="0" fontId="5" fillId="0" borderId="0" xfId="52" applyFont="1" applyAlignment="1">
      <alignment vertical="center" textRotation="90"/>
    </xf>
    <xf numFmtId="179" fontId="11" fillId="37" borderId="104" xfId="52" applyNumberFormat="1" applyFont="1" applyFill="1" applyBorder="1" applyAlignment="1" applyProtection="1">
      <alignment horizontal="center" vertical="center" shrinkToFit="1"/>
      <protection locked="0"/>
    </xf>
    <xf numFmtId="179" fontId="11" fillId="37" borderId="105" xfId="52" applyNumberFormat="1" applyFont="1" applyFill="1" applyBorder="1" applyAlignment="1" applyProtection="1">
      <alignment horizontal="center" vertical="center" shrinkToFit="1"/>
      <protection locked="0"/>
    </xf>
    <xf numFmtId="179" fontId="11" fillId="37" borderId="106" xfId="52" applyNumberFormat="1" applyFont="1" applyFill="1" applyBorder="1" applyAlignment="1" applyProtection="1">
      <alignment horizontal="center" vertical="center" shrinkToFit="1"/>
      <protection locked="0"/>
    </xf>
    <xf numFmtId="0" fontId="11" fillId="37" borderId="15" xfId="52" applyFont="1" applyFill="1" applyBorder="1" applyAlignment="1" applyProtection="1">
      <alignment horizontal="center" vertical="center" wrapText="1"/>
      <protection locked="0"/>
    </xf>
    <xf numFmtId="0" fontId="11" fillId="37" borderId="29" xfId="52" applyFont="1" applyFill="1" applyBorder="1" applyAlignment="1" applyProtection="1">
      <alignment horizontal="center" vertical="center" wrapText="1"/>
      <protection locked="0"/>
    </xf>
    <xf numFmtId="179" fontId="5" fillId="33" borderId="143" xfId="52" applyNumberFormat="1" applyFont="1" applyFill="1" applyBorder="1" applyAlignment="1">
      <alignment horizontal="center" vertical="center" shrinkToFit="1"/>
    </xf>
    <xf numFmtId="179" fontId="5" fillId="33" borderId="143" xfId="52" applyNumberFormat="1" applyFont="1" applyFill="1" applyBorder="1" applyAlignment="1">
      <alignment horizontal="center" vertical="center" wrapText="1"/>
    </xf>
    <xf numFmtId="0" fontId="52" fillId="33" borderId="0" xfId="52" applyFont="1" applyFill="1" applyAlignment="1">
      <alignment horizontal="left" vertical="center"/>
    </xf>
    <xf numFmtId="0" fontId="53" fillId="33" borderId="0" xfId="52" applyFont="1" applyFill="1" applyAlignment="1">
      <alignment horizontal="center" vertical="center"/>
    </xf>
    <xf numFmtId="0" fontId="53" fillId="33" borderId="0" xfId="52" applyFont="1" applyFill="1">
      <alignment vertical="center"/>
    </xf>
    <xf numFmtId="0" fontId="53" fillId="33" borderId="0" xfId="52" applyFont="1" applyFill="1" applyAlignment="1">
      <alignment horizontal="left" vertical="center"/>
    </xf>
    <xf numFmtId="0" fontId="54" fillId="33" borderId="0" xfId="52" applyFont="1" applyFill="1">
      <alignment vertical="center"/>
    </xf>
    <xf numFmtId="0" fontId="54" fillId="33" borderId="0" xfId="52" applyFont="1" applyFill="1" applyAlignment="1">
      <alignment horizontal="left" vertical="center"/>
    </xf>
    <xf numFmtId="0" fontId="53" fillId="33" borderId="2" xfId="52" applyFont="1" applyFill="1" applyBorder="1" applyAlignment="1">
      <alignment horizontal="center" vertical="center"/>
    </xf>
    <xf numFmtId="0" fontId="53" fillId="38" borderId="2" xfId="52" applyFont="1" applyFill="1" applyBorder="1" applyAlignment="1" applyProtection="1">
      <alignment horizontal="center" vertical="center"/>
      <protection locked="0"/>
    </xf>
    <xf numFmtId="20" fontId="53" fillId="38" borderId="2" xfId="52" applyNumberFormat="1" applyFont="1" applyFill="1" applyBorder="1" applyAlignment="1" applyProtection="1">
      <alignment horizontal="center" vertical="center"/>
      <protection locked="0"/>
    </xf>
    <xf numFmtId="180" fontId="53" fillId="33" borderId="2" xfId="52" applyNumberFormat="1" applyFont="1" applyFill="1" applyBorder="1" applyAlignment="1">
      <alignment horizontal="center" vertical="center"/>
    </xf>
    <xf numFmtId="0" fontId="53" fillId="38" borderId="2" xfId="52" applyFont="1" applyFill="1" applyBorder="1" applyAlignment="1" applyProtection="1">
      <alignment horizontal="left" vertical="center"/>
      <protection locked="0"/>
    </xf>
    <xf numFmtId="0" fontId="53" fillId="33" borderId="2" xfId="53" applyNumberFormat="1" applyFont="1" applyFill="1" applyBorder="1" applyAlignment="1" applyProtection="1">
      <alignment horizontal="center" vertical="center"/>
    </xf>
    <xf numFmtId="20" fontId="53" fillId="33" borderId="2" xfId="52" applyNumberFormat="1" applyFont="1" applyFill="1" applyBorder="1" applyAlignment="1">
      <alignment horizontal="center" vertical="center"/>
    </xf>
    <xf numFmtId="0" fontId="55" fillId="33" borderId="0" xfId="52" applyFont="1" applyFill="1" applyAlignment="1">
      <alignment horizontal="left" vertical="center"/>
    </xf>
    <xf numFmtId="0" fontId="9" fillId="0" borderId="83" xfId="52" applyFont="1" applyBorder="1">
      <alignment vertical="center"/>
    </xf>
    <xf numFmtId="0" fontId="9" fillId="0" borderId="162" xfId="52" applyFont="1" applyBorder="1">
      <alignment vertical="center"/>
    </xf>
    <xf numFmtId="0" fontId="9" fillId="0" borderId="137" xfId="52" applyFont="1" applyBorder="1" applyAlignment="1">
      <alignment vertical="center" wrapText="1"/>
    </xf>
    <xf numFmtId="0" fontId="1" fillId="33" borderId="0" xfId="52" applyFill="1">
      <alignment vertical="center"/>
    </xf>
    <xf numFmtId="0" fontId="5" fillId="33" borderId="0" xfId="52" applyFont="1" applyFill="1" applyAlignment="1">
      <alignment horizontal="left" vertical="center"/>
    </xf>
    <xf numFmtId="0" fontId="48" fillId="33" borderId="0" xfId="52" applyFont="1" applyFill="1" applyAlignment="1">
      <alignment horizontal="left" vertical="center"/>
    </xf>
    <xf numFmtId="0" fontId="5" fillId="38" borderId="2" xfId="52" applyFont="1" applyFill="1" applyBorder="1" applyAlignment="1">
      <alignment horizontal="left" vertical="center"/>
    </xf>
    <xf numFmtId="0" fontId="5" fillId="37" borderId="2" xfId="52" applyFont="1" applyFill="1" applyBorder="1" applyAlignment="1">
      <alignment horizontal="left" vertical="center"/>
    </xf>
    <xf numFmtId="0" fontId="56" fillId="33" borderId="0" xfId="52" applyFont="1" applyFill="1" applyAlignment="1">
      <alignment horizontal="left" vertical="center"/>
    </xf>
    <xf numFmtId="0" fontId="5" fillId="33" borderId="0" xfId="52" applyFont="1" applyFill="1" applyAlignment="1">
      <alignment horizontal="center" vertical="center"/>
    </xf>
    <xf numFmtId="0" fontId="5" fillId="33" borderId="2" xfId="52" applyFont="1" applyFill="1" applyBorder="1" applyAlignment="1">
      <alignment horizontal="center" vertical="center"/>
    </xf>
    <xf numFmtId="0" fontId="5" fillId="33" borderId="2" xfId="52" applyFont="1" applyFill="1" applyBorder="1" applyAlignment="1">
      <alignment horizontal="left" vertical="center"/>
    </xf>
    <xf numFmtId="0" fontId="57" fillId="33" borderId="0" xfId="52" applyFont="1" applyFill="1">
      <alignment vertical="center"/>
    </xf>
    <xf numFmtId="0" fontId="57" fillId="33" borderId="0" xfId="52" applyFont="1" applyFill="1" applyAlignment="1">
      <alignment horizontal="left" vertical="center"/>
    </xf>
    <xf numFmtId="0" fontId="13" fillId="33" borderId="0" xfId="52" applyFont="1" applyFill="1">
      <alignment vertical="center"/>
    </xf>
    <xf numFmtId="0" fontId="57" fillId="33" borderId="0" xfId="52" applyFont="1" applyFill="1" applyAlignment="1">
      <alignment vertical="center" shrinkToFit="1"/>
    </xf>
    <xf numFmtId="0" fontId="5" fillId="33" borderId="0" xfId="52" applyFont="1" applyFill="1" applyAlignment="1">
      <alignment vertical="center" wrapText="1"/>
    </xf>
    <xf numFmtId="0" fontId="9" fillId="33" borderId="0" xfId="52" applyFont="1" applyFill="1" applyAlignment="1"/>
    <xf numFmtId="0" fontId="9" fillId="33" borderId="0" xfId="52" applyFont="1" applyFill="1">
      <alignment vertical="center"/>
    </xf>
    <xf numFmtId="0" fontId="9" fillId="33" borderId="0" xfId="52" applyFont="1" applyFill="1" applyAlignment="1">
      <alignment vertical="center" wrapText="1"/>
    </xf>
    <xf numFmtId="0" fontId="9" fillId="33" borderId="0" xfId="52" applyFont="1" applyFill="1" applyAlignment="1">
      <alignment horizontal="justify" vertical="center" wrapText="1"/>
    </xf>
    <xf numFmtId="0" fontId="60" fillId="33" borderId="0" xfId="52" applyFont="1" applyFill="1">
      <alignment vertical="center"/>
    </xf>
    <xf numFmtId="0" fontId="61" fillId="33" borderId="0" xfId="52" applyFont="1" applyFill="1">
      <alignment vertical="center"/>
    </xf>
    <xf numFmtId="0" fontId="11" fillId="33" borderId="2" xfId="52" applyFont="1" applyFill="1" applyBorder="1" applyAlignment="1">
      <alignment horizontal="center" vertical="center"/>
    </xf>
    <xf numFmtId="0" fontId="11" fillId="33" borderId="2" xfId="52" applyFont="1" applyFill="1" applyBorder="1">
      <alignment vertical="center"/>
    </xf>
    <xf numFmtId="0" fontId="11" fillId="33" borderId="2" xfId="52" applyFont="1" applyFill="1" applyBorder="1" applyAlignment="1">
      <alignment vertical="center" shrinkToFit="1"/>
    </xf>
    <xf numFmtId="0" fontId="61" fillId="33" borderId="177" xfId="52" applyFont="1" applyFill="1" applyBorder="1" applyAlignment="1">
      <alignment horizontal="center" vertical="center"/>
    </xf>
    <xf numFmtId="0" fontId="62" fillId="33" borderId="178" xfId="52" applyFont="1" applyFill="1" applyBorder="1" applyAlignment="1">
      <alignment horizontal="center" vertical="center"/>
    </xf>
    <xf numFmtId="0" fontId="62" fillId="33" borderId="179" xfId="52" applyFont="1" applyFill="1" applyBorder="1" applyAlignment="1">
      <alignment horizontal="center" vertical="center"/>
    </xf>
    <xf numFmtId="0" fontId="62" fillId="33" borderId="180" xfId="52" applyFont="1" applyFill="1" applyBorder="1" applyAlignment="1">
      <alignment horizontal="center" vertical="center"/>
    </xf>
    <xf numFmtId="0" fontId="61" fillId="33" borderId="179" xfId="52" applyFont="1" applyFill="1" applyBorder="1" applyAlignment="1">
      <alignment horizontal="center" vertical="center"/>
    </xf>
    <xf numFmtId="0" fontId="61" fillId="33" borderId="181" xfId="52" applyFont="1" applyFill="1" applyBorder="1" applyAlignment="1">
      <alignment horizontal="center" vertical="center"/>
    </xf>
    <xf numFmtId="0" fontId="62" fillId="33" borderId="164" xfId="52" applyFont="1" applyFill="1" applyBorder="1">
      <alignment vertical="center"/>
    </xf>
    <xf numFmtId="0" fontId="62" fillId="33" borderId="165" xfId="52" applyFont="1" applyFill="1" applyBorder="1">
      <alignment vertical="center"/>
    </xf>
    <xf numFmtId="0" fontId="62" fillId="33" borderId="98" xfId="52" applyFont="1" applyFill="1" applyBorder="1">
      <alignment vertical="center"/>
    </xf>
    <xf numFmtId="0" fontId="61" fillId="33" borderId="165" xfId="52" applyFont="1" applyFill="1" applyBorder="1">
      <alignment vertical="center"/>
    </xf>
    <xf numFmtId="0" fontId="61" fillId="33" borderId="166" xfId="52" applyFont="1" applyFill="1" applyBorder="1">
      <alignment vertical="center"/>
    </xf>
    <xf numFmtId="0" fontId="62" fillId="33" borderId="85" xfId="52" applyFont="1" applyFill="1" applyBorder="1">
      <alignment vertical="center"/>
    </xf>
    <xf numFmtId="0" fontId="62" fillId="33" borderId="2" xfId="52" applyFont="1" applyFill="1" applyBorder="1">
      <alignment vertical="center"/>
    </xf>
    <xf numFmtId="0" fontId="62" fillId="33" borderId="6" xfId="52" applyFont="1" applyFill="1" applyBorder="1">
      <alignment vertical="center"/>
    </xf>
    <xf numFmtId="0" fontId="62" fillId="33" borderId="86" xfId="52" applyFont="1" applyFill="1" applyBorder="1">
      <alignment vertical="center"/>
    </xf>
    <xf numFmtId="0" fontId="61" fillId="33" borderId="2" xfId="52" applyFont="1" applyFill="1" applyBorder="1">
      <alignment vertical="center"/>
    </xf>
    <xf numFmtId="0" fontId="61" fillId="33" borderId="86" xfId="52" applyFont="1" applyFill="1" applyBorder="1">
      <alignment vertical="center"/>
    </xf>
    <xf numFmtId="0" fontId="61" fillId="33" borderId="94" xfId="52" applyFont="1" applyFill="1" applyBorder="1">
      <alignment vertical="center"/>
    </xf>
    <xf numFmtId="0" fontId="61" fillId="33" borderId="95" xfId="52" applyFont="1" applyFill="1" applyBorder="1">
      <alignment vertical="center"/>
    </xf>
    <xf numFmtId="0" fontId="61" fillId="33" borderId="96" xfId="52" applyFont="1" applyFill="1" applyBorder="1">
      <alignment vertical="center"/>
    </xf>
    <xf numFmtId="0" fontId="41" fillId="0" borderId="0" xfId="54" applyFont="1">
      <alignment vertical="center"/>
    </xf>
    <xf numFmtId="0" fontId="41" fillId="0" borderId="0" xfId="54" applyFont="1" applyAlignment="1">
      <alignment vertical="center" wrapText="1"/>
    </xf>
    <xf numFmtId="0" fontId="41" fillId="0" borderId="0" xfId="54" applyFont="1" applyAlignment="1">
      <alignment horizontal="left" vertical="center"/>
    </xf>
    <xf numFmtId="0" fontId="41" fillId="0" borderId="0" xfId="54" applyFont="1" applyAlignment="1">
      <alignment horizontal="center" vertical="center"/>
    </xf>
    <xf numFmtId="0" fontId="63" fillId="39" borderId="30" xfId="51" applyFont="1" applyFill="1" applyBorder="1" applyAlignment="1">
      <alignment vertical="center" wrapText="1"/>
    </xf>
    <xf numFmtId="0" fontId="41" fillId="0" borderId="16" xfId="54" applyFont="1" applyBorder="1" applyAlignment="1">
      <alignment horizontal="center" vertical="center"/>
    </xf>
    <xf numFmtId="0" fontId="41" fillId="0" borderId="5" xfId="54" applyFont="1" applyBorder="1" applyAlignment="1">
      <alignment horizontal="center" vertical="center" wrapText="1"/>
    </xf>
    <xf numFmtId="0" fontId="41" fillId="0" borderId="16" xfId="54" applyFont="1" applyBorder="1">
      <alignment vertical="center"/>
    </xf>
    <xf numFmtId="0" fontId="41" fillId="0" borderId="190" xfId="54" applyFont="1" applyBorder="1">
      <alignment vertical="center"/>
    </xf>
    <xf numFmtId="0" fontId="63" fillId="39" borderId="147" xfId="54" applyFont="1" applyFill="1" applyBorder="1" applyAlignment="1">
      <alignment vertical="center" wrapText="1"/>
    </xf>
    <xf numFmtId="0" fontId="41" fillId="0" borderId="151" xfId="54" applyFont="1" applyBorder="1" applyAlignment="1">
      <alignment horizontal="center" vertical="center"/>
    </xf>
    <xf numFmtId="0" fontId="41" fillId="0" borderId="28" xfId="54" applyFont="1" applyBorder="1" applyAlignment="1">
      <alignment horizontal="center" vertical="center" wrapText="1"/>
    </xf>
    <xf numFmtId="0" fontId="41" fillId="0" borderId="58" xfId="54" applyFont="1" applyBorder="1" applyAlignment="1">
      <alignment horizontal="center" vertical="center" wrapText="1"/>
    </xf>
    <xf numFmtId="0" fontId="41" fillId="0" borderId="194" xfId="54" applyFont="1" applyBorder="1" applyAlignment="1">
      <alignment horizontal="center" vertical="center"/>
    </xf>
    <xf numFmtId="0" fontId="63" fillId="39" borderId="192" xfId="54" applyFont="1" applyFill="1" applyBorder="1" applyAlignment="1">
      <alignment vertical="center" wrapText="1"/>
    </xf>
    <xf numFmtId="0" fontId="63" fillId="39" borderId="192" xfId="51" applyFont="1" applyFill="1" applyBorder="1" applyAlignment="1">
      <alignment vertical="center" wrapText="1"/>
    </xf>
    <xf numFmtId="0" fontId="63" fillId="39" borderId="29" xfId="54" applyFont="1" applyFill="1" applyBorder="1" applyAlignment="1">
      <alignment vertical="center" wrapText="1"/>
    </xf>
    <xf numFmtId="0" fontId="63" fillId="39" borderId="147" xfId="51" applyFont="1" applyFill="1" applyBorder="1" applyAlignment="1">
      <alignment vertical="center" wrapText="1"/>
    </xf>
    <xf numFmtId="0" fontId="41" fillId="0" borderId="150" xfId="54" applyFont="1" applyBorder="1" applyAlignment="1">
      <alignment horizontal="center" vertical="center" wrapText="1"/>
    </xf>
    <xf numFmtId="0" fontId="41" fillId="0" borderId="151" xfId="51" applyFont="1" applyBorder="1" applyAlignment="1">
      <alignment horizontal="center" vertical="center"/>
    </xf>
    <xf numFmtId="0" fontId="41" fillId="0" borderId="151" xfId="56" applyFont="1" applyBorder="1" applyAlignment="1">
      <alignment horizontal="center" vertical="center"/>
    </xf>
    <xf numFmtId="0" fontId="63" fillId="39" borderId="147" xfId="56" applyFont="1" applyFill="1" applyBorder="1" applyAlignment="1">
      <alignment horizontal="left" vertical="center" wrapText="1"/>
    </xf>
    <xf numFmtId="0" fontId="41" fillId="0" borderId="151" xfId="55" applyFont="1" applyBorder="1" applyAlignment="1">
      <alignment horizontal="center" vertical="center"/>
    </xf>
    <xf numFmtId="0" fontId="41" fillId="0" borderId="150" xfId="55" applyFont="1" applyBorder="1" applyAlignment="1">
      <alignment horizontal="center" vertical="center"/>
    </xf>
    <xf numFmtId="0" fontId="41" fillId="0" borderId="17" xfId="55" applyFont="1" applyBorder="1">
      <alignment vertical="center"/>
    </xf>
    <xf numFmtId="0" fontId="41" fillId="0" borderId="193" xfId="55" applyFont="1" applyBorder="1" applyAlignment="1">
      <alignment horizontal="center" vertical="center"/>
    </xf>
    <xf numFmtId="0" fontId="41" fillId="0" borderId="0" xfId="51" applyFont="1">
      <alignment vertical="center"/>
    </xf>
    <xf numFmtId="0" fontId="10" fillId="0" borderId="0" xfId="57" applyAlignment="1">
      <alignment horizontal="center" vertical="center"/>
    </xf>
    <xf numFmtId="0" fontId="10" fillId="0" borderId="0" xfId="57" applyAlignment="1">
      <alignment horizontal="left" vertical="center"/>
    </xf>
    <xf numFmtId="0" fontId="66" fillId="0" borderId="0" xfId="57" applyFont="1" applyAlignment="1">
      <alignment horizontal="center" vertical="center"/>
    </xf>
    <xf numFmtId="0" fontId="10" fillId="0" borderId="2" xfId="57" applyBorder="1" applyAlignment="1">
      <alignment horizontal="center" vertical="center"/>
    </xf>
    <xf numFmtId="0" fontId="10" fillId="0" borderId="2" xfId="57" applyBorder="1" applyAlignment="1">
      <alignment horizontal="right" vertical="center"/>
    </xf>
    <xf numFmtId="0" fontId="10" fillId="0" borderId="30" xfId="57" applyBorder="1" applyAlignment="1">
      <alignment horizontal="left" vertical="center"/>
    </xf>
    <xf numFmtId="0" fontId="10" fillId="0" borderId="29" xfId="57" applyBorder="1" applyAlignment="1">
      <alignment horizontal="left" vertical="center"/>
    </xf>
    <xf numFmtId="0" fontId="10" fillId="0" borderId="25" xfId="57" applyBorder="1" applyAlignment="1">
      <alignment horizontal="left" vertical="center"/>
    </xf>
    <xf numFmtId="0" fontId="10" fillId="0" borderId="30" xfId="57" applyBorder="1" applyAlignment="1">
      <alignment horizontal="right" vertical="center"/>
    </xf>
    <xf numFmtId="0" fontId="10" fillId="0" borderId="199" xfId="57" applyBorder="1" applyAlignment="1">
      <alignment horizontal="right" vertical="center"/>
    </xf>
    <xf numFmtId="0" fontId="10" fillId="0" borderId="200" xfId="57" applyBorder="1" applyAlignment="1">
      <alignment horizontal="left" vertical="center"/>
    </xf>
    <xf numFmtId="0" fontId="10" fillId="0" borderId="0" xfId="57">
      <alignment vertical="center"/>
    </xf>
    <xf numFmtId="0" fontId="10" fillId="0" borderId="0" xfId="58">
      <alignment vertical="center"/>
    </xf>
    <xf numFmtId="0" fontId="10" fillId="0" borderId="0" xfId="59"/>
    <xf numFmtId="0" fontId="40" fillId="0" borderId="0" xfId="59" applyFont="1"/>
    <xf numFmtId="0" fontId="67" fillId="0" borderId="0" xfId="59" applyFont="1" applyAlignment="1">
      <alignment vertical="center"/>
    </xf>
    <xf numFmtId="49" fontId="68" fillId="39" borderId="203" xfId="59" applyNumberFormat="1" applyFont="1" applyFill="1" applyBorder="1" applyAlignment="1">
      <alignment horizontal="center" vertical="center"/>
    </xf>
    <xf numFmtId="49" fontId="68" fillId="39" borderId="204" xfId="59" applyNumberFormat="1" applyFont="1" applyFill="1" applyBorder="1" applyAlignment="1">
      <alignment horizontal="center" vertical="center"/>
    </xf>
    <xf numFmtId="49" fontId="68" fillId="39" borderId="205" xfId="59" applyNumberFormat="1" applyFont="1" applyFill="1" applyBorder="1" applyAlignment="1">
      <alignment horizontal="center" vertical="center"/>
    </xf>
    <xf numFmtId="49" fontId="68" fillId="39" borderId="202" xfId="59" applyNumberFormat="1" applyFont="1" applyFill="1" applyBorder="1" applyAlignment="1">
      <alignment horizontal="center" vertical="center"/>
    </xf>
    <xf numFmtId="0" fontId="68" fillId="0" borderId="150" xfId="59" applyFont="1" applyBorder="1" applyAlignment="1">
      <alignment horizontal="left" vertical="center"/>
    </xf>
    <xf numFmtId="0" fontId="40" fillId="0" borderId="147" xfId="59" applyFont="1" applyBorder="1" applyAlignment="1">
      <alignment horizontal="left" vertical="center" shrinkToFit="1"/>
    </xf>
    <xf numFmtId="49" fontId="68" fillId="39" borderId="207" xfId="59" applyNumberFormat="1" applyFont="1" applyFill="1" applyBorder="1" applyAlignment="1">
      <alignment horizontal="center" vertical="center"/>
    </xf>
    <xf numFmtId="49" fontId="68" fillId="39" borderId="208" xfId="59" applyNumberFormat="1" applyFont="1" applyFill="1" applyBorder="1" applyAlignment="1">
      <alignment horizontal="center" vertical="center"/>
    </xf>
    <xf numFmtId="49" fontId="68" fillId="39" borderId="209" xfId="59" applyNumberFormat="1" applyFont="1" applyFill="1" applyBorder="1" applyAlignment="1">
      <alignment horizontal="center" vertical="center"/>
    </xf>
    <xf numFmtId="49" fontId="68" fillId="39" borderId="196" xfId="59" applyNumberFormat="1" applyFont="1" applyFill="1" applyBorder="1" applyAlignment="1">
      <alignment horizontal="center" vertical="center"/>
    </xf>
    <xf numFmtId="0" fontId="40" fillId="0" borderId="185" xfId="59" applyFont="1" applyBorder="1" applyAlignment="1">
      <alignment horizontal="left" vertical="center" shrinkToFit="1"/>
    </xf>
    <xf numFmtId="49" fontId="68" fillId="39" borderId="211" xfId="59" applyNumberFormat="1" applyFont="1" applyFill="1" applyBorder="1" applyAlignment="1">
      <alignment horizontal="center" vertical="center"/>
    </xf>
    <xf numFmtId="49" fontId="68" fillId="39" borderId="212" xfId="59" applyNumberFormat="1" applyFont="1" applyFill="1" applyBorder="1" applyAlignment="1">
      <alignment horizontal="center" vertical="center"/>
    </xf>
    <xf numFmtId="49" fontId="68" fillId="39" borderId="213" xfId="59" applyNumberFormat="1" applyFont="1" applyFill="1" applyBorder="1" applyAlignment="1">
      <alignment horizontal="center" vertical="center"/>
    </xf>
    <xf numFmtId="49" fontId="68" fillId="39" borderId="210" xfId="59" applyNumberFormat="1" applyFont="1" applyFill="1" applyBorder="1" applyAlignment="1">
      <alignment horizontal="center" vertical="center"/>
    </xf>
    <xf numFmtId="0" fontId="68" fillId="0" borderId="186" xfId="59" applyFont="1" applyBorder="1" applyAlignment="1">
      <alignment horizontal="left" vertical="center"/>
    </xf>
    <xf numFmtId="0" fontId="67" fillId="0" borderId="215" xfId="59" applyFont="1" applyBorder="1" applyAlignment="1">
      <alignment horizontal="center" vertical="center"/>
    </xf>
    <xf numFmtId="0" fontId="67" fillId="0" borderId="216" xfId="59" applyFont="1" applyBorder="1" applyAlignment="1">
      <alignment horizontal="center" vertical="center"/>
    </xf>
    <xf numFmtId="0" fontId="67" fillId="0" borderId="217" xfId="59" applyFont="1" applyBorder="1" applyAlignment="1">
      <alignment horizontal="center" vertical="center"/>
    </xf>
    <xf numFmtId="0" fontId="67" fillId="0" borderId="30" xfId="59" applyFont="1" applyBorder="1" applyAlignment="1">
      <alignment horizontal="right" vertical="center"/>
    </xf>
    <xf numFmtId="0" fontId="67" fillId="0" borderId="219" xfId="59" applyFont="1" applyBorder="1" applyAlignment="1">
      <alignment horizontal="center" vertical="center"/>
    </xf>
    <xf numFmtId="0" fontId="67" fillId="0" borderId="220" xfId="59" applyFont="1" applyBorder="1" applyAlignment="1">
      <alignment horizontal="center" vertical="center"/>
    </xf>
    <xf numFmtId="0" fontId="67" fillId="0" borderId="221" xfId="59" applyFont="1" applyBorder="1" applyAlignment="1">
      <alignment horizontal="center" vertical="center"/>
    </xf>
    <xf numFmtId="0" fontId="67" fillId="0" borderId="222" xfId="59" applyFont="1" applyBorder="1" applyAlignment="1">
      <alignment horizontal="center" vertical="center"/>
    </xf>
    <xf numFmtId="0" fontId="71" fillId="0" borderId="0" xfId="59" applyFont="1" applyAlignment="1">
      <alignment vertical="center"/>
    </xf>
    <xf numFmtId="0" fontId="40" fillId="0" borderId="0" xfId="59" applyFont="1" applyAlignment="1">
      <alignment horizontal="left" vertical="center" shrinkToFit="1"/>
    </xf>
    <xf numFmtId="182" fontId="72" fillId="0" borderId="0" xfId="59" applyNumberFormat="1" applyFont="1" applyAlignment="1">
      <alignment horizontal="center" vertical="center"/>
    </xf>
    <xf numFmtId="181" fontId="73" fillId="0" borderId="0" xfId="59" applyNumberFormat="1" applyFont="1" applyAlignment="1">
      <alignment horizontal="center" vertical="center"/>
    </xf>
    <xf numFmtId="49" fontId="68" fillId="39" borderId="144" xfId="59" applyNumberFormat="1" applyFont="1" applyFill="1" applyBorder="1" applyAlignment="1">
      <alignment horizontal="center" vertical="center"/>
    </xf>
    <xf numFmtId="49" fontId="68" fillId="39" borderId="143" xfId="59" applyNumberFormat="1" applyFont="1" applyFill="1" applyBorder="1" applyAlignment="1">
      <alignment horizontal="center" vertical="center"/>
    </xf>
    <xf numFmtId="49" fontId="68" fillId="39" borderId="0" xfId="59" applyNumberFormat="1" applyFont="1" applyFill="1" applyAlignment="1">
      <alignment horizontal="center" vertical="center"/>
    </xf>
    <xf numFmtId="49" fontId="75" fillId="39" borderId="0" xfId="59" applyNumberFormat="1" applyFont="1" applyFill="1" applyAlignment="1">
      <alignment horizontal="left" vertical="center"/>
    </xf>
    <xf numFmtId="181" fontId="68" fillId="0" borderId="0" xfId="59" applyNumberFormat="1" applyFont="1" applyAlignment="1">
      <alignment horizontal="right" vertical="center"/>
    </xf>
    <xf numFmtId="0" fontId="40" fillId="0" borderId="0" xfId="59" applyFont="1" applyAlignment="1">
      <alignment horizontal="center" vertical="center"/>
    </xf>
    <xf numFmtId="0" fontId="77" fillId="0" borderId="24" xfId="59" applyFont="1" applyBorder="1" applyAlignment="1">
      <alignment vertical="center"/>
    </xf>
    <xf numFmtId="181" fontId="68" fillId="41" borderId="177" xfId="59" applyNumberFormat="1" applyFont="1" applyFill="1" applyBorder="1" applyAlignment="1">
      <alignment horizontal="right" vertical="center"/>
    </xf>
    <xf numFmtId="181" fontId="68" fillId="0" borderId="224" xfId="59" applyNumberFormat="1" applyFont="1" applyBorder="1" applyAlignment="1">
      <alignment horizontal="right" vertical="center"/>
    </xf>
    <xf numFmtId="49" fontId="68" fillId="39" borderId="184" xfId="59" applyNumberFormat="1" applyFont="1" applyFill="1" applyBorder="1" applyAlignment="1">
      <alignment horizontal="center" vertical="center"/>
    </xf>
    <xf numFmtId="49" fontId="68" fillId="39" borderId="225" xfId="59" applyNumberFormat="1" applyFont="1" applyFill="1" applyBorder="1" applyAlignment="1">
      <alignment horizontal="center" vertical="center"/>
    </xf>
    <xf numFmtId="49" fontId="68" fillId="39" borderId="226" xfId="59" applyNumberFormat="1" applyFont="1" applyFill="1" applyBorder="1" applyAlignment="1">
      <alignment horizontal="center" vertical="center"/>
    </xf>
    <xf numFmtId="0" fontId="67" fillId="0" borderId="227" xfId="59" applyFont="1" applyBorder="1" applyAlignment="1">
      <alignment horizontal="left" vertical="center" shrinkToFit="1"/>
    </xf>
    <xf numFmtId="181" fontId="68" fillId="0" borderId="228" xfId="59" applyNumberFormat="1" applyFont="1" applyBorder="1" applyAlignment="1">
      <alignment horizontal="right" vertical="center"/>
    </xf>
    <xf numFmtId="181" fontId="68" fillId="0" borderId="229" xfId="59" applyNumberFormat="1" applyFont="1" applyBorder="1" applyAlignment="1">
      <alignment horizontal="right" vertical="center"/>
    </xf>
    <xf numFmtId="49" fontId="68" fillId="39" borderId="230" xfId="59" applyNumberFormat="1" applyFont="1" applyFill="1" applyBorder="1" applyAlignment="1">
      <alignment horizontal="center" vertical="center"/>
    </xf>
    <xf numFmtId="49" fontId="68" fillId="39" borderId="231" xfId="59" applyNumberFormat="1" applyFont="1" applyFill="1" applyBorder="1" applyAlignment="1">
      <alignment horizontal="center" vertical="center"/>
    </xf>
    <xf numFmtId="49" fontId="68" fillId="39" borderId="232" xfId="59" applyNumberFormat="1" applyFont="1" applyFill="1" applyBorder="1" applyAlignment="1">
      <alignment horizontal="center" vertical="center"/>
    </xf>
    <xf numFmtId="0" fontId="40" fillId="0" borderId="200" xfId="59" applyFont="1" applyBorder="1" applyAlignment="1">
      <alignment horizontal="left" vertical="center" shrinkToFit="1"/>
    </xf>
    <xf numFmtId="181" fontId="68" fillId="0" borderId="236" xfId="59" applyNumberFormat="1" applyFont="1" applyBorder="1" applyAlignment="1">
      <alignment horizontal="right" vertical="center"/>
    </xf>
    <xf numFmtId="181" fontId="68" fillId="0" borderId="237" xfId="59" applyNumberFormat="1" applyFont="1" applyBorder="1" applyAlignment="1">
      <alignment horizontal="right" vertical="center"/>
    </xf>
    <xf numFmtId="183" fontId="68" fillId="39" borderId="236" xfId="59" applyNumberFormat="1" applyFont="1" applyFill="1" applyBorder="1" applyAlignment="1">
      <alignment horizontal="center" vertical="center" shrinkToFit="1"/>
    </xf>
    <xf numFmtId="183" fontId="68" fillId="39" borderId="238" xfId="59" applyNumberFormat="1" applyFont="1" applyFill="1" applyBorder="1" applyAlignment="1">
      <alignment horizontal="center" vertical="center" shrinkToFit="1"/>
    </xf>
    <xf numFmtId="183" fontId="68" fillId="39" borderId="239" xfId="59" applyNumberFormat="1" applyFont="1" applyFill="1" applyBorder="1" applyAlignment="1">
      <alignment horizontal="center" vertical="center" shrinkToFit="1"/>
    </xf>
    <xf numFmtId="0" fontId="68" fillId="41" borderId="177" xfId="59" applyFont="1" applyFill="1" applyBorder="1" applyAlignment="1">
      <alignment vertical="center"/>
    </xf>
    <xf numFmtId="0" fontId="68" fillId="0" borderId="251" xfId="59" applyFont="1" applyBorder="1" applyAlignment="1">
      <alignment vertical="center"/>
    </xf>
    <xf numFmtId="0" fontId="68" fillId="0" borderId="252" xfId="59" applyFont="1" applyBorder="1" applyAlignment="1">
      <alignment horizontal="center" vertical="center"/>
    </xf>
    <xf numFmtId="0" fontId="68" fillId="0" borderId="253" xfId="59" applyFont="1" applyBorder="1" applyAlignment="1">
      <alignment horizontal="center" vertical="center"/>
    </xf>
    <xf numFmtId="0" fontId="68" fillId="0" borderId="254" xfId="59" applyFont="1" applyBorder="1" applyAlignment="1">
      <alignment horizontal="center" vertical="center"/>
    </xf>
    <xf numFmtId="0" fontId="68" fillId="0" borderId="255" xfId="59" applyFont="1" applyBorder="1" applyAlignment="1">
      <alignment horizontal="center" vertical="center"/>
    </xf>
    <xf numFmtId="0" fontId="67" fillId="0" borderId="201" xfId="59" applyFont="1" applyBorder="1" applyAlignment="1">
      <alignment vertical="center"/>
    </xf>
    <xf numFmtId="0" fontId="68" fillId="13" borderId="258" xfId="59" applyFont="1" applyFill="1" applyBorder="1" applyAlignment="1">
      <alignment horizontal="center" vertical="center"/>
    </xf>
    <xf numFmtId="0" fontId="68" fillId="13" borderId="259" xfId="59" applyFont="1" applyFill="1" applyBorder="1" applyAlignment="1">
      <alignment horizontal="center" vertical="center"/>
    </xf>
    <xf numFmtId="0" fontId="68" fillId="13" borderId="260" xfId="59" applyFont="1" applyFill="1" applyBorder="1" applyAlignment="1">
      <alignment horizontal="center" vertical="center"/>
    </xf>
    <xf numFmtId="0" fontId="68" fillId="13" borderId="261" xfId="59" applyFont="1" applyFill="1" applyBorder="1" applyAlignment="1">
      <alignment horizontal="center" vertical="center"/>
    </xf>
    <xf numFmtId="0" fontId="67" fillId="0" borderId="147" xfId="59" applyFont="1" applyBorder="1" applyAlignment="1">
      <alignment vertical="center"/>
    </xf>
    <xf numFmtId="49" fontId="68" fillId="39" borderId="267" xfId="59" applyNumberFormat="1" applyFont="1" applyFill="1" applyBorder="1" applyAlignment="1">
      <alignment horizontal="center" vertical="center"/>
    </xf>
    <xf numFmtId="49" fontId="68" fillId="39" borderId="268" xfId="59" applyNumberFormat="1" applyFont="1" applyFill="1" applyBorder="1" applyAlignment="1">
      <alignment horizontal="center" vertical="center"/>
    </xf>
    <xf numFmtId="49" fontId="68" fillId="39" borderId="269" xfId="59" applyNumberFormat="1" applyFont="1" applyFill="1" applyBorder="1" applyAlignment="1">
      <alignment horizontal="center" vertical="center"/>
    </xf>
    <xf numFmtId="49" fontId="68" fillId="39" borderId="191" xfId="59" applyNumberFormat="1" applyFont="1" applyFill="1" applyBorder="1" applyAlignment="1">
      <alignment horizontal="center" vertical="center"/>
    </xf>
    <xf numFmtId="0" fontId="68" fillId="0" borderId="182" xfId="59" applyFont="1" applyBorder="1" applyAlignment="1">
      <alignment horizontal="left" vertical="center" shrinkToFit="1"/>
    </xf>
    <xf numFmtId="0" fontId="68" fillId="42" borderId="196" xfId="59" applyFont="1" applyFill="1" applyBorder="1" applyAlignment="1">
      <alignment vertical="center"/>
    </xf>
    <xf numFmtId="0" fontId="68" fillId="42" borderId="206" xfId="59" applyFont="1" applyFill="1" applyBorder="1" applyAlignment="1">
      <alignment vertical="center"/>
    </xf>
    <xf numFmtId="49" fontId="68" fillId="42" borderId="207" xfId="59" applyNumberFormat="1" applyFont="1" applyFill="1" applyBorder="1" applyAlignment="1">
      <alignment horizontal="center" vertical="center"/>
    </xf>
    <xf numFmtId="49" fontId="68" fillId="42" borderId="208" xfId="59" applyNumberFormat="1" applyFont="1" applyFill="1" applyBorder="1" applyAlignment="1">
      <alignment horizontal="center" vertical="center"/>
    </xf>
    <xf numFmtId="49" fontId="68" fillId="42" borderId="209" xfId="59" applyNumberFormat="1" applyFont="1" applyFill="1" applyBorder="1" applyAlignment="1">
      <alignment horizontal="center" vertical="center"/>
    </xf>
    <xf numFmtId="49" fontId="68" fillId="42" borderId="196" xfId="59" applyNumberFormat="1" applyFont="1" applyFill="1" applyBorder="1" applyAlignment="1">
      <alignment horizontal="center" vertical="center"/>
    </xf>
    <xf numFmtId="0" fontId="68" fillId="42" borderId="150" xfId="59" applyFont="1" applyFill="1" applyBorder="1" applyAlignment="1">
      <alignment horizontal="left" vertical="center"/>
    </xf>
    <xf numFmtId="0" fontId="67" fillId="0" borderId="147" xfId="59" applyFont="1" applyBorder="1" applyAlignment="1">
      <alignment vertical="center" wrapText="1"/>
    </xf>
    <xf numFmtId="0" fontId="68" fillId="42" borderId="196" xfId="59" applyFont="1" applyFill="1" applyBorder="1" applyAlignment="1">
      <alignment vertical="center" wrapText="1"/>
    </xf>
    <xf numFmtId="0" fontId="68" fillId="42" borderId="206" xfId="58" applyFont="1" applyFill="1" applyBorder="1">
      <alignment vertical="center"/>
    </xf>
    <xf numFmtId="0" fontId="67" fillId="0" borderId="270" xfId="59" applyFont="1" applyBorder="1" applyAlignment="1">
      <alignment vertical="center" wrapText="1"/>
    </xf>
    <xf numFmtId="49" fontId="68" fillId="0" borderId="273" xfId="59" applyNumberFormat="1" applyFont="1" applyBorder="1" applyAlignment="1">
      <alignment horizontal="center" vertical="center"/>
    </xf>
    <xf numFmtId="49" fontId="68" fillId="0" borderId="274" xfId="59" applyNumberFormat="1" applyFont="1" applyBorder="1" applyAlignment="1">
      <alignment horizontal="center" vertical="center"/>
    </xf>
    <xf numFmtId="49" fontId="68" fillId="0" borderId="275" xfId="59" applyNumberFormat="1" applyFont="1" applyBorder="1" applyAlignment="1">
      <alignment horizontal="center" vertical="center"/>
    </xf>
    <xf numFmtId="49" fontId="68" fillId="0" borderId="276" xfId="59" applyNumberFormat="1" applyFont="1" applyBorder="1" applyAlignment="1">
      <alignment horizontal="center" vertical="center"/>
    </xf>
    <xf numFmtId="0" fontId="68" fillId="0" borderId="277" xfId="59" applyFont="1" applyBorder="1" applyAlignment="1">
      <alignment horizontal="left" vertical="center"/>
    </xf>
    <xf numFmtId="0" fontId="40" fillId="0" borderId="198" xfId="59" applyFont="1" applyBorder="1" applyAlignment="1">
      <alignment horizontal="left" vertical="center" shrinkToFit="1"/>
    </xf>
    <xf numFmtId="0" fontId="68" fillId="0" borderId="197" xfId="59" applyFont="1" applyBorder="1" applyAlignment="1">
      <alignment horizontal="left" vertical="center"/>
    </xf>
    <xf numFmtId="181" fontId="68" fillId="42" borderId="191" xfId="59" applyNumberFormat="1" applyFont="1" applyFill="1" applyBorder="1" applyAlignment="1">
      <alignment horizontal="right" vertical="center"/>
    </xf>
    <xf numFmtId="181" fontId="68" fillId="42" borderId="282" xfId="59" applyNumberFormat="1" applyFont="1" applyFill="1" applyBorder="1" applyAlignment="1">
      <alignment horizontal="right" vertical="center"/>
    </xf>
    <xf numFmtId="49" fontId="68" fillId="42" borderId="267" xfId="59" applyNumberFormat="1" applyFont="1" applyFill="1" applyBorder="1" applyAlignment="1">
      <alignment horizontal="center" vertical="center"/>
    </xf>
    <xf numFmtId="49" fontId="68" fillId="42" borderId="268" xfId="59" applyNumberFormat="1" applyFont="1" applyFill="1" applyBorder="1" applyAlignment="1">
      <alignment horizontal="center" vertical="center"/>
    </xf>
    <xf numFmtId="49" fontId="68" fillId="42" borderId="269" xfId="59" applyNumberFormat="1" applyFont="1" applyFill="1" applyBorder="1" applyAlignment="1">
      <alignment horizontal="center" vertical="center"/>
    </xf>
    <xf numFmtId="49" fontId="68" fillId="42" borderId="191" xfId="59" applyNumberFormat="1" applyFont="1" applyFill="1" applyBorder="1" applyAlignment="1">
      <alignment horizontal="center" vertical="center"/>
    </xf>
    <xf numFmtId="0" fontId="68" fillId="42" borderId="197" xfId="59" applyFont="1" applyFill="1" applyBorder="1" applyAlignment="1">
      <alignment horizontal="left" vertical="center"/>
    </xf>
    <xf numFmtId="0" fontId="40" fillId="42" borderId="197" xfId="59" applyFont="1" applyFill="1" applyBorder="1" applyAlignment="1">
      <alignment horizontal="center" vertical="center"/>
    </xf>
    <xf numFmtId="0" fontId="40" fillId="42" borderId="283" xfId="59" applyFont="1" applyFill="1" applyBorder="1" applyAlignment="1">
      <alignment horizontal="center" vertical="center"/>
    </xf>
    <xf numFmtId="181" fontId="68" fillId="42" borderId="196" xfId="59" applyNumberFormat="1" applyFont="1" applyFill="1" applyBorder="1" applyAlignment="1">
      <alignment horizontal="right" vertical="center"/>
    </xf>
    <xf numFmtId="181" fontId="68" fillId="42" borderId="206" xfId="59" applyNumberFormat="1" applyFont="1" applyFill="1" applyBorder="1" applyAlignment="1">
      <alignment horizontal="right" vertical="center"/>
    </xf>
    <xf numFmtId="0" fontId="69" fillId="0" borderId="15" xfId="59" applyFont="1" applyBorder="1" applyAlignment="1">
      <alignment horizontal="center" vertical="center"/>
    </xf>
    <xf numFmtId="0" fontId="69" fillId="0" borderId="286" xfId="59" applyFont="1" applyBorder="1" applyAlignment="1">
      <alignment horizontal="center" vertical="center"/>
    </xf>
    <xf numFmtId="0" fontId="69" fillId="0" borderId="27" xfId="59" applyFont="1" applyBorder="1" applyAlignment="1">
      <alignment horizontal="center" vertical="center"/>
    </xf>
    <xf numFmtId="0" fontId="69" fillId="0" borderId="287" xfId="59" applyFont="1" applyBorder="1" applyAlignment="1">
      <alignment horizontal="center" vertical="center"/>
    </xf>
    <xf numFmtId="0" fontId="70" fillId="0" borderId="0" xfId="59" applyFont="1"/>
    <xf numFmtId="184" fontId="68" fillId="41" borderId="177" xfId="59" applyNumberFormat="1" applyFont="1" applyFill="1" applyBorder="1" applyAlignment="1">
      <alignment horizontal="right" vertical="center"/>
    </xf>
    <xf numFmtId="182" fontId="68" fillId="0" borderId="224" xfId="59" applyNumberFormat="1" applyFont="1" applyBorder="1" applyAlignment="1">
      <alignment horizontal="right" vertical="center"/>
    </xf>
    <xf numFmtId="185" fontId="68" fillId="39" borderId="253" xfId="59" applyNumberFormat="1" applyFont="1" applyFill="1" applyBorder="1" applyAlignment="1">
      <alignment horizontal="center" vertical="center" shrinkToFit="1"/>
    </xf>
    <xf numFmtId="185" fontId="68" fillId="39" borderId="254" xfId="59" applyNumberFormat="1" applyFont="1" applyFill="1" applyBorder="1" applyAlignment="1">
      <alignment horizontal="center" vertical="center" shrinkToFit="1"/>
    </xf>
    <xf numFmtId="184" fontId="68" fillId="0" borderId="228" xfId="59" applyNumberFormat="1" applyFont="1" applyBorder="1" applyAlignment="1">
      <alignment horizontal="right" vertical="center"/>
    </xf>
    <xf numFmtId="182" fontId="68" fillId="0" borderId="229" xfId="59" applyNumberFormat="1" applyFont="1" applyBorder="1" applyAlignment="1">
      <alignment horizontal="right" vertical="center"/>
    </xf>
    <xf numFmtId="49" fontId="68" fillId="39" borderId="204" xfId="59" applyNumberFormat="1" applyFont="1" applyFill="1" applyBorder="1" applyAlignment="1">
      <alignment horizontal="center" vertical="center" shrinkToFit="1"/>
    </xf>
    <xf numFmtId="49" fontId="68" fillId="39" borderId="205" xfId="59" applyNumberFormat="1" applyFont="1" applyFill="1" applyBorder="1" applyAlignment="1">
      <alignment horizontal="center" vertical="center" shrinkToFit="1"/>
    </xf>
    <xf numFmtId="182" fontId="68" fillId="0" borderId="236" xfId="59" applyNumberFormat="1" applyFont="1" applyBorder="1" applyAlignment="1">
      <alignment horizontal="right" vertical="center"/>
    </xf>
    <xf numFmtId="182" fontId="68" fillId="0" borderId="237" xfId="59" applyNumberFormat="1" applyFont="1" applyBorder="1" applyAlignment="1">
      <alignment horizontal="right" vertical="center"/>
    </xf>
    <xf numFmtId="186" fontId="68" fillId="39" borderId="238" xfId="59" applyNumberFormat="1" applyFont="1" applyFill="1" applyBorder="1" applyAlignment="1">
      <alignment horizontal="center" vertical="center" shrinkToFit="1"/>
    </xf>
    <xf numFmtId="186" fontId="68" fillId="39" borderId="239" xfId="59" applyNumberFormat="1" applyFont="1" applyFill="1" applyBorder="1" applyAlignment="1">
      <alignment horizontal="center" vertical="center" shrinkToFit="1"/>
    </xf>
    <xf numFmtId="186" fontId="68" fillId="39" borderId="236" xfId="59" applyNumberFormat="1" applyFont="1" applyFill="1" applyBorder="1" applyAlignment="1">
      <alignment horizontal="center" vertical="center" shrinkToFit="1"/>
    </xf>
    <xf numFmtId="0" fontId="68" fillId="13" borderId="289" xfId="59" applyFont="1" applyFill="1" applyBorder="1" applyAlignment="1">
      <alignment horizontal="center" vertical="center"/>
    </xf>
    <xf numFmtId="0" fontId="68" fillId="13" borderId="238" xfId="59" applyFont="1" applyFill="1" applyBorder="1" applyAlignment="1">
      <alignment horizontal="center" vertical="center"/>
    </xf>
    <xf numFmtId="0" fontId="68" fillId="13" borderId="239" xfId="59" applyFont="1" applyFill="1" applyBorder="1" applyAlignment="1">
      <alignment horizontal="center" vertical="center"/>
    </xf>
    <xf numFmtId="0" fontId="68" fillId="13" borderId="236" xfId="59" applyFont="1" applyFill="1" applyBorder="1" applyAlignment="1">
      <alignment horizontal="center" vertical="center"/>
    </xf>
    <xf numFmtId="49" fontId="68" fillId="39" borderId="290" xfId="59" applyNumberFormat="1" applyFont="1" applyFill="1" applyBorder="1" applyAlignment="1">
      <alignment horizontal="center" vertical="center"/>
    </xf>
    <xf numFmtId="49" fontId="68" fillId="39" borderId="291" xfId="59" applyNumberFormat="1" applyFont="1" applyFill="1" applyBorder="1" applyAlignment="1">
      <alignment horizontal="center" vertical="center"/>
    </xf>
    <xf numFmtId="49" fontId="68" fillId="39" borderId="292" xfId="59" applyNumberFormat="1" applyFont="1" applyFill="1" applyBorder="1" applyAlignment="1">
      <alignment horizontal="center" vertical="center"/>
    </xf>
    <xf numFmtId="49" fontId="68" fillId="39" borderId="293" xfId="59" applyNumberFormat="1" applyFont="1" applyFill="1" applyBorder="1" applyAlignment="1">
      <alignment horizontal="center" vertical="center"/>
    </xf>
    <xf numFmtId="0" fontId="67" fillId="0" borderId="290" xfId="59" applyFont="1" applyBorder="1" applyAlignment="1">
      <alignment horizontal="center" vertical="center"/>
    </xf>
    <xf numFmtId="0" fontId="67" fillId="0" borderId="291" xfId="59" applyFont="1" applyBorder="1" applyAlignment="1">
      <alignment horizontal="center" vertical="center"/>
    </xf>
    <xf numFmtId="0" fontId="67" fillId="0" borderId="292" xfId="59" applyFont="1" applyBorder="1" applyAlignment="1">
      <alignment horizontal="center" vertical="center"/>
    </xf>
    <xf numFmtId="0" fontId="67" fillId="0" borderId="293" xfId="59" applyFont="1" applyBorder="1" applyAlignment="1">
      <alignment horizontal="center" vertical="center"/>
    </xf>
    <xf numFmtId="0" fontId="67" fillId="0" borderId="211" xfId="59" applyFont="1" applyBorder="1" applyAlignment="1">
      <alignment horizontal="center" vertical="center"/>
    </xf>
    <xf numFmtId="0" fontId="67" fillId="0" borderId="212" xfId="59" applyFont="1" applyBorder="1" applyAlignment="1">
      <alignment horizontal="center" vertical="center"/>
    </xf>
    <xf numFmtId="0" fontId="67" fillId="0" borderId="213" xfId="59" applyFont="1" applyBorder="1" applyAlignment="1">
      <alignment horizontal="center" vertical="center"/>
    </xf>
    <xf numFmtId="0" fontId="67" fillId="0" borderId="210" xfId="59" applyFont="1" applyBorder="1" applyAlignment="1">
      <alignment horizontal="center" vertical="center"/>
    </xf>
    <xf numFmtId="0" fontId="4" fillId="0" borderId="0" xfId="45" applyFont="1" applyAlignment="1">
      <alignment horizontal="left" vertical="center"/>
    </xf>
    <xf numFmtId="0" fontId="10" fillId="0" borderId="0" xfId="45"/>
    <xf numFmtId="0" fontId="82" fillId="0" borderId="0" xfId="45" applyFont="1"/>
    <xf numFmtId="0" fontId="82" fillId="0" borderId="0" xfId="45" applyFont="1" applyAlignment="1">
      <alignment horizontal="center"/>
    </xf>
    <xf numFmtId="0" fontId="10" fillId="0" borderId="93" xfId="45" applyBorder="1"/>
    <xf numFmtId="0" fontId="10" fillId="0" borderId="89" xfId="45" applyBorder="1"/>
    <xf numFmtId="0" fontId="10" fillId="0" borderId="88" xfId="45" applyBorder="1"/>
    <xf numFmtId="0" fontId="10" fillId="0" borderId="82" xfId="45" applyBorder="1"/>
    <xf numFmtId="0" fontId="10" fillId="0" borderId="81" xfId="45" applyBorder="1"/>
    <xf numFmtId="0" fontId="10" fillId="0" borderId="300" xfId="45" applyBorder="1" applyAlignment="1">
      <alignment horizontal="right" vertical="center" shrinkToFit="1"/>
    </xf>
    <xf numFmtId="0" fontId="83" fillId="0" borderId="302" xfId="45" applyFont="1" applyBorder="1" applyAlignment="1">
      <alignment horizontal="left" vertical="center" shrinkToFit="1"/>
    </xf>
    <xf numFmtId="0" fontId="63" fillId="0" borderId="302" xfId="45" applyFont="1" applyBorder="1" applyAlignment="1">
      <alignment horizontal="left" vertical="center" shrinkToFit="1"/>
    </xf>
    <xf numFmtId="0" fontId="10" fillId="0" borderId="86" xfId="45" applyBorder="1" applyAlignment="1">
      <alignment horizontal="center" vertical="center"/>
    </xf>
    <xf numFmtId="0" fontId="10" fillId="0" borderId="128" xfId="45" applyBorder="1" applyAlignment="1">
      <alignment vertical="center"/>
    </xf>
    <xf numFmtId="0" fontId="10" fillId="0" borderId="4" xfId="45" applyBorder="1" applyAlignment="1">
      <alignment vertical="center"/>
    </xf>
    <xf numFmtId="0" fontId="41" fillId="0" borderId="0" xfId="45" applyFont="1"/>
    <xf numFmtId="0" fontId="10" fillId="0" borderId="99" xfId="45" applyBorder="1"/>
    <xf numFmtId="0" fontId="10" fillId="0" borderId="75" xfId="45" applyBorder="1"/>
    <xf numFmtId="0" fontId="10" fillId="0" borderId="74" xfId="45" applyBorder="1"/>
    <xf numFmtId="0" fontId="10" fillId="0" borderId="0" xfId="62">
      <alignment vertical="center"/>
    </xf>
    <xf numFmtId="0" fontId="45" fillId="0" borderId="0" xfId="62" applyFont="1">
      <alignment vertical="center"/>
    </xf>
    <xf numFmtId="0" fontId="82" fillId="0" borderId="0" xfId="62" applyFont="1">
      <alignment vertical="center"/>
    </xf>
    <xf numFmtId="0" fontId="45" fillId="0" borderId="0" xfId="62" applyFont="1" applyAlignment="1">
      <alignment horizontal="right" vertical="center"/>
    </xf>
    <xf numFmtId="0" fontId="10" fillId="0" borderId="0" xfId="62" applyAlignment="1">
      <alignment horizontal="center" vertical="center"/>
    </xf>
    <xf numFmtId="0" fontId="10" fillId="0" borderId="306" xfId="62" applyBorder="1" applyAlignment="1">
      <alignment horizontal="center" vertical="center"/>
    </xf>
    <xf numFmtId="0" fontId="10" fillId="0" borderId="311" xfId="62" applyBorder="1">
      <alignment vertical="center"/>
    </xf>
    <xf numFmtId="0" fontId="10" fillId="0" borderId="218" xfId="62" applyBorder="1">
      <alignment vertical="center"/>
    </xf>
    <xf numFmtId="0" fontId="82" fillId="0" borderId="2" xfId="62" applyFont="1" applyBorder="1" applyAlignment="1">
      <alignment horizontal="center" vertical="center"/>
    </xf>
    <xf numFmtId="0" fontId="10" fillId="0" borderId="218" xfId="62" applyBorder="1" applyAlignment="1">
      <alignment horizontal="right" vertical="center"/>
    </xf>
    <xf numFmtId="0" fontId="10" fillId="0" borderId="314" xfId="62" applyBorder="1">
      <alignment vertical="center"/>
    </xf>
    <xf numFmtId="0" fontId="82" fillId="0" borderId="25" xfId="62" applyFont="1" applyBorder="1" applyAlignment="1">
      <alignment vertical="center" shrinkToFit="1"/>
    </xf>
    <xf numFmtId="0" fontId="10" fillId="0" borderId="318" xfId="62" applyBorder="1">
      <alignment vertical="center"/>
    </xf>
    <xf numFmtId="0" fontId="10" fillId="0" borderId="322" xfId="62" applyBorder="1">
      <alignment vertical="center"/>
    </xf>
    <xf numFmtId="0" fontId="82" fillId="0" borderId="15" xfId="62" applyFont="1" applyBorder="1" applyAlignment="1">
      <alignment horizontal="center" vertical="center"/>
    </xf>
    <xf numFmtId="0" fontId="82" fillId="0" borderId="5" xfId="62" applyFont="1" applyBorder="1" applyAlignment="1">
      <alignment horizontal="left" vertical="center"/>
    </xf>
    <xf numFmtId="0" fontId="82" fillId="0" borderId="5" xfId="62" applyFont="1" applyBorder="1" applyAlignment="1">
      <alignment horizontal="right" vertical="center"/>
    </xf>
    <xf numFmtId="0" fontId="82" fillId="0" borderId="5" xfId="62" applyFont="1" applyBorder="1" applyAlignment="1">
      <alignment horizontal="center" vertical="center"/>
    </xf>
    <xf numFmtId="0" fontId="82" fillId="0" borderId="16" xfId="62" applyFont="1" applyBorder="1" applyAlignment="1">
      <alignment horizontal="right" vertical="center"/>
    </xf>
    <xf numFmtId="0" fontId="82" fillId="0" borderId="27" xfId="62" applyFont="1" applyBorder="1" applyAlignment="1">
      <alignment horizontal="center" vertical="center"/>
    </xf>
    <xf numFmtId="0" fontId="82" fillId="0" borderId="0" xfId="62" applyFont="1" applyAlignment="1">
      <alignment horizontal="left" vertical="center"/>
    </xf>
    <xf numFmtId="0" fontId="82" fillId="0" borderId="0" xfId="62" applyFont="1" applyAlignment="1">
      <alignment horizontal="right" vertical="center"/>
    </xf>
    <xf numFmtId="0" fontId="82" fillId="0" borderId="0" xfId="62" applyFont="1" applyAlignment="1">
      <alignment horizontal="center" vertical="center"/>
    </xf>
    <xf numFmtId="0" fontId="82" fillId="0" borderId="17" xfId="62" applyFont="1" applyBorder="1" applyAlignment="1">
      <alignment horizontal="right" vertical="center"/>
    </xf>
    <xf numFmtId="0" fontId="82" fillId="0" borderId="1" xfId="62" applyFont="1" applyBorder="1" applyAlignment="1">
      <alignment horizontal="center" vertical="center"/>
    </xf>
    <xf numFmtId="0" fontId="82" fillId="0" borderId="4" xfId="62" applyFont="1" applyBorder="1" applyAlignment="1">
      <alignment horizontal="left" vertical="center"/>
    </xf>
    <xf numFmtId="0" fontId="82" fillId="0" borderId="4" xfId="62" applyFont="1" applyBorder="1" applyAlignment="1">
      <alignment horizontal="right" vertical="center"/>
    </xf>
    <xf numFmtId="0" fontId="82" fillId="0" borderId="4" xfId="62" applyFont="1" applyBorder="1" applyAlignment="1">
      <alignment horizontal="center" vertical="center"/>
    </xf>
    <xf numFmtId="0" fontId="82" fillId="0" borderId="3" xfId="62" applyFont="1" applyBorder="1" applyAlignment="1">
      <alignment horizontal="right" vertical="center"/>
    </xf>
    <xf numFmtId="0" fontId="82" fillId="0" borderId="6" xfId="62" applyFont="1" applyBorder="1" applyAlignment="1">
      <alignment horizontal="center" vertical="center"/>
    </xf>
    <xf numFmtId="0" fontId="10" fillId="0" borderId="7" xfId="62" applyBorder="1" applyAlignment="1">
      <alignment horizontal="center" vertical="center"/>
    </xf>
    <xf numFmtId="0" fontId="66" fillId="0" borderId="0" xfId="62" applyFont="1">
      <alignment vertical="center"/>
    </xf>
    <xf numFmtId="0" fontId="46" fillId="0" borderId="0" xfId="62" applyFont="1">
      <alignment vertical="center"/>
    </xf>
    <xf numFmtId="0" fontId="82" fillId="0" borderId="183" xfId="62" applyFont="1" applyBorder="1" applyAlignment="1">
      <alignment horizontal="center" vertical="center"/>
    </xf>
    <xf numFmtId="0" fontId="82" fillId="0" borderId="183" xfId="62" applyFont="1" applyBorder="1" applyAlignment="1">
      <alignment horizontal="left" vertical="center"/>
    </xf>
    <xf numFmtId="0" fontId="82" fillId="0" borderId="183" xfId="62" applyFont="1" applyBorder="1" applyAlignment="1">
      <alignment horizontal="right" vertical="center"/>
    </xf>
    <xf numFmtId="0" fontId="82" fillId="0" borderId="301" xfId="62" applyFont="1" applyBorder="1" applyAlignment="1">
      <alignment horizontal="right" vertical="center"/>
    </xf>
    <xf numFmtId="0" fontId="82" fillId="0" borderId="58" xfId="62" applyFont="1" applyBorder="1" applyAlignment="1">
      <alignment horizontal="center" vertical="center"/>
    </xf>
    <xf numFmtId="0" fontId="82" fillId="0" borderId="58" xfId="62" applyFont="1" applyBorder="1" applyAlignment="1">
      <alignment horizontal="left" vertical="center"/>
    </xf>
    <xf numFmtId="0" fontId="82" fillId="0" borderId="58" xfId="62" applyFont="1" applyBorder="1" applyAlignment="1">
      <alignment horizontal="right" vertical="center"/>
    </xf>
    <xf numFmtId="0" fontId="82" fillId="0" borderId="151" xfId="62" applyFont="1" applyBorder="1" applyAlignment="1">
      <alignment horizontal="right" vertical="center"/>
    </xf>
    <xf numFmtId="0" fontId="82" fillId="0" borderId="187" xfId="62" applyFont="1" applyBorder="1" applyAlignment="1">
      <alignment horizontal="center" vertical="center"/>
    </xf>
    <xf numFmtId="0" fontId="82" fillId="0" borderId="187" xfId="62" applyFont="1" applyBorder="1" applyAlignment="1">
      <alignment horizontal="left" vertical="center"/>
    </xf>
    <xf numFmtId="0" fontId="82" fillId="0" borderId="187" xfId="62" applyFont="1" applyBorder="1" applyAlignment="1">
      <alignment horizontal="right" vertical="center"/>
    </xf>
    <xf numFmtId="0" fontId="82" fillId="0" borderId="188" xfId="62" applyFont="1" applyBorder="1" applyAlignment="1">
      <alignment horizontal="right" vertical="center"/>
    </xf>
    <xf numFmtId="0" fontId="83" fillId="0" borderId="0" xfId="62" applyFont="1">
      <alignment vertical="center"/>
    </xf>
    <xf numFmtId="0" fontId="10" fillId="0" borderId="0" xfId="62" applyAlignment="1">
      <alignment horizontal="right" vertical="center"/>
    </xf>
    <xf numFmtId="0" fontId="10" fillId="0" borderId="135" xfId="62" applyBorder="1" applyAlignment="1">
      <alignment horizontal="center" vertical="center"/>
    </xf>
    <xf numFmtId="0" fontId="10" fillId="0" borderId="6" xfId="62" applyBorder="1">
      <alignment vertical="center"/>
    </xf>
    <xf numFmtId="0" fontId="10" fillId="0" borderId="2" xfId="62" applyBorder="1">
      <alignment vertical="center"/>
    </xf>
    <xf numFmtId="0" fontId="82" fillId="0" borderId="97" xfId="62" applyFont="1" applyBorder="1" applyAlignment="1">
      <alignment horizontal="center" vertical="center" wrapText="1" shrinkToFit="1"/>
    </xf>
    <xf numFmtId="0" fontId="46" fillId="0" borderId="0" xfId="62" applyFont="1" applyAlignment="1">
      <alignment horizontal="right" vertical="center"/>
    </xf>
    <xf numFmtId="0" fontId="10" fillId="0" borderId="27" xfId="62" applyBorder="1" applyAlignment="1">
      <alignment horizontal="center" vertical="center"/>
    </xf>
    <xf numFmtId="0" fontId="82" fillId="0" borderId="335" xfId="62" applyFont="1" applyBorder="1" applyAlignment="1">
      <alignment vertical="center" shrinkToFit="1"/>
    </xf>
    <xf numFmtId="0" fontId="41" fillId="0" borderId="226" xfId="54" applyFont="1" applyBorder="1">
      <alignment vertical="center"/>
    </xf>
    <xf numFmtId="0" fontId="41" fillId="0" borderId="301" xfId="54" applyFont="1" applyBorder="1" applyAlignment="1">
      <alignment horizontal="center" vertical="center"/>
    </xf>
    <xf numFmtId="0" fontId="65" fillId="39" borderId="147" xfId="51" applyFont="1" applyFill="1" applyBorder="1" applyAlignment="1">
      <alignment vertical="center" wrapText="1"/>
    </xf>
    <xf numFmtId="0" fontId="41" fillId="0" borderId="194" xfId="55" applyFont="1" applyBorder="1" applyAlignment="1">
      <alignment horizontal="center" vertical="center" wrapText="1"/>
    </xf>
    <xf numFmtId="0" fontId="41" fillId="0" borderId="283" xfId="55" applyFont="1" applyBorder="1" applyAlignment="1">
      <alignment horizontal="center" vertical="center" wrapText="1"/>
    </xf>
    <xf numFmtId="0" fontId="63" fillId="39" borderId="337" xfId="54" applyFont="1" applyFill="1" applyBorder="1" applyAlignment="1">
      <alignment vertical="center" wrapText="1"/>
    </xf>
    <xf numFmtId="0" fontId="41" fillId="0" borderId="338" xfId="54" applyFont="1" applyBorder="1">
      <alignment vertical="center"/>
    </xf>
    <xf numFmtId="0" fontId="41" fillId="0" borderId="197" xfId="54" applyFont="1" applyBorder="1" applyAlignment="1">
      <alignment vertical="center" wrapText="1"/>
    </xf>
    <xf numFmtId="0" fontId="41" fillId="0" borderId="17" xfId="55" applyFont="1" applyBorder="1" applyAlignment="1">
      <alignment horizontal="center" vertical="center" wrapText="1"/>
    </xf>
    <xf numFmtId="0" fontId="41" fillId="0" borderId="27" xfId="54" applyFont="1" applyBorder="1" applyAlignment="1">
      <alignment vertical="center" wrapText="1"/>
    </xf>
    <xf numFmtId="0" fontId="41" fillId="0" borderId="189" xfId="54" applyFont="1" applyBorder="1" applyAlignment="1">
      <alignment vertical="center" wrapText="1"/>
    </xf>
    <xf numFmtId="0" fontId="41" fillId="0" borderId="184" xfId="54" applyFont="1" applyBorder="1" applyAlignment="1">
      <alignment vertical="center" wrapText="1"/>
    </xf>
    <xf numFmtId="0" fontId="41" fillId="0" borderId="191" xfId="54" applyFont="1" applyBorder="1" applyAlignment="1">
      <alignment vertical="center" wrapText="1"/>
    </xf>
    <xf numFmtId="0" fontId="41" fillId="0" borderId="191" xfId="51" applyFont="1" applyBorder="1" applyAlignment="1">
      <alignment horizontal="left" vertical="center" wrapText="1"/>
    </xf>
    <xf numFmtId="0" fontId="8" fillId="0" borderId="6" xfId="0" applyFont="1" applyBorder="1" applyAlignment="1">
      <alignment horizontal="left" vertical="center"/>
    </xf>
    <xf numFmtId="0" fontId="10" fillId="0" borderId="3" xfId="45" applyBorder="1" applyAlignment="1">
      <alignment horizontal="center" vertical="center"/>
    </xf>
    <xf numFmtId="0" fontId="10" fillId="0" borderId="83" xfId="45" applyBorder="1" applyAlignment="1">
      <alignment horizontal="center" vertical="center"/>
    </xf>
    <xf numFmtId="0" fontId="0" fillId="0" borderId="0" xfId="57" applyFont="1">
      <alignment vertical="center"/>
    </xf>
    <xf numFmtId="0" fontId="4" fillId="0" borderId="16" xfId="0" applyFont="1" applyBorder="1" applyAlignment="1">
      <alignment horizontal="center"/>
    </xf>
    <xf numFmtId="0" fontId="4" fillId="0" borderId="3" xfId="0" applyFont="1" applyBorder="1" applyAlignment="1">
      <alignment horizontal="center"/>
    </xf>
    <xf numFmtId="0" fontId="4" fillId="0" borderId="0" xfId="0" applyFont="1" applyAlignment="1">
      <alignment horizontal="left" vertical="top" wrapText="1"/>
    </xf>
    <xf numFmtId="0" fontId="8" fillId="0" borderId="27" xfId="0" applyFont="1" applyBorder="1" applyAlignment="1">
      <alignment vertical="center"/>
    </xf>
    <xf numFmtId="0" fontId="8" fillId="0" borderId="0" xfId="0" applyFont="1" applyAlignment="1">
      <alignment vertical="center"/>
    </xf>
    <xf numFmtId="0" fontId="4" fillId="33" borderId="25" xfId="0" applyFont="1" applyFill="1" applyBorder="1" applyAlignment="1">
      <alignment vertical="center"/>
    </xf>
    <xf numFmtId="0" fontId="4" fillId="33" borderId="17" xfId="0" applyFont="1" applyFill="1" applyBorder="1" applyAlignment="1">
      <alignment horizontal="center" vertical="center"/>
    </xf>
    <xf numFmtId="0" fontId="4" fillId="33" borderId="42" xfId="0" applyFont="1" applyFill="1" applyBorder="1" applyAlignment="1">
      <alignment horizontal="center" vertical="center"/>
    </xf>
    <xf numFmtId="0" fontId="4" fillId="33" borderId="37" xfId="0" applyFont="1" applyFill="1" applyBorder="1" applyAlignment="1">
      <alignment horizontal="center" vertical="center"/>
    </xf>
    <xf numFmtId="0" fontId="11" fillId="33" borderId="0" xfId="45" applyFont="1" applyFill="1" applyAlignment="1">
      <alignment vertical="center"/>
    </xf>
    <xf numFmtId="0" fontId="11" fillId="33" borderId="0" xfId="45" applyFont="1" applyFill="1" applyAlignment="1">
      <alignment horizontal="center" vertical="center"/>
    </xf>
    <xf numFmtId="0" fontId="4" fillId="33" borderId="0" xfId="45" applyFont="1" applyFill="1" applyAlignment="1">
      <alignment horizontal="left" vertical="center"/>
    </xf>
    <xf numFmtId="0" fontId="86" fillId="0" borderId="0" xfId="67" applyFont="1">
      <alignment vertical="center"/>
    </xf>
    <xf numFmtId="0" fontId="4" fillId="33" borderId="0" xfId="45" applyFont="1" applyFill="1" applyAlignment="1">
      <alignment horizontal="center" vertical="center"/>
    </xf>
    <xf numFmtId="0" fontId="4" fillId="0" borderId="3" xfId="45" applyFont="1" applyBorder="1" applyAlignment="1">
      <alignment vertical="center"/>
    </xf>
    <xf numFmtId="0" fontId="4" fillId="0" borderId="1" xfId="45" applyFont="1" applyBorder="1" applyAlignment="1">
      <alignment horizontal="center" vertical="center"/>
    </xf>
    <xf numFmtId="0" fontId="4" fillId="0" borderId="4" xfId="45" applyFont="1" applyBorder="1" applyAlignment="1">
      <alignment vertical="center"/>
    </xf>
    <xf numFmtId="0" fontId="4" fillId="0" borderId="1" xfId="45" applyFont="1" applyBorder="1" applyAlignment="1">
      <alignment vertical="top"/>
    </xf>
    <xf numFmtId="0" fontId="10" fillId="0" borderId="17" xfId="45" applyBorder="1" applyAlignment="1">
      <alignment horizontal="center" vertical="center"/>
    </xf>
    <xf numFmtId="0" fontId="10" fillId="0" borderId="0" xfId="45" applyAlignment="1">
      <alignment horizontal="center" vertical="center"/>
    </xf>
    <xf numFmtId="0" fontId="4" fillId="0" borderId="0" xfId="45" applyFont="1" applyAlignment="1">
      <alignment vertical="center"/>
    </xf>
    <xf numFmtId="0" fontId="4" fillId="0" borderId="27" xfId="45" applyFont="1" applyBorder="1" applyAlignment="1">
      <alignment vertical="top"/>
    </xf>
    <xf numFmtId="0" fontId="41" fillId="0" borderId="0" xfId="0" applyFont="1" applyAlignment="1">
      <alignment horizontal="right" vertical="center"/>
    </xf>
    <xf numFmtId="0" fontId="41" fillId="0" borderId="2" xfId="0" applyFont="1" applyBorder="1" applyAlignment="1">
      <alignment wrapText="1"/>
    </xf>
    <xf numFmtId="0" fontId="41" fillId="0" borderId="30" xfId="0" applyFont="1" applyBorder="1"/>
    <xf numFmtId="0" fontId="41" fillId="0" borderId="196" xfId="54" applyFont="1" applyBorder="1" applyAlignment="1">
      <alignment vertical="center" wrapText="1"/>
    </xf>
    <xf numFmtId="0" fontId="41" fillId="0" borderId="147" xfId="54" applyFont="1" applyBorder="1" applyAlignment="1">
      <alignment horizontal="center" vertical="center" wrapText="1"/>
    </xf>
    <xf numFmtId="0" fontId="41" fillId="0" borderId="192" xfId="54" applyFont="1" applyBorder="1" applyAlignment="1">
      <alignment horizontal="center" vertical="center" wrapText="1"/>
    </xf>
    <xf numFmtId="0" fontId="63" fillId="39" borderId="30" xfId="54" applyFont="1" applyFill="1" applyBorder="1" applyAlignment="1">
      <alignment vertical="center" wrapText="1"/>
    </xf>
    <xf numFmtId="0" fontId="4" fillId="0" borderId="7" xfId="45" applyFont="1" applyBorder="1" applyAlignment="1">
      <alignment horizontal="center" vertical="center"/>
    </xf>
    <xf numFmtId="0" fontId="4" fillId="0" borderId="17" xfId="0" applyFont="1" applyBorder="1" applyAlignment="1">
      <alignment horizontal="center" vertical="top"/>
    </xf>
    <xf numFmtId="0" fontId="4" fillId="0" borderId="27" xfId="0" applyFont="1" applyBorder="1"/>
    <xf numFmtId="0" fontId="4" fillId="0" borderId="17" xfId="0" applyFont="1" applyBorder="1" applyAlignment="1">
      <alignment horizontal="center"/>
    </xf>
    <xf numFmtId="0" fontId="4" fillId="0" borderId="17" xfId="0" applyFont="1" applyBorder="1"/>
    <xf numFmtId="0" fontId="4" fillId="0" borderId="17" xfId="0" applyFont="1" applyBorder="1" applyAlignment="1">
      <alignment vertical="top"/>
    </xf>
    <xf numFmtId="0" fontId="4" fillId="0" borderId="27" xfId="0" applyFont="1" applyBorder="1" applyAlignment="1">
      <alignment vertical="top"/>
    </xf>
    <xf numFmtId="0" fontId="4" fillId="0" borderId="27" xfId="0" applyFont="1" applyBorder="1" applyAlignment="1">
      <alignment vertical="center" wrapText="1"/>
    </xf>
    <xf numFmtId="0" fontId="4" fillId="0" borderId="5" xfId="0" applyFont="1" applyBorder="1" applyAlignment="1">
      <alignment horizontal="right" vertical="center"/>
    </xf>
    <xf numFmtId="0" fontId="4" fillId="0" borderId="29" xfId="0" applyFont="1" applyBorder="1"/>
    <xf numFmtId="0" fontId="4" fillId="0" borderId="16" xfId="0" applyFont="1" applyBorder="1"/>
    <xf numFmtId="0" fontId="4" fillId="0" borderId="0" xfId="0" applyFont="1" applyAlignment="1">
      <alignment vertical="center" wrapText="1"/>
    </xf>
    <xf numFmtId="0" fontId="6" fillId="0" borderId="0" xfId="0" applyFont="1"/>
    <xf numFmtId="0" fontId="4" fillId="0" borderId="0" xfId="0" applyFont="1" applyAlignment="1">
      <alignment vertical="top" wrapText="1"/>
    </xf>
    <xf numFmtId="0" fontId="4" fillId="0" borderId="4" xfId="0" applyFont="1" applyBorder="1" applyAlignment="1">
      <alignment vertical="center" wrapText="1"/>
    </xf>
    <xf numFmtId="0" fontId="6" fillId="0" borderId="6" xfId="45" applyFont="1" applyBorder="1" applyAlignment="1">
      <alignment horizontal="center" vertical="center"/>
    </xf>
    <xf numFmtId="0" fontId="6" fillId="0" borderId="7" xfId="45" applyFont="1" applyBorder="1" applyAlignment="1">
      <alignment horizontal="center" vertical="center"/>
    </xf>
    <xf numFmtId="0" fontId="4" fillId="0" borderId="17" xfId="0" applyFont="1" applyBorder="1" applyAlignment="1">
      <alignment horizontal="center" vertical="center" textRotation="255" shrinkToFit="1"/>
    </xf>
    <xf numFmtId="0" fontId="4" fillId="0" borderId="16" xfId="0" applyFont="1" applyBorder="1" applyAlignment="1">
      <alignment horizontal="center" vertical="center" textRotation="255" wrapText="1"/>
    </xf>
    <xf numFmtId="0" fontId="6" fillId="0" borderId="16" xfId="45" applyFont="1" applyBorder="1" applyAlignment="1">
      <alignment horizontal="center" vertical="center"/>
    </xf>
    <xf numFmtId="0" fontId="6" fillId="0" borderId="5" xfId="45" applyFont="1" applyBorder="1" applyAlignment="1">
      <alignment horizontal="center" vertical="center"/>
    </xf>
    <xf numFmtId="0" fontId="4" fillId="0" borderId="11" xfId="0" applyFont="1" applyBorder="1" applyAlignment="1">
      <alignment horizontal="left" wrapText="1"/>
    </xf>
    <xf numFmtId="0" fontId="4" fillId="0" borderId="343" xfId="0" applyFont="1" applyBorder="1"/>
    <xf numFmtId="0" fontId="4" fillId="33" borderId="33" xfId="0" applyFont="1" applyFill="1" applyBorder="1" applyAlignment="1">
      <alignment horizontal="left" vertical="center"/>
    </xf>
    <xf numFmtId="0" fontId="4" fillId="33" borderId="36" xfId="0" applyFont="1" applyFill="1" applyBorder="1" applyAlignment="1">
      <alignment vertical="center"/>
    </xf>
    <xf numFmtId="0" fontId="4" fillId="0" borderId="33" xfId="0" applyFont="1" applyBorder="1" applyAlignment="1">
      <alignment horizontal="left" vertical="center"/>
    </xf>
    <xf numFmtId="0" fontId="0" fillId="0" borderId="0" xfId="0" applyAlignment="1">
      <alignment horizontal="center" vertical="center"/>
    </xf>
    <xf numFmtId="0" fontId="4" fillId="0" borderId="37" xfId="0" applyFont="1" applyBorder="1" applyAlignment="1">
      <alignment horizontal="left" vertical="center" wrapText="1"/>
    </xf>
    <xf numFmtId="0" fontId="0" fillId="0" borderId="37" xfId="0" applyBorder="1" applyAlignment="1">
      <alignment horizontal="center" vertical="center"/>
    </xf>
    <xf numFmtId="0" fontId="4" fillId="0" borderId="37" xfId="0" applyFont="1" applyBorder="1" applyAlignment="1">
      <alignment horizontal="left" vertical="center"/>
    </xf>
    <xf numFmtId="0" fontId="4" fillId="0" borderId="31" xfId="0" applyFont="1" applyBorder="1" applyAlignment="1">
      <alignment horizontal="left" vertical="center"/>
    </xf>
    <xf numFmtId="0" fontId="4" fillId="0" borderId="35" xfId="0" applyFont="1" applyBorder="1" applyAlignment="1">
      <alignment horizontal="left" vertical="center"/>
    </xf>
    <xf numFmtId="0" fontId="4" fillId="0" borderId="344" xfId="0" applyFont="1" applyBorder="1" applyAlignment="1">
      <alignment vertical="center"/>
    </xf>
    <xf numFmtId="0" fontId="0" fillId="0" borderId="344" xfId="0" applyBorder="1" applyAlignment="1">
      <alignment horizontal="center" vertical="center"/>
    </xf>
    <xf numFmtId="0" fontId="4" fillId="0" borderId="345" xfId="0" applyFont="1" applyBorder="1" applyAlignment="1">
      <alignment vertical="center"/>
    </xf>
    <xf numFmtId="0" fontId="0" fillId="0" borderId="345" xfId="0" applyBorder="1" applyAlignment="1">
      <alignment vertical="center"/>
    </xf>
    <xf numFmtId="0" fontId="4" fillId="0" borderId="345" xfId="0" applyFont="1" applyBorder="1" applyAlignment="1">
      <alignment horizontal="left" vertical="center" wrapText="1"/>
    </xf>
    <xf numFmtId="0" fontId="0" fillId="0" borderId="345" xfId="0" applyBorder="1" applyAlignment="1">
      <alignment horizontal="center" vertical="center"/>
    </xf>
    <xf numFmtId="0" fontId="4" fillId="0" borderId="345" xfId="0" applyFont="1" applyBorder="1" applyAlignment="1">
      <alignment horizontal="left" vertical="center"/>
    </xf>
    <xf numFmtId="0" fontId="4" fillId="0" borderId="346" xfId="0" applyFont="1" applyBorder="1" applyAlignment="1">
      <alignment horizontal="left" vertical="center"/>
    </xf>
    <xf numFmtId="0" fontId="4" fillId="0" borderId="27" xfId="45" applyFont="1" applyBorder="1" applyAlignment="1">
      <alignment horizontal="left" vertical="center"/>
    </xf>
    <xf numFmtId="0" fontId="4" fillId="0" borderId="33" xfId="45" applyFont="1" applyBorder="1" applyAlignment="1">
      <alignment horizontal="left" vertical="center" wrapText="1"/>
    </xf>
    <xf numFmtId="0" fontId="10" fillId="0" borderId="119" xfId="45" applyBorder="1" applyAlignment="1">
      <alignment horizontal="center" vertical="center"/>
    </xf>
    <xf numFmtId="0" fontId="4" fillId="0" borderId="113" xfId="45" applyFont="1" applyBorder="1" applyAlignment="1">
      <alignment vertical="center"/>
    </xf>
    <xf numFmtId="0" fontId="4" fillId="0" borderId="113" xfId="45" applyFont="1" applyBorder="1" applyAlignment="1">
      <alignment horizontal="left" vertical="center" wrapText="1"/>
    </xf>
    <xf numFmtId="0" fontId="10" fillId="0" borderId="113" xfId="45" applyBorder="1" applyAlignment="1">
      <alignment horizontal="center" vertical="center"/>
    </xf>
    <xf numFmtId="0" fontId="4" fillId="0" borderId="113" xfId="45" applyFont="1" applyBorder="1" applyAlignment="1">
      <alignment horizontal="left" vertical="center"/>
    </xf>
    <xf numFmtId="0" fontId="4" fillId="0" borderId="118" xfId="45" applyFont="1" applyBorder="1" applyAlignment="1">
      <alignment horizontal="left" vertical="center"/>
    </xf>
    <xf numFmtId="0" fontId="0" fillId="33" borderId="31" xfId="0" applyFill="1" applyBorder="1" applyAlignment="1">
      <alignment vertical="center"/>
    </xf>
    <xf numFmtId="0" fontId="4" fillId="33" borderId="35" xfId="0" applyFont="1" applyFill="1" applyBorder="1" applyAlignment="1">
      <alignment vertical="top"/>
    </xf>
    <xf numFmtId="0" fontId="4" fillId="33" borderId="347" xfId="0" applyFont="1" applyFill="1" applyBorder="1" applyAlignment="1">
      <alignment vertical="center"/>
    </xf>
    <xf numFmtId="0" fontId="4" fillId="33" borderId="345" xfId="0" applyFont="1" applyFill="1" applyBorder="1" applyAlignment="1">
      <alignment vertical="center"/>
    </xf>
    <xf numFmtId="0" fontId="0" fillId="33" borderId="345" xfId="0" applyFill="1" applyBorder="1" applyAlignment="1">
      <alignment vertical="center"/>
    </xf>
    <xf numFmtId="0" fontId="4" fillId="33" borderId="345" xfId="0" applyFont="1" applyFill="1" applyBorder="1" applyAlignment="1">
      <alignment horizontal="left" vertical="center" wrapText="1"/>
    </xf>
    <xf numFmtId="0" fontId="0" fillId="33" borderId="345" xfId="0" applyFill="1" applyBorder="1" applyAlignment="1">
      <alignment horizontal="center" vertical="center"/>
    </xf>
    <xf numFmtId="0" fontId="0" fillId="33" borderId="345" xfId="0" applyFill="1" applyBorder="1" applyAlignment="1">
      <alignment horizontal="left" vertical="center"/>
    </xf>
    <xf numFmtId="0" fontId="4" fillId="33" borderId="346" xfId="0" applyFont="1" applyFill="1" applyBorder="1" applyAlignment="1">
      <alignment vertical="top"/>
    </xf>
    <xf numFmtId="0" fontId="0" fillId="33" borderId="348" xfId="0" applyFill="1" applyBorder="1" applyAlignment="1">
      <alignment horizontal="center" vertical="center"/>
    </xf>
    <xf numFmtId="0" fontId="4" fillId="33" borderId="29" xfId="0" applyFont="1" applyFill="1" applyBorder="1" applyAlignment="1">
      <alignment horizontal="left" vertical="center"/>
    </xf>
    <xf numFmtId="0" fontId="4" fillId="33" borderId="47" xfId="0" applyFont="1" applyFill="1" applyBorder="1" applyAlignment="1">
      <alignment vertical="center"/>
    </xf>
    <xf numFmtId="0" fontId="0" fillId="33" borderId="45" xfId="0" applyFill="1" applyBorder="1" applyAlignment="1">
      <alignment vertical="center"/>
    </xf>
    <xf numFmtId="0" fontId="89" fillId="39" borderId="192" xfId="51" applyFont="1" applyFill="1" applyBorder="1" applyAlignment="1">
      <alignment vertical="center" wrapText="1"/>
    </xf>
    <xf numFmtId="0" fontId="4" fillId="33" borderId="1" xfId="0" applyFont="1" applyFill="1" applyBorder="1" applyAlignment="1">
      <alignment horizontal="center" vertical="center"/>
    </xf>
    <xf numFmtId="0" fontId="0" fillId="33" borderId="40" xfId="0" applyFill="1" applyBorder="1" applyAlignment="1">
      <alignment horizontal="center" vertical="center"/>
    </xf>
    <xf numFmtId="0" fontId="4" fillId="33" borderId="43"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5" xfId="0" applyFont="1" applyBorder="1" applyAlignment="1">
      <alignment horizontal="left" vertical="center"/>
    </xf>
    <xf numFmtId="0" fontId="4" fillId="0" borderId="13" xfId="0" applyFont="1" applyBorder="1" applyAlignment="1">
      <alignment horizontal="left" vertical="center"/>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vertical="center"/>
    </xf>
    <xf numFmtId="0" fontId="4" fillId="0" borderId="30" xfId="0" applyFont="1" applyBorder="1" applyAlignment="1">
      <alignment vertical="center"/>
    </xf>
    <xf numFmtId="0" fontId="4" fillId="0" borderId="1" xfId="0" applyFont="1" applyBorder="1" applyAlignment="1">
      <alignment horizontal="center" vertical="center"/>
    </xf>
    <xf numFmtId="0" fontId="4" fillId="0" borderId="27" xfId="0" applyFont="1" applyBorder="1" applyAlignment="1">
      <alignment horizontal="center" vertical="center"/>
    </xf>
    <xf numFmtId="0" fontId="4" fillId="0" borderId="25" xfId="0" applyFont="1" applyBorder="1" applyAlignment="1">
      <alignment vertical="center" wrapText="1"/>
    </xf>
    <xf numFmtId="0" fontId="4" fillId="0" borderId="1" xfId="0" applyFont="1" applyBorder="1" applyAlignment="1">
      <alignment vertical="center" wrapText="1"/>
    </xf>
    <xf numFmtId="0" fontId="4" fillId="0" borderId="105" xfId="0" applyFont="1" applyBorder="1" applyAlignment="1">
      <alignment horizontal="left" vertical="center" shrinkToFit="1"/>
    </xf>
    <xf numFmtId="0" fontId="0" fillId="0" borderId="349" xfId="0" applyBorder="1" applyAlignment="1">
      <alignment horizontal="center" vertical="center"/>
    </xf>
    <xf numFmtId="0" fontId="4" fillId="0" borderId="68" xfId="0" applyFont="1" applyBorder="1" applyAlignment="1">
      <alignment vertical="center"/>
    </xf>
    <xf numFmtId="0" fontId="4" fillId="0" borderId="68" xfId="0" applyFont="1" applyBorder="1" applyAlignment="1">
      <alignment horizontal="left" vertical="center" wrapText="1"/>
    </xf>
    <xf numFmtId="0" fontId="0" fillId="0" borderId="68" xfId="0" applyBorder="1" applyAlignment="1">
      <alignment horizontal="center" vertical="center"/>
    </xf>
    <xf numFmtId="0" fontId="4" fillId="0" borderId="68" xfId="0" applyFont="1" applyBorder="1" applyAlignment="1">
      <alignment horizontal="left" vertical="center"/>
    </xf>
    <xf numFmtId="0" fontId="4" fillId="0" borderId="350" xfId="0" applyFont="1" applyBorder="1" applyAlignment="1">
      <alignment horizontal="left" vertical="center"/>
    </xf>
    <xf numFmtId="0" fontId="0" fillId="0" borderId="4" xfId="0" applyBorder="1" applyAlignment="1">
      <alignment horizontal="center" vertical="center"/>
    </xf>
    <xf numFmtId="0" fontId="4" fillId="0" borderId="1" xfId="0" applyFont="1" applyBorder="1" applyAlignment="1">
      <alignment vertical="top"/>
    </xf>
    <xf numFmtId="14" fontId="4" fillId="0" borderId="0" xfId="0" applyNumberFormat="1" applyFont="1" applyAlignment="1">
      <alignment horizontal="left" vertical="center"/>
    </xf>
    <xf numFmtId="0" fontId="4" fillId="0" borderId="29" xfId="0" applyFont="1" applyBorder="1" applyAlignment="1">
      <alignment vertical="center"/>
    </xf>
    <xf numFmtId="0" fontId="4" fillId="0" borderId="34" xfId="0" applyFont="1" applyBorder="1" applyAlignment="1">
      <alignment vertical="center"/>
    </xf>
    <xf numFmtId="0" fontId="0" fillId="0" borderId="34" xfId="0" applyBorder="1" applyAlignment="1">
      <alignment horizontal="center" vertical="center"/>
    </xf>
    <xf numFmtId="0" fontId="4" fillId="0" borderId="31" xfId="0" applyFont="1" applyBorder="1" applyAlignment="1">
      <alignment vertical="center"/>
    </xf>
    <xf numFmtId="0" fontId="0" fillId="0" borderId="31" xfId="0" applyBorder="1" applyAlignment="1">
      <alignment vertical="center"/>
    </xf>
    <xf numFmtId="0" fontId="4" fillId="0" borderId="31" xfId="0" applyFont="1" applyBorder="1" applyAlignment="1">
      <alignment horizontal="left" vertical="center" wrapText="1"/>
    </xf>
    <xf numFmtId="0" fontId="0" fillId="0" borderId="31" xfId="0" applyBorder="1" applyAlignment="1">
      <alignment horizontal="center" vertical="center"/>
    </xf>
    <xf numFmtId="0" fontId="0" fillId="0" borderId="31" xfId="0" applyBorder="1" applyAlignment="1">
      <alignment horizontal="left" vertical="center"/>
    </xf>
    <xf numFmtId="0" fontId="0" fillId="0" borderId="35" xfId="0" applyBorder="1" applyAlignment="1">
      <alignment horizontal="left" vertical="center"/>
    </xf>
    <xf numFmtId="0" fontId="4" fillId="0" borderId="36" xfId="0" applyFont="1" applyBorder="1" applyAlignment="1">
      <alignment vertical="center"/>
    </xf>
    <xf numFmtId="0" fontId="0" fillId="0" borderId="36" xfId="0" applyBorder="1" applyAlignment="1">
      <alignment horizontal="center" vertical="center"/>
    </xf>
    <xf numFmtId="0" fontId="4" fillId="0" borderId="37" xfId="0" applyFont="1" applyBorder="1" applyAlignment="1">
      <alignment vertical="center"/>
    </xf>
    <xf numFmtId="0" fontId="0" fillId="0" borderId="37" xfId="0" applyBorder="1" applyAlignment="1">
      <alignment vertical="center"/>
    </xf>
    <xf numFmtId="0" fontId="0" fillId="0" borderId="37" xfId="0" applyBorder="1" applyAlignment="1">
      <alignment horizontal="left" vertical="center"/>
    </xf>
    <xf numFmtId="0" fontId="0" fillId="0" borderId="38" xfId="0" applyBorder="1" applyAlignment="1">
      <alignment horizontal="left" vertical="center"/>
    </xf>
    <xf numFmtId="0" fontId="4" fillId="0" borderId="29" xfId="0" applyFont="1" applyBorder="1" applyAlignment="1">
      <alignment vertical="center" wrapText="1"/>
    </xf>
    <xf numFmtId="0" fontId="0" fillId="0" borderId="27" xfId="0" applyBorder="1" applyAlignment="1">
      <alignment vertical="center"/>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4" fillId="0" borderId="39" xfId="0" applyFont="1" applyBorder="1" applyAlignment="1">
      <alignment horizontal="left" vertical="center" shrinkToFit="1"/>
    </xf>
    <xf numFmtId="0" fontId="4" fillId="0" borderId="40" xfId="0" applyFont="1" applyBorder="1" applyAlignment="1">
      <alignment vertical="center"/>
    </xf>
    <xf numFmtId="0" fontId="4" fillId="0" borderId="41" xfId="0" applyFont="1" applyBorder="1" applyAlignment="1">
      <alignment vertical="center"/>
    </xf>
    <xf numFmtId="0" fontId="4" fillId="0" borderId="35" xfId="0" applyFont="1" applyBorder="1" applyAlignment="1">
      <alignment vertical="center"/>
    </xf>
    <xf numFmtId="0" fontId="4" fillId="0" borderId="39" xfId="0" applyFont="1" applyBorder="1" applyAlignment="1">
      <alignment horizontal="left" vertical="center"/>
    </xf>
    <xf numFmtId="0" fontId="4" fillId="0" borderId="38" xfId="0" applyFont="1" applyBorder="1" applyAlignment="1">
      <alignment horizontal="left" vertical="center"/>
    </xf>
    <xf numFmtId="0" fontId="0" fillId="0" borderId="17" xfId="0" applyBorder="1" applyAlignment="1">
      <alignment horizontal="center" vertical="center"/>
    </xf>
    <xf numFmtId="0" fontId="4" fillId="0" borderId="39" xfId="0" applyFont="1" applyBorder="1" applyAlignment="1">
      <alignment horizontal="left" vertical="center" wrapText="1"/>
    </xf>
    <xf numFmtId="0" fontId="0" fillId="0" borderId="42" xfId="0" applyBorder="1" applyAlignment="1">
      <alignment horizontal="center" vertical="center"/>
    </xf>
    <xf numFmtId="0" fontId="0" fillId="0" borderId="40" xfId="0" applyBorder="1" applyAlignment="1">
      <alignment horizontal="center" vertical="center"/>
    </xf>
    <xf numFmtId="0" fontId="12" fillId="0" borderId="37" xfId="0" applyFont="1" applyBorder="1" applyAlignment="1">
      <alignment horizontal="left" vertical="center"/>
    </xf>
    <xf numFmtId="0" fontId="12" fillId="0" borderId="38" xfId="0" applyFont="1" applyBorder="1" applyAlignment="1">
      <alignment horizontal="left" vertical="center"/>
    </xf>
    <xf numFmtId="0" fontId="4" fillId="0" borderId="39" xfId="0" applyFont="1" applyBorder="1" applyAlignment="1">
      <alignment vertical="center"/>
    </xf>
    <xf numFmtId="0" fontId="15" fillId="0" borderId="0" xfId="0" applyFont="1" applyAlignment="1">
      <alignment horizontal="left" vertical="center"/>
    </xf>
    <xf numFmtId="0" fontId="0" fillId="0" borderId="27" xfId="0" applyBorder="1" applyAlignment="1">
      <alignment horizontal="left" vertical="center"/>
    </xf>
    <xf numFmtId="0" fontId="90" fillId="39" borderId="0" xfId="0" applyFont="1" applyFill="1" applyAlignment="1">
      <alignment horizontal="left" vertical="center"/>
    </xf>
    <xf numFmtId="0" fontId="4" fillId="0" borderId="15" xfId="0" applyFont="1" applyBorder="1" applyAlignment="1">
      <alignment vertical="center" wrapText="1"/>
    </xf>
    <xf numFmtId="0" fontId="4" fillId="0" borderId="5" xfId="0" applyFont="1" applyBorder="1" applyAlignment="1">
      <alignment vertical="top"/>
    </xf>
    <xf numFmtId="0" fontId="4" fillId="0" borderId="15" xfId="0" applyFont="1" applyBorder="1" applyAlignment="1">
      <alignment vertical="top"/>
    </xf>
    <xf numFmtId="0" fontId="4" fillId="0" borderId="16" xfId="0" applyFont="1" applyBorder="1" applyAlignment="1">
      <alignment vertical="top"/>
    </xf>
    <xf numFmtId="0" fontId="0" fillId="0" borderId="12" xfId="0" applyBorder="1" applyAlignment="1">
      <alignment horizontal="center" vertical="center"/>
    </xf>
    <xf numFmtId="0" fontId="0" fillId="0" borderId="13" xfId="0" applyBorder="1" applyAlignment="1">
      <alignment horizontal="center" vertical="center"/>
    </xf>
    <xf numFmtId="0" fontId="12" fillId="0" borderId="13" xfId="0" applyFont="1" applyBorder="1" applyAlignment="1">
      <alignment vertical="center"/>
    </xf>
    <xf numFmtId="0" fontId="88" fillId="0" borderId="13" xfId="0" applyFont="1" applyBorder="1" applyAlignment="1">
      <alignmen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351" xfId="0" applyBorder="1" applyAlignment="1">
      <alignment horizontal="center" vertical="center"/>
    </xf>
    <xf numFmtId="0" fontId="4" fillId="33" borderId="0" xfId="0" applyFont="1" applyFill="1" applyAlignment="1">
      <alignment horizontal="left" vertical="center" wrapText="1"/>
    </xf>
    <xf numFmtId="0" fontId="4" fillId="33" borderId="352" xfId="0" applyFont="1" applyFill="1" applyBorder="1" applyAlignment="1">
      <alignment horizontal="left" vertical="center" wrapText="1"/>
    </xf>
    <xf numFmtId="0" fontId="91" fillId="0" borderId="30" xfId="0" applyFont="1" applyBorder="1" applyAlignment="1">
      <alignment vertical="center"/>
    </xf>
    <xf numFmtId="0" fontId="4" fillId="0" borderId="48" xfId="0" applyFont="1" applyBorder="1" applyAlignment="1">
      <alignment horizontal="left" vertical="center" wrapText="1"/>
    </xf>
    <xf numFmtId="0" fontId="12" fillId="0" borderId="40" xfId="0" applyFont="1" applyBorder="1" applyAlignment="1">
      <alignment vertical="center"/>
    </xf>
    <xf numFmtId="0" fontId="88" fillId="0" borderId="40" xfId="0" applyFont="1" applyBorder="1" applyAlignment="1">
      <alignment vertical="center"/>
    </xf>
    <xf numFmtId="0" fontId="0" fillId="0" borderId="40" xfId="0" applyBorder="1" applyAlignment="1">
      <alignment horizontal="left" vertical="center"/>
    </xf>
    <xf numFmtId="0" fontId="0" fillId="0" borderId="41" xfId="0" applyBorder="1" applyAlignment="1">
      <alignment horizontal="left" vertical="center"/>
    </xf>
    <xf numFmtId="0" fontId="4" fillId="0" borderId="25" xfId="0" applyFont="1" applyBorder="1" applyAlignment="1">
      <alignment vertical="center"/>
    </xf>
    <xf numFmtId="0" fontId="4" fillId="0" borderId="47" xfId="0" applyFont="1" applyBorder="1" applyAlignment="1">
      <alignment horizontal="left" vertical="center"/>
    </xf>
    <xf numFmtId="0" fontId="4" fillId="0" borderId="45" xfId="0" applyFont="1" applyBorder="1" applyAlignment="1">
      <alignment vertical="center"/>
    </xf>
    <xf numFmtId="0" fontId="4" fillId="0" borderId="45" xfId="0" applyFont="1" applyBorder="1" applyAlignment="1">
      <alignment horizontal="left" vertical="center" wrapText="1"/>
    </xf>
    <xf numFmtId="0" fontId="4" fillId="0" borderId="46" xfId="0" applyFont="1" applyBorder="1" applyAlignment="1">
      <alignment vertical="center"/>
    </xf>
    <xf numFmtId="0" fontId="4" fillId="0" borderId="37" xfId="0" applyFont="1" applyBorder="1" applyAlignment="1">
      <alignment horizontal="center" vertical="center"/>
    </xf>
    <xf numFmtId="0" fontId="4" fillId="0" borderId="37" xfId="0" applyFont="1" applyBorder="1" applyAlignment="1">
      <alignment vertical="top"/>
    </xf>
    <xf numFmtId="0" fontId="4" fillId="0" borderId="38" xfId="0" applyFont="1" applyBorder="1" applyAlignment="1">
      <alignment vertical="top"/>
    </xf>
    <xf numFmtId="0" fontId="4" fillId="0" borderId="36" xfId="0" applyFont="1" applyBorder="1" applyAlignment="1">
      <alignment horizontal="center" vertical="center"/>
    </xf>
    <xf numFmtId="0" fontId="4" fillId="0" borderId="31" xfId="0" applyFont="1" applyBorder="1" applyAlignment="1">
      <alignment vertical="top"/>
    </xf>
    <xf numFmtId="0" fontId="4" fillId="0" borderId="38" xfId="0" applyFont="1" applyBorder="1" applyAlignment="1">
      <alignment vertical="center"/>
    </xf>
    <xf numFmtId="0" fontId="4" fillId="0" borderId="43" xfId="0" applyFont="1" applyBorder="1" applyAlignment="1">
      <alignment horizontal="left" vertical="center"/>
    </xf>
    <xf numFmtId="0" fontId="41" fillId="0" borderId="195" xfId="55" applyFont="1" applyBorder="1" applyAlignment="1">
      <alignment vertical="center" wrapText="1"/>
    </xf>
    <xf numFmtId="0" fontId="41" fillId="0" borderId="194" xfId="55" applyFont="1" applyBorder="1" applyAlignment="1">
      <alignment horizontal="center" vertical="center"/>
    </xf>
    <xf numFmtId="0" fontId="63" fillId="39" borderId="192" xfId="55" applyFont="1" applyFill="1" applyBorder="1" applyAlignment="1">
      <alignment vertical="center" wrapText="1"/>
    </xf>
    <xf numFmtId="0" fontId="63" fillId="40" borderId="3" xfId="55" applyFont="1" applyFill="1" applyBorder="1" applyAlignment="1">
      <alignment horizontal="center" vertical="center" wrapText="1"/>
    </xf>
    <xf numFmtId="0" fontId="41" fillId="40" borderId="25" xfId="55" applyFont="1" applyFill="1" applyBorder="1" applyAlignment="1">
      <alignment horizontal="center" vertical="center" wrapText="1"/>
    </xf>
    <xf numFmtId="0" fontId="41" fillId="0" borderId="353" xfId="55" applyFont="1" applyBorder="1" applyAlignment="1">
      <alignment horizontal="center" vertical="center"/>
    </xf>
    <xf numFmtId="0" fontId="41" fillId="0" borderId="354" xfId="55" applyFont="1" applyBorder="1" applyAlignment="1">
      <alignment horizontal="center" vertical="center"/>
    </xf>
    <xf numFmtId="0" fontId="63" fillId="39" borderId="356" xfId="55" applyFont="1" applyFill="1" applyBorder="1" applyAlignment="1">
      <alignment vertical="center" wrapText="1"/>
    </xf>
    <xf numFmtId="0" fontId="63" fillId="0" borderId="148" xfId="55" applyFont="1" applyBorder="1" applyAlignment="1">
      <alignment vertical="center" wrapText="1"/>
    </xf>
    <xf numFmtId="0" fontId="41" fillId="0" borderId="90" xfId="55" applyFont="1" applyBorder="1" applyAlignment="1">
      <alignment horizontal="center" vertical="center"/>
    </xf>
    <xf numFmtId="0" fontId="41" fillId="0" borderId="357" xfId="55" applyFont="1" applyBorder="1" applyAlignment="1">
      <alignment horizontal="center" vertical="center"/>
    </xf>
    <xf numFmtId="0" fontId="63" fillId="39" borderId="360" xfId="55" applyFont="1" applyFill="1" applyBorder="1" applyAlignment="1">
      <alignment vertical="center" wrapText="1"/>
    </xf>
    <xf numFmtId="0" fontId="41" fillId="0" borderId="58" xfId="55" applyFont="1" applyBorder="1" applyAlignment="1">
      <alignment horizontal="left" vertical="center" wrapText="1"/>
    </xf>
    <xf numFmtId="0" fontId="41" fillId="0" borderId="150" xfId="55" applyFont="1" applyBorder="1" applyAlignment="1">
      <alignment horizontal="left" vertical="center" wrapText="1"/>
    </xf>
    <xf numFmtId="0" fontId="41" fillId="0" borderId="58" xfId="54" applyFont="1" applyBorder="1" applyAlignment="1">
      <alignment horizontal="left" vertical="center" wrapText="1"/>
    </xf>
    <xf numFmtId="0" fontId="41" fillId="0" borderId="150" xfId="54" applyFont="1" applyBorder="1" applyAlignment="1">
      <alignment horizontal="left" vertical="center" wrapText="1"/>
    </xf>
    <xf numFmtId="0" fontId="63" fillId="0" borderId="150" xfId="51" applyFont="1" applyBorder="1" applyAlignment="1">
      <alignment horizontal="left" vertical="center" wrapText="1"/>
    </xf>
    <xf numFmtId="0" fontId="42" fillId="0" borderId="0" xfId="54" applyFont="1" applyAlignment="1">
      <alignment horizontal="center" vertical="center" wrapText="1"/>
    </xf>
    <xf numFmtId="0" fontId="42" fillId="0" borderId="0" xfId="54" applyFont="1" applyAlignment="1">
      <alignment horizontal="center" vertical="center"/>
    </xf>
    <xf numFmtId="0" fontId="41" fillId="40" borderId="3" xfId="55" applyFont="1" applyFill="1" applyBorder="1" applyAlignment="1">
      <alignment horizontal="center" vertical="center"/>
    </xf>
    <xf numFmtId="0" fontId="41" fillId="40" borderId="1" xfId="55" applyFont="1" applyFill="1" applyBorder="1" applyAlignment="1">
      <alignment horizontal="center" vertical="center"/>
    </xf>
    <xf numFmtId="0" fontId="41" fillId="40" borderId="4" xfId="55" applyFont="1" applyFill="1" applyBorder="1" applyAlignment="1">
      <alignment horizontal="center" vertical="center"/>
    </xf>
    <xf numFmtId="0" fontId="41" fillId="0" borderId="355" xfId="55" applyFont="1" applyBorder="1" applyAlignment="1">
      <alignment horizontal="left" vertical="center"/>
    </xf>
    <xf numFmtId="0" fontId="41" fillId="0" borderId="353" xfId="55" applyFont="1" applyBorder="1" applyAlignment="1">
      <alignment horizontal="left" vertical="center"/>
    </xf>
    <xf numFmtId="0" fontId="41" fillId="0" borderId="74" xfId="55" applyFont="1" applyBorder="1" applyAlignment="1">
      <alignment horizontal="center" vertical="center" wrapText="1"/>
    </xf>
    <xf numFmtId="0" fontId="41" fillId="0" borderId="76" xfId="55" applyFont="1" applyBorder="1" applyAlignment="1">
      <alignment horizontal="center" vertical="center" wrapText="1"/>
    </xf>
    <xf numFmtId="0" fontId="41" fillId="0" borderId="81" xfId="55" applyFont="1" applyBorder="1" applyAlignment="1">
      <alignment horizontal="center" vertical="center" wrapText="1"/>
    </xf>
    <xf numFmtId="0" fontId="41" fillId="0" borderId="27" xfId="55" applyFont="1" applyBorder="1" applyAlignment="1">
      <alignment horizontal="center" vertical="center" wrapText="1"/>
    </xf>
    <xf numFmtId="0" fontId="41" fillId="0" borderId="88" xfId="55" applyFont="1" applyBorder="1" applyAlignment="1">
      <alignment horizontal="center" vertical="center" wrapText="1"/>
    </xf>
    <xf numFmtId="0" fontId="41" fillId="0" borderId="90" xfId="55" applyFont="1" applyBorder="1" applyAlignment="1">
      <alignment horizontal="center" vertical="center" wrapText="1"/>
    </xf>
    <xf numFmtId="0" fontId="41" fillId="0" borderId="358" xfId="55" applyFont="1" applyBorder="1" applyAlignment="1">
      <alignment horizontal="left" vertical="center" wrapText="1"/>
    </xf>
    <xf numFmtId="0" fontId="41" fillId="0" borderId="359" xfId="55" applyFont="1" applyBorder="1" applyAlignment="1">
      <alignment horizontal="left" vertical="center"/>
    </xf>
    <xf numFmtId="0" fontId="41" fillId="0" borderId="58" xfId="51" applyFont="1" applyBorder="1" applyAlignment="1">
      <alignment horizontal="left" vertical="center" wrapText="1"/>
    </xf>
    <xf numFmtId="0" fontId="41" fillId="0" borderId="150" xfId="51" applyFont="1" applyBorder="1" applyAlignment="1">
      <alignment horizontal="left" vertical="center" wrapText="1"/>
    </xf>
    <xf numFmtId="0" fontId="41" fillId="0" borderId="28" xfId="55" applyFont="1" applyBorder="1" applyAlignment="1">
      <alignment horizontal="left" vertical="center" wrapText="1"/>
    </xf>
    <xf numFmtId="0" fontId="41" fillId="0" borderId="193" xfId="55" applyFont="1" applyBorder="1" applyAlignment="1">
      <alignment horizontal="left" vertical="center" wrapText="1"/>
    </xf>
    <xf numFmtId="0" fontId="41" fillId="0" borderId="197" xfId="54" applyFont="1" applyBorder="1" applyAlignment="1">
      <alignment vertical="center" wrapText="1"/>
    </xf>
    <xf numFmtId="0" fontId="41" fillId="0" borderId="27" xfId="54" applyFont="1" applyBorder="1" applyAlignment="1">
      <alignment vertical="center" wrapText="1"/>
    </xf>
    <xf numFmtId="0" fontId="41" fillId="0" borderId="193" xfId="54" applyFont="1" applyBorder="1" applyAlignment="1">
      <alignment vertical="center" wrapText="1"/>
    </xf>
    <xf numFmtId="0" fontId="41" fillId="0" borderId="332" xfId="56" applyFont="1" applyBorder="1" applyAlignment="1">
      <alignment horizontal="center" vertical="center"/>
    </xf>
    <xf numFmtId="0" fontId="41" fillId="0" borderId="333" xfId="56" applyFont="1" applyBorder="1" applyAlignment="1">
      <alignment horizontal="center" vertical="center"/>
    </xf>
    <xf numFmtId="0" fontId="41" fillId="0" borderId="334" xfId="56" applyFont="1" applyBorder="1" applyAlignment="1">
      <alignment horizontal="center" vertical="center"/>
    </xf>
    <xf numFmtId="0" fontId="41" fillId="0" borderId="191" xfId="54" applyFont="1" applyBorder="1" applyAlignment="1">
      <alignment horizontal="left" vertical="center" wrapText="1"/>
    </xf>
    <xf numFmtId="0" fontId="41" fillId="0" borderId="195" xfId="54" applyFont="1" applyBorder="1" applyAlignment="1">
      <alignment horizontal="left" vertical="center" wrapText="1"/>
    </xf>
    <xf numFmtId="0" fontId="41" fillId="0" borderId="191" xfId="55" applyFont="1" applyBorder="1" applyAlignment="1">
      <alignment vertical="center" wrapText="1"/>
    </xf>
    <xf numFmtId="0" fontId="41" fillId="0" borderId="189" xfId="55" applyFont="1" applyBorder="1" applyAlignment="1">
      <alignment vertical="center" wrapText="1"/>
    </xf>
    <xf numFmtId="0" fontId="63" fillId="0" borderId="195" xfId="51" applyFont="1" applyBorder="1" applyAlignment="1">
      <alignment vertical="center" wrapText="1"/>
    </xf>
    <xf numFmtId="0" fontId="64" fillId="0" borderId="150" xfId="51" applyFont="1" applyBorder="1" applyAlignment="1">
      <alignment horizontal="left" vertical="center" wrapText="1"/>
    </xf>
    <xf numFmtId="0" fontId="41" fillId="0" borderId="28" xfId="51" applyFont="1" applyBorder="1" applyAlignment="1">
      <alignment horizontal="left" vertical="center" wrapText="1"/>
    </xf>
    <xf numFmtId="0" fontId="41" fillId="0" borderId="193" xfId="51" applyFont="1" applyBorder="1" applyAlignment="1">
      <alignment horizontal="left" vertical="center" wrapText="1"/>
    </xf>
    <xf numFmtId="0" fontId="41" fillId="0" borderId="183" xfId="54" applyFont="1" applyBorder="1" applyAlignment="1">
      <alignment horizontal="left" vertical="center" wrapText="1"/>
    </xf>
    <xf numFmtId="0" fontId="41" fillId="0" borderId="182" xfId="54" applyFont="1" applyBorder="1" applyAlignment="1">
      <alignment horizontal="left" vertical="center" wrapText="1"/>
    </xf>
    <xf numFmtId="0" fontId="41" fillId="0" borderId="28" xfId="54" applyFont="1" applyBorder="1" applyAlignment="1">
      <alignment horizontal="left" vertical="center" wrapText="1"/>
    </xf>
    <xf numFmtId="0" fontId="41" fillId="0" borderId="193" xfId="54" applyFont="1" applyBorder="1" applyAlignment="1">
      <alignment horizontal="left" vertical="center" wrapText="1"/>
    </xf>
    <xf numFmtId="0" fontId="41" fillId="0" borderId="191" xfId="54" applyFont="1" applyBorder="1" applyAlignment="1">
      <alignment vertical="center" wrapText="1"/>
    </xf>
    <xf numFmtId="0" fontId="41" fillId="0" borderId="189" xfId="54" applyFont="1" applyBorder="1" applyAlignment="1">
      <alignment vertical="center" wrapText="1"/>
    </xf>
    <xf numFmtId="0" fontId="41" fillId="0" borderId="195" xfId="54" applyFont="1" applyBorder="1" applyAlignment="1">
      <alignment vertical="center" wrapText="1"/>
    </xf>
    <xf numFmtId="0" fontId="41" fillId="0" borderId="332" xfId="54" applyFont="1" applyBorder="1" applyAlignment="1">
      <alignment horizontal="center" vertical="center"/>
    </xf>
    <xf numFmtId="0" fontId="41" fillId="0" borderId="333" xfId="54" applyFont="1" applyBorder="1" applyAlignment="1">
      <alignment horizontal="center" vertical="center"/>
    </xf>
    <xf numFmtId="0" fontId="41" fillId="0" borderId="334" xfId="54" applyFont="1" applyBorder="1" applyAlignment="1">
      <alignment horizontal="center" vertical="center"/>
    </xf>
    <xf numFmtId="0" fontId="41" fillId="0" borderId="184" xfId="54" applyFont="1" applyBorder="1" applyAlignment="1">
      <alignment vertical="center" wrapText="1"/>
    </xf>
    <xf numFmtId="0" fontId="63" fillId="0" borderId="189" xfId="51" applyFont="1" applyBorder="1" applyAlignment="1">
      <alignment vertical="center" wrapText="1"/>
    </xf>
    <xf numFmtId="0" fontId="4" fillId="0" borderId="25" xfId="0" applyFont="1" applyBorder="1" applyAlignment="1">
      <alignment horizontal="center" vertical="center" textRotation="255" wrapText="1"/>
    </xf>
    <xf numFmtId="0" fontId="4" fillId="0" borderId="29" xfId="0" applyFont="1" applyBorder="1" applyAlignment="1">
      <alignment horizontal="center" vertical="center" textRotation="255" wrapText="1"/>
    </xf>
    <xf numFmtId="0" fontId="4" fillId="0" borderId="30"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30"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6" xfId="0" applyFont="1" applyBorder="1" applyAlignment="1">
      <alignment vertical="center" shrinkToFit="1"/>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10" xfId="0" applyFont="1" applyBorder="1" applyAlignment="1">
      <alignment horizontal="center" wrapText="1"/>
    </xf>
    <xf numFmtId="0" fontId="4" fillId="0" borderId="32" xfId="0" applyFont="1" applyBorder="1" applyAlignment="1">
      <alignment horizontal="center" wrapTex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6" fillId="0" borderId="7" xfId="0" applyFont="1" applyBorder="1" applyAlignment="1">
      <alignment horizontal="left" vertical="center" wrapTex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23" xfId="0" applyFont="1" applyBorder="1" applyAlignment="1">
      <alignment horizontal="left" vertical="top" shrinkToFit="1"/>
    </xf>
    <xf numFmtId="0" fontId="4" fillId="0" borderId="241" xfId="0" applyFont="1" applyBorder="1" applyAlignment="1">
      <alignment horizontal="left" vertical="top" shrinkToFit="1"/>
    </xf>
    <xf numFmtId="0" fontId="0" fillId="0" borderId="241"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4" fillId="0" borderId="7" xfId="0" applyFont="1" applyBorder="1" applyAlignment="1">
      <alignment horizontal="lef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2" xfId="0" applyFont="1" applyBorder="1" applyAlignment="1">
      <alignment horizontal="center" vertical="center" textRotation="255" shrinkToFit="1"/>
    </xf>
    <xf numFmtId="0" fontId="4" fillId="0" borderId="29"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57" xfId="0" applyFont="1" applyBorder="1" applyAlignment="1">
      <alignment horizontal="center" wrapText="1"/>
    </xf>
    <xf numFmtId="0" fontId="4" fillId="0" borderId="27" xfId="0" applyFont="1" applyBorder="1" applyAlignment="1">
      <alignment horizont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8" xfId="0" applyFont="1" applyBorder="1" applyAlignment="1">
      <alignment horizontal="left"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27" xfId="0" applyFont="1" applyBorder="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6" fillId="0" borderId="15"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30" xfId="0" applyFont="1" applyBorder="1" applyAlignment="1">
      <alignment horizontal="center" vertical="center" textRotation="255" shrinkToFit="1"/>
    </xf>
    <xf numFmtId="0" fontId="4" fillId="0" borderId="45" xfId="0" applyFont="1" applyBorder="1" applyAlignment="1">
      <alignment horizontal="left" vertical="center"/>
    </xf>
    <xf numFmtId="0" fontId="4" fillId="0" borderId="46"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3" xfId="0" applyFont="1" applyBorder="1" applyAlignment="1">
      <alignment horizontal="center" vertical="center" wrapText="1"/>
    </xf>
    <xf numFmtId="0" fontId="4" fillId="0" borderId="0" xfId="0" applyFont="1" applyAlignment="1">
      <alignment horizontal="justify" vertical="center" wrapText="1"/>
    </xf>
    <xf numFmtId="0" fontId="4" fillId="0" borderId="2" xfId="0" applyFont="1" applyBorder="1" applyAlignment="1">
      <alignment horizontal="center" vertical="center" wrapText="1"/>
    </xf>
    <xf numFmtId="0" fontId="0" fillId="0" borderId="4" xfId="0" applyBorder="1" applyAlignment="1">
      <alignment horizontal="left" vertical="center" wrapText="1"/>
    </xf>
    <xf numFmtId="0" fontId="4" fillId="0" borderId="44" xfId="0" applyFont="1" applyBorder="1" applyAlignment="1">
      <alignment horizontal="left" vertical="center"/>
    </xf>
    <xf numFmtId="0" fontId="4" fillId="0" borderId="31" xfId="0" applyFont="1" applyBorder="1" applyAlignment="1">
      <alignment horizontal="left" vertical="center"/>
    </xf>
    <xf numFmtId="0" fontId="4" fillId="0" borderId="35" xfId="0" applyFont="1" applyBorder="1" applyAlignment="1">
      <alignment horizontal="left" vertical="center"/>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0" xfId="0" applyFont="1" applyAlignment="1">
      <alignment horizontal="center" vertical="center"/>
    </xf>
    <xf numFmtId="0" fontId="4" fillId="0" borderId="0" xfId="0" applyFont="1" applyAlignment="1">
      <alignment horizontal="center" vertical="top"/>
    </xf>
    <xf numFmtId="0" fontId="4" fillId="33" borderId="6" xfId="0" applyFont="1" applyFill="1" applyBorder="1" applyAlignment="1">
      <alignment horizontal="center" vertical="center"/>
    </xf>
    <xf numFmtId="0" fontId="4" fillId="33" borderId="8" xfId="0" applyFont="1" applyFill="1" applyBorder="1" applyAlignment="1">
      <alignment horizontal="center" vertical="center"/>
    </xf>
    <xf numFmtId="0" fontId="4" fillId="33" borderId="3" xfId="0" applyFont="1" applyFill="1" applyBorder="1" applyAlignment="1">
      <alignment horizontal="center" vertical="center"/>
    </xf>
    <xf numFmtId="0" fontId="4" fillId="33" borderId="4" xfId="0" applyFont="1" applyFill="1" applyBorder="1" applyAlignment="1">
      <alignment horizontal="center" vertical="center"/>
    </xf>
    <xf numFmtId="0" fontId="4" fillId="33" borderId="1"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5" xfId="0" applyFont="1" applyFill="1" applyBorder="1" applyAlignment="1">
      <alignment horizontal="center" vertical="center"/>
    </xf>
    <xf numFmtId="0" fontId="4" fillId="33" borderId="15" xfId="0" applyFont="1" applyFill="1" applyBorder="1" applyAlignment="1">
      <alignment horizontal="center" vertical="center"/>
    </xf>
    <xf numFmtId="0" fontId="4" fillId="33" borderId="25" xfId="0" applyFont="1" applyFill="1" applyBorder="1" applyAlignment="1">
      <alignment horizontal="left" vertical="center"/>
    </xf>
    <xf numFmtId="0" fontId="4" fillId="33" borderId="30" xfId="0" applyFont="1" applyFill="1" applyBorder="1" applyAlignment="1">
      <alignment horizontal="left" vertical="center"/>
    </xf>
    <xf numFmtId="0" fontId="4" fillId="33" borderId="49" xfId="0" applyFont="1" applyFill="1" applyBorder="1" applyAlignment="1">
      <alignment horizontal="center" vertical="center"/>
    </xf>
    <xf numFmtId="0" fontId="4" fillId="33" borderId="50" xfId="0" applyFont="1" applyFill="1" applyBorder="1" applyAlignment="1">
      <alignment horizontal="center" vertical="center"/>
    </xf>
    <xf numFmtId="0" fontId="4" fillId="33" borderId="51" xfId="0" applyFont="1" applyFill="1" applyBorder="1" applyAlignment="1">
      <alignment horizontal="center" vertical="center"/>
    </xf>
    <xf numFmtId="0" fontId="4" fillId="33" borderId="52" xfId="0" applyFont="1" applyFill="1" applyBorder="1" applyAlignment="1">
      <alignment horizontal="center" vertical="center"/>
    </xf>
    <xf numFmtId="0" fontId="4" fillId="33" borderId="53" xfId="0" applyFont="1" applyFill="1" applyBorder="1" applyAlignment="1">
      <alignment horizontal="center" vertical="center"/>
    </xf>
    <xf numFmtId="0" fontId="4" fillId="33" borderId="54" xfId="0" applyFont="1" applyFill="1" applyBorder="1" applyAlignment="1">
      <alignment horizontal="center" vertical="center"/>
    </xf>
    <xf numFmtId="0" fontId="4" fillId="0" borderId="48" xfId="0" applyFont="1" applyBorder="1" applyAlignment="1">
      <alignment horizontal="left" vertical="center" wrapText="1"/>
    </xf>
    <xf numFmtId="0" fontId="4" fillId="0" borderId="33" xfId="0" applyFont="1" applyBorder="1" applyAlignment="1">
      <alignment horizontal="left" vertical="center" wrapText="1"/>
    </xf>
    <xf numFmtId="0" fontId="4" fillId="0" borderId="40" xfId="0" applyFont="1" applyBorder="1" applyAlignment="1">
      <alignment horizontal="center" vertical="center" wrapText="1"/>
    </xf>
    <xf numFmtId="0" fontId="4" fillId="0" borderId="40" xfId="0" applyFont="1" applyBorder="1" applyAlignment="1">
      <alignment horizontal="left" vertical="center"/>
    </xf>
    <xf numFmtId="0" fontId="11" fillId="33" borderId="0" xfId="0" applyFont="1" applyFill="1" applyAlignment="1">
      <alignment horizontal="center" vertical="center"/>
    </xf>
    <xf numFmtId="0" fontId="4" fillId="33" borderId="7" xfId="0" applyFont="1" applyFill="1" applyBorder="1" applyAlignment="1">
      <alignment horizontal="center" vertical="center"/>
    </xf>
    <xf numFmtId="0" fontId="0" fillId="33" borderId="6" xfId="0" applyFill="1" applyBorder="1" applyAlignment="1">
      <alignment horizontal="center" vertical="center"/>
    </xf>
    <xf numFmtId="0" fontId="0" fillId="33" borderId="8" xfId="0" applyFill="1" applyBorder="1" applyAlignment="1">
      <alignment horizontal="center" vertical="center"/>
    </xf>
    <xf numFmtId="0" fontId="4" fillId="0" borderId="29" xfId="0" applyFont="1" applyBorder="1" applyAlignment="1">
      <alignment horizontal="left" vertical="center" wrapText="1"/>
    </xf>
    <xf numFmtId="0" fontId="0" fillId="0" borderId="42" xfId="0" applyBorder="1" applyAlignment="1">
      <alignment horizontal="center" vertical="center"/>
    </xf>
    <xf numFmtId="0" fontId="0" fillId="0" borderId="17" xfId="0"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0" fillId="0" borderId="0" xfId="0" applyAlignment="1">
      <alignment horizontal="center" vertical="center"/>
    </xf>
    <xf numFmtId="0" fontId="0" fillId="0" borderId="31" xfId="0" applyBorder="1" applyAlignment="1">
      <alignment horizontal="center" vertical="center"/>
    </xf>
    <xf numFmtId="0" fontId="4" fillId="0" borderId="48" xfId="0" applyFont="1" applyBorder="1" applyAlignment="1">
      <alignment horizontal="left" vertical="center" shrinkToFit="1"/>
    </xf>
    <xf numFmtId="0" fontId="4" fillId="0" borderId="29" xfId="0" applyFont="1" applyBorder="1" applyAlignment="1">
      <alignment horizontal="left" vertical="center" shrinkToFit="1"/>
    </xf>
    <xf numFmtId="0" fontId="4" fillId="0" borderId="33" xfId="0" applyFont="1" applyBorder="1" applyAlignment="1">
      <alignment horizontal="left" vertical="center" shrinkToFit="1"/>
    </xf>
    <xf numFmtId="0" fontId="4" fillId="33" borderId="48" xfId="0" applyFont="1" applyFill="1" applyBorder="1" applyAlignment="1">
      <alignment vertical="center" wrapText="1"/>
    </xf>
    <xf numFmtId="0" fontId="0" fillId="33" borderId="42" xfId="0" applyFill="1" applyBorder="1" applyAlignment="1">
      <alignment horizontal="center" vertical="center" wrapText="1"/>
    </xf>
    <xf numFmtId="0" fontId="4" fillId="33" borderId="40" xfId="0" applyFont="1" applyFill="1" applyBorder="1" applyAlignment="1">
      <alignment horizontal="left" vertical="center"/>
    </xf>
    <xf numFmtId="0" fontId="0" fillId="33" borderId="40" xfId="0" applyFill="1" applyBorder="1" applyAlignment="1">
      <alignment horizontal="center" vertical="center" wrapText="1"/>
    </xf>
    <xf numFmtId="0" fontId="11" fillId="0" borderId="0" xfId="0" applyFont="1" applyAlignment="1">
      <alignment horizontal="center" vertical="center"/>
    </xf>
    <xf numFmtId="0" fontId="4" fillId="0" borderId="25" xfId="45" applyFont="1" applyBorder="1" applyAlignment="1">
      <alignment horizontal="left" vertical="center" wrapText="1"/>
    </xf>
    <xf numFmtId="0" fontId="4" fillId="0" borderId="29" xfId="45" applyFont="1" applyBorder="1" applyAlignment="1">
      <alignment horizontal="left" vertical="center" wrapText="1"/>
    </xf>
    <xf numFmtId="0" fontId="4" fillId="0" borderId="49" xfId="45" applyFont="1" applyBorder="1" applyAlignment="1">
      <alignment horizontal="center" vertical="center" wrapText="1"/>
    </xf>
    <xf numFmtId="0" fontId="4" fillId="0" borderId="51" xfId="45" applyFont="1" applyBorder="1" applyAlignment="1">
      <alignment horizontal="center" vertical="center" wrapText="1"/>
    </xf>
    <xf numFmtId="0" fontId="4" fillId="0" borderId="339" xfId="45" applyFont="1" applyBorder="1" applyAlignment="1">
      <alignment horizontal="center" vertical="center" wrapText="1"/>
    </xf>
    <xf numFmtId="0" fontId="4" fillId="0" borderId="340" xfId="45" applyFont="1" applyBorder="1" applyAlignment="1">
      <alignment horizontal="center" vertical="center" wrapText="1"/>
    </xf>
    <xf numFmtId="0" fontId="86" fillId="0" borderId="0" xfId="67" applyFont="1" applyAlignment="1">
      <alignment horizontal="center" vertical="center" wrapText="1"/>
    </xf>
    <xf numFmtId="0" fontId="4" fillId="33" borderId="0" xfId="45" applyFont="1" applyFill="1" applyAlignment="1">
      <alignment horizontal="left" vertical="center"/>
    </xf>
    <xf numFmtId="0" fontId="4" fillId="33" borderId="6" xfId="45" applyFont="1" applyFill="1" applyBorder="1" applyAlignment="1">
      <alignment horizontal="center" vertical="center"/>
    </xf>
    <xf numFmtId="0" fontId="4" fillId="33" borderId="7" xfId="45" applyFont="1" applyFill="1" applyBorder="1" applyAlignment="1">
      <alignment horizontal="center" vertical="center"/>
    </xf>
    <xf numFmtId="0" fontId="4" fillId="33" borderId="8" xfId="45" applyFont="1" applyFill="1" applyBorder="1" applyAlignment="1">
      <alignment horizontal="center" vertical="center"/>
    </xf>
    <xf numFmtId="0" fontId="4" fillId="33" borderId="0" xfId="0" applyFont="1" applyFill="1" applyAlignment="1">
      <alignment horizontal="left" vertical="center" wrapText="1"/>
    </xf>
    <xf numFmtId="0" fontId="4" fillId="33" borderId="0" xfId="0" applyFont="1" applyFill="1" applyAlignment="1">
      <alignment vertical="center" wrapText="1"/>
    </xf>
    <xf numFmtId="0" fontId="4" fillId="33" borderId="0" xfId="0" applyFont="1" applyFill="1" applyAlignment="1">
      <alignment horizontal="left" vertical="center"/>
    </xf>
    <xf numFmtId="0" fontId="6" fillId="0" borderId="25" xfId="0" applyFont="1" applyBorder="1" applyAlignment="1">
      <alignment horizontal="center" vertical="center" textRotation="255" wrapText="1" shrinkToFit="1"/>
    </xf>
    <xf numFmtId="0" fontId="6" fillId="0" borderId="30" xfId="0" applyFont="1" applyBorder="1" applyAlignment="1">
      <alignment horizontal="center" vertical="center" textRotation="255" wrapText="1" shrinkToFit="1"/>
    </xf>
    <xf numFmtId="0" fontId="6" fillId="0" borderId="29" xfId="0" applyFont="1" applyBorder="1" applyAlignment="1">
      <alignment horizontal="center" vertical="center" textRotation="255" wrapText="1" shrinkToFi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3" xfId="0" applyFont="1" applyBorder="1" applyAlignment="1">
      <alignment horizontal="center" wrapText="1"/>
    </xf>
    <xf numFmtId="0" fontId="4" fillId="0" borderId="1" xfId="0" applyFont="1" applyBorder="1" applyAlignment="1">
      <alignment horizontal="center" wrapText="1"/>
    </xf>
    <xf numFmtId="0" fontId="4" fillId="0" borderId="16" xfId="0" applyFont="1" applyBorder="1" applyAlignment="1">
      <alignment horizontal="center" wrapText="1"/>
    </xf>
    <xf numFmtId="0" fontId="4" fillId="0" borderId="15" xfId="0" applyFont="1" applyBorder="1" applyAlignment="1">
      <alignment horizontal="center" wrapText="1"/>
    </xf>
    <xf numFmtId="0" fontId="4" fillId="0" borderId="2" xfId="0" applyFont="1" applyBorder="1" applyAlignment="1">
      <alignment horizontal="left" vertical="center" wrapText="1"/>
    </xf>
    <xf numFmtId="0" fontId="4" fillId="0" borderId="34" xfId="0" applyFont="1" applyBorder="1" applyAlignment="1">
      <alignment horizontal="center" vertical="center" wrapText="1"/>
    </xf>
    <xf numFmtId="0" fontId="4" fillId="0" borderId="42" xfId="0" applyFont="1" applyBorder="1" applyAlignment="1">
      <alignment horizontal="justify" vertical="center" wrapText="1"/>
    </xf>
    <xf numFmtId="0" fontId="4" fillId="0" borderId="40"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xf>
    <xf numFmtId="0" fontId="0" fillId="0" borderId="7" xfId="0" applyBorder="1" applyAlignment="1">
      <alignment horizontal="left" wrapText="1"/>
    </xf>
    <xf numFmtId="0" fontId="0" fillId="0" borderId="32" xfId="0" applyBorder="1" applyAlignment="1">
      <alignment horizontal="left" wrapText="1"/>
    </xf>
    <xf numFmtId="0" fontId="4" fillId="0" borderId="10" xfId="0" applyFont="1" applyBorder="1" applyAlignment="1">
      <alignment horizontal="center" vertical="center" wrapText="1"/>
    </xf>
    <xf numFmtId="0" fontId="4" fillId="0" borderId="32" xfId="0" applyFont="1" applyBorder="1" applyAlignment="1">
      <alignment horizontal="center" vertical="center" wrapText="1"/>
    </xf>
    <xf numFmtId="0" fontId="6" fillId="0" borderId="8" xfId="0" applyFont="1" applyBorder="1" applyAlignment="1">
      <alignment horizontal="left" vertical="center" wrapText="1"/>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41" xfId="0" applyFont="1" applyBorder="1" applyAlignment="1">
      <alignment horizontal="left" wrapText="1"/>
    </xf>
    <xf numFmtId="0" fontId="4" fillId="0" borderId="342" xfId="0" applyFont="1" applyBorder="1" applyAlignment="1">
      <alignment horizontal="center" vertical="center" wrapText="1"/>
    </xf>
    <xf numFmtId="0" fontId="4" fillId="0" borderId="341" xfId="0" applyFont="1" applyBorder="1" applyAlignment="1">
      <alignment horizontal="center" vertical="center" wrapText="1"/>
    </xf>
    <xf numFmtId="0" fontId="4" fillId="0" borderId="342" xfId="0" applyFont="1" applyBorder="1" applyAlignment="1">
      <alignment horizontal="center" wrapText="1"/>
    </xf>
    <xf numFmtId="0" fontId="4" fillId="0" borderId="5" xfId="0" applyFont="1" applyBorder="1" applyAlignment="1">
      <alignment horizontal="center" wrapText="1"/>
    </xf>
    <xf numFmtId="0" fontId="6" fillId="0" borderId="2"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10" fillId="0" borderId="2" xfId="57" applyBorder="1" applyAlignment="1">
      <alignment horizontal="center" vertical="center"/>
    </xf>
    <xf numFmtId="0" fontId="10" fillId="0" borderId="0" xfId="57" applyAlignment="1">
      <alignment horizontal="center" vertical="center"/>
    </xf>
    <xf numFmtId="0" fontId="10" fillId="0" borderId="6" xfId="57" quotePrefix="1" applyBorder="1" applyAlignment="1">
      <alignment horizontal="center" vertical="center"/>
    </xf>
    <xf numFmtId="0" fontId="10" fillId="0" borderId="7" xfId="57" quotePrefix="1" applyBorder="1" applyAlignment="1">
      <alignment horizontal="center" vertical="center"/>
    </xf>
    <xf numFmtId="0" fontId="10" fillId="0" borderId="8" xfId="57" quotePrefix="1" applyBorder="1" applyAlignment="1">
      <alignment horizontal="center" vertical="center"/>
    </xf>
    <xf numFmtId="0" fontId="10" fillId="0" borderId="0" xfId="57" applyAlignment="1">
      <alignment horizontal="left" vertical="center"/>
    </xf>
    <xf numFmtId="0" fontId="10" fillId="0" borderId="30" xfId="57" applyBorder="1" applyAlignment="1">
      <alignment horizontal="center" vertical="center"/>
    </xf>
    <xf numFmtId="0" fontId="10" fillId="0" borderId="199" xfId="57" applyBorder="1" applyAlignment="1">
      <alignment horizontal="center" vertical="center"/>
    </xf>
    <xf numFmtId="0" fontId="45" fillId="0" borderId="0" xfId="57" applyFont="1" applyAlignment="1">
      <alignment horizontal="left" vertical="center"/>
    </xf>
    <xf numFmtId="0" fontId="40" fillId="0" borderId="0" xfId="59" applyFont="1" applyAlignment="1">
      <alignment horizontal="left" vertical="center"/>
    </xf>
    <xf numFmtId="0" fontId="40" fillId="0" borderId="242" xfId="59" applyFont="1" applyBorder="1" applyAlignment="1">
      <alignment horizontal="left" vertical="center" wrapText="1" shrinkToFit="1"/>
    </xf>
    <xf numFmtId="0" fontId="40" fillId="0" borderId="241" xfId="59" applyFont="1" applyBorder="1" applyAlignment="1">
      <alignment horizontal="left" vertical="center" shrinkToFit="1"/>
    </xf>
    <xf numFmtId="0" fontId="40" fillId="0" borderId="240" xfId="59" applyFont="1" applyBorder="1" applyAlignment="1">
      <alignment horizontal="left" vertical="center" shrinkToFit="1"/>
    </xf>
    <xf numFmtId="0" fontId="40" fillId="0" borderId="235" xfId="59" applyFont="1" applyBorder="1" applyAlignment="1">
      <alignment horizontal="left" vertical="center" wrapText="1"/>
    </xf>
    <xf numFmtId="0" fontId="40" fillId="0" borderId="234" xfId="59" applyFont="1" applyBorder="1" applyAlignment="1">
      <alignment horizontal="left" vertical="center"/>
    </xf>
    <xf numFmtId="0" fontId="40" fillId="0" borderId="233" xfId="59" applyFont="1" applyBorder="1" applyAlignment="1">
      <alignment horizontal="left" vertical="center"/>
    </xf>
    <xf numFmtId="0" fontId="40" fillId="0" borderId="21" xfId="59" applyFont="1" applyBorder="1" applyAlignment="1">
      <alignment horizontal="left" vertical="center"/>
    </xf>
    <xf numFmtId="0" fontId="40" fillId="0" borderId="23" xfId="59" applyFont="1" applyBorder="1" applyAlignment="1">
      <alignment horizontal="left" vertical="center"/>
    </xf>
    <xf numFmtId="0" fontId="40" fillId="0" borderId="24" xfId="59" applyFont="1" applyBorder="1" applyAlignment="1">
      <alignment horizontal="left" vertical="center"/>
    </xf>
    <xf numFmtId="0" fontId="76" fillId="0" borderId="142" xfId="59" applyFont="1" applyBorder="1" applyAlignment="1">
      <alignment horizontal="center" vertical="center"/>
    </xf>
    <xf numFmtId="0" fontId="40" fillId="0" borderId="143" xfId="59" applyFont="1" applyBorder="1" applyAlignment="1">
      <alignment horizontal="center" vertical="center"/>
    </xf>
    <xf numFmtId="0" fontId="40" fillId="0" borderId="144" xfId="59" applyFont="1" applyBorder="1" applyAlignment="1">
      <alignment horizontal="center" vertical="center"/>
    </xf>
    <xf numFmtId="49" fontId="68" fillId="41" borderId="142" xfId="59" applyNumberFormat="1" applyFont="1" applyFill="1" applyBorder="1" applyAlignment="1">
      <alignment horizontal="center" vertical="center"/>
    </xf>
    <xf numFmtId="49" fontId="68" fillId="41" borderId="143" xfId="59" applyNumberFormat="1" applyFont="1" applyFill="1" applyBorder="1" applyAlignment="1">
      <alignment horizontal="center" vertical="center"/>
    </xf>
    <xf numFmtId="49" fontId="68" fillId="41" borderId="144" xfId="59" applyNumberFormat="1" applyFont="1" applyFill="1" applyBorder="1" applyAlignment="1">
      <alignment horizontal="center" vertical="center"/>
    </xf>
    <xf numFmtId="0" fontId="70" fillId="0" borderId="7" xfId="59" applyFont="1" applyBorder="1" applyAlignment="1">
      <alignment horizontal="left" wrapText="1"/>
    </xf>
    <xf numFmtId="0" fontId="70" fillId="0" borderId="5" xfId="59" applyFont="1" applyBorder="1" applyAlignment="1">
      <alignment horizontal="left" wrapText="1"/>
    </xf>
    <xf numFmtId="0" fontId="40" fillId="0" borderId="188" xfId="59" applyFont="1" applyBorder="1" applyAlignment="1">
      <alignment horizontal="left" vertical="center" wrapText="1"/>
    </xf>
    <xf numFmtId="0" fontId="40" fillId="0" borderId="187" xfId="59" applyFont="1" applyBorder="1" applyAlignment="1">
      <alignment horizontal="left" vertical="center"/>
    </xf>
    <xf numFmtId="0" fontId="40" fillId="0" borderId="186" xfId="59" applyFont="1" applyBorder="1" applyAlignment="1">
      <alignment horizontal="left" vertical="center"/>
    </xf>
    <xf numFmtId="181" fontId="68" fillId="0" borderId="250" xfId="59" applyNumberFormat="1" applyFont="1" applyBorder="1" applyAlignment="1">
      <alignment horizontal="center" vertical="center"/>
    </xf>
    <xf numFmtId="181" fontId="68" fillId="0" borderId="160" xfId="59" applyNumberFormat="1" applyFont="1" applyBorder="1" applyAlignment="1">
      <alignment horizontal="center" vertical="center"/>
    </xf>
    <xf numFmtId="181" fontId="68" fillId="0" borderId="249" xfId="59" applyNumberFormat="1" applyFont="1" applyBorder="1" applyAlignment="1">
      <alignment horizontal="center" vertical="center"/>
    </xf>
    <xf numFmtId="181" fontId="68" fillId="0" borderId="245" xfId="59" applyNumberFormat="1" applyFont="1" applyBorder="1" applyAlignment="1">
      <alignment horizontal="center" vertical="center"/>
    </xf>
    <xf numFmtId="181" fontId="68" fillId="0" borderId="244" xfId="59" applyNumberFormat="1" applyFont="1" applyBorder="1" applyAlignment="1">
      <alignment horizontal="center" vertical="center"/>
    </xf>
    <xf numFmtId="181" fontId="68" fillId="0" borderId="243" xfId="59" applyNumberFormat="1" applyFont="1" applyBorder="1" applyAlignment="1">
      <alignment horizontal="center" vertical="center"/>
    </xf>
    <xf numFmtId="0" fontId="40" fillId="0" borderId="248" xfId="59" applyFont="1" applyBorder="1" applyAlignment="1">
      <alignment horizontal="left" vertical="center" wrapText="1"/>
    </xf>
    <xf numFmtId="0" fontId="40" fillId="0" borderId="247" xfId="59" applyFont="1" applyBorder="1" applyAlignment="1">
      <alignment horizontal="left" vertical="center"/>
    </xf>
    <xf numFmtId="0" fontId="40" fillId="0" borderId="246" xfId="59" applyFont="1" applyBorder="1" applyAlignment="1">
      <alignment horizontal="left" vertical="center"/>
    </xf>
    <xf numFmtId="49" fontId="72" fillId="41" borderId="142" xfId="59" applyNumberFormat="1" applyFont="1" applyFill="1" applyBorder="1" applyAlignment="1">
      <alignment horizontal="center" vertical="center"/>
    </xf>
    <xf numFmtId="49" fontId="72" fillId="41" borderId="143" xfId="59" applyNumberFormat="1" applyFont="1" applyFill="1" applyBorder="1" applyAlignment="1">
      <alignment horizontal="center" vertical="center"/>
    </xf>
    <xf numFmtId="49" fontId="72" fillId="41" borderId="144" xfId="59" applyNumberFormat="1" applyFont="1" applyFill="1" applyBorder="1" applyAlignment="1">
      <alignment horizontal="center" vertical="center"/>
    </xf>
    <xf numFmtId="181" fontId="68" fillId="0" borderId="281" xfId="59" applyNumberFormat="1" applyFont="1" applyBorder="1" applyAlignment="1">
      <alignment horizontal="center" vertical="center"/>
    </xf>
    <xf numFmtId="181" fontId="68" fillId="0" borderId="280" xfId="59" applyNumberFormat="1" applyFont="1" applyBorder="1" applyAlignment="1">
      <alignment horizontal="center" vertical="center"/>
    </xf>
    <xf numFmtId="0" fontId="79" fillId="0" borderId="279" xfId="59" applyFont="1" applyBorder="1" applyAlignment="1">
      <alignment horizontal="center" vertical="center" wrapText="1"/>
    </xf>
    <xf numFmtId="0" fontId="79" fillId="0" borderId="278" xfId="59" applyFont="1" applyBorder="1" applyAlignment="1">
      <alignment horizontal="center" vertical="center" wrapText="1"/>
    </xf>
    <xf numFmtId="0" fontId="79" fillId="0" borderId="17" xfId="59" applyFont="1" applyBorder="1" applyAlignment="1">
      <alignment horizontal="center" vertical="center" wrapText="1"/>
    </xf>
    <xf numFmtId="0" fontId="79" fillId="0" borderId="27" xfId="59" applyFont="1" applyBorder="1" applyAlignment="1">
      <alignment horizontal="center" vertical="center" wrapText="1"/>
    </xf>
    <xf numFmtId="0" fontId="79" fillId="0" borderId="16" xfId="59" applyFont="1" applyBorder="1" applyAlignment="1">
      <alignment horizontal="center" vertical="center" wrapText="1"/>
    </xf>
    <xf numFmtId="0" fontId="79" fillId="0" borderId="15" xfId="59" applyFont="1" applyBorder="1" applyAlignment="1">
      <alignment horizontal="center" vertical="center" wrapText="1"/>
    </xf>
    <xf numFmtId="0" fontId="40" fillId="0" borderId="272" xfId="59" applyFont="1" applyBorder="1" applyAlignment="1">
      <alignment horizontal="center" vertical="center"/>
    </xf>
    <xf numFmtId="0" fontId="40" fillId="0" borderId="271" xfId="59" applyFont="1" applyBorder="1" applyAlignment="1">
      <alignment horizontal="center" vertical="center"/>
    </xf>
    <xf numFmtId="0" fontId="40" fillId="0" borderId="266" xfId="59" applyFont="1" applyBorder="1" applyAlignment="1">
      <alignment horizontal="center" vertical="center"/>
    </xf>
    <xf numFmtId="0" fontId="40" fillId="0" borderId="265" xfId="59" applyFont="1" applyBorder="1" applyAlignment="1">
      <alignment horizontal="center" vertical="center"/>
    </xf>
    <xf numFmtId="0" fontId="40" fillId="0" borderId="257" xfId="59" applyFont="1" applyBorder="1" applyAlignment="1">
      <alignment horizontal="center" vertical="center"/>
    </xf>
    <xf numFmtId="0" fontId="40" fillId="0" borderId="256" xfId="59" applyFont="1" applyBorder="1" applyAlignment="1">
      <alignment horizontal="center" vertical="center"/>
    </xf>
    <xf numFmtId="0" fontId="68" fillId="13" borderId="264" xfId="59" applyFont="1" applyFill="1" applyBorder="1" applyAlignment="1">
      <alignment horizontal="center" vertical="center"/>
    </xf>
    <xf numFmtId="0" fontId="68" fillId="13" borderId="263" xfId="59" applyFont="1" applyFill="1" applyBorder="1" applyAlignment="1">
      <alignment horizontal="center" vertical="center"/>
    </xf>
    <xf numFmtId="0" fontId="68" fillId="13" borderId="262" xfId="59" applyFont="1" applyFill="1" applyBorder="1" applyAlignment="1">
      <alignment horizontal="center" vertical="center"/>
    </xf>
    <xf numFmtId="0" fontId="67" fillId="0" borderId="21" xfId="59" applyFont="1" applyBorder="1" applyAlignment="1">
      <alignment horizontal="center" vertical="center" wrapText="1"/>
    </xf>
    <xf numFmtId="0" fontId="67" fillId="0" borderId="23" xfId="59" applyFont="1" applyBorder="1" applyAlignment="1">
      <alignment horizontal="center" vertical="center" wrapText="1"/>
    </xf>
    <xf numFmtId="0" fontId="40" fillId="42" borderId="151" xfId="59" applyFont="1" applyFill="1" applyBorder="1" applyAlignment="1">
      <alignment horizontal="center" vertical="center"/>
    </xf>
    <xf numFmtId="0" fontId="40" fillId="42" borderId="150" xfId="59" applyFont="1" applyFill="1" applyBorder="1" applyAlignment="1">
      <alignment horizontal="center" vertical="center"/>
    </xf>
    <xf numFmtId="0" fontId="40" fillId="42" borderId="151" xfId="59" applyFont="1" applyFill="1" applyBorder="1" applyAlignment="1">
      <alignment horizontal="center" vertical="center" shrinkToFit="1"/>
    </xf>
    <xf numFmtId="0" fontId="40" fillId="42" borderId="150" xfId="59" applyFont="1" applyFill="1" applyBorder="1" applyAlignment="1">
      <alignment horizontal="center" vertical="center" shrinkToFit="1"/>
    </xf>
    <xf numFmtId="0" fontId="40" fillId="0" borderId="248" xfId="59" applyFont="1" applyBorder="1" applyAlignment="1">
      <alignment horizontal="center" vertical="center"/>
    </xf>
    <xf numFmtId="0" fontId="40" fillId="0" borderId="246" xfId="59" applyFont="1" applyBorder="1" applyAlignment="1">
      <alignment horizontal="center" vertical="center"/>
    </xf>
    <xf numFmtId="0" fontId="67" fillId="0" borderId="6" xfId="59" applyFont="1" applyBorder="1" applyAlignment="1">
      <alignment horizontal="center" vertical="center"/>
    </xf>
    <xf numFmtId="0" fontId="67" fillId="0" borderId="7" xfId="59" applyFont="1" applyBorder="1" applyAlignment="1">
      <alignment horizontal="center" vertical="center"/>
    </xf>
    <xf numFmtId="0" fontId="67" fillId="0" borderId="8" xfId="59" applyFont="1" applyBorder="1" applyAlignment="1">
      <alignment horizontal="center" vertical="center"/>
    </xf>
    <xf numFmtId="0" fontId="67" fillId="0" borderId="3" xfId="59" applyFont="1" applyBorder="1" applyAlignment="1">
      <alignment horizontal="center" vertical="center"/>
    </xf>
    <xf numFmtId="0" fontId="67" fillId="0" borderId="1" xfId="59" applyFont="1" applyBorder="1" applyAlignment="1">
      <alignment horizontal="center" vertical="center"/>
    </xf>
    <xf numFmtId="0" fontId="67" fillId="0" borderId="17" xfId="59" applyFont="1" applyBorder="1" applyAlignment="1">
      <alignment horizontal="center" vertical="center"/>
    </xf>
    <xf numFmtId="0" fontId="67" fillId="0" borderId="27" xfId="59" applyFont="1" applyBorder="1" applyAlignment="1">
      <alignment horizontal="center" vertical="center"/>
    </xf>
    <xf numFmtId="0" fontId="67" fillId="0" borderId="16" xfId="59" applyFont="1" applyBorder="1" applyAlignment="1">
      <alignment horizontal="center" vertical="center"/>
    </xf>
    <xf numFmtId="0" fontId="67" fillId="0" borderId="15" xfId="59" applyFont="1" applyBorder="1" applyAlignment="1">
      <alignment horizontal="center" vertical="center"/>
    </xf>
    <xf numFmtId="0" fontId="67" fillId="0" borderId="25" xfId="59" applyFont="1" applyBorder="1" applyAlignment="1">
      <alignment horizontal="center" vertical="center"/>
    </xf>
    <xf numFmtId="0" fontId="67" fillId="0" borderId="29" xfId="59" applyFont="1" applyBorder="1" applyAlignment="1">
      <alignment horizontal="center" vertical="center"/>
    </xf>
    <xf numFmtId="0" fontId="67" fillId="0" borderId="185" xfId="59" applyFont="1" applyBorder="1" applyAlignment="1">
      <alignment horizontal="center" vertical="center"/>
    </xf>
    <xf numFmtId="0" fontId="67" fillId="0" borderId="223" xfId="59" applyFont="1" applyBorder="1" applyAlignment="1">
      <alignment horizontal="center" vertical="center"/>
    </xf>
    <xf numFmtId="0" fontId="67" fillId="0" borderId="288" xfId="59" applyFont="1" applyBorder="1" applyAlignment="1">
      <alignment horizontal="center" vertical="center"/>
    </xf>
    <xf numFmtId="0" fontId="67" fillId="0" borderId="186" xfId="59" applyFont="1" applyBorder="1" applyAlignment="1">
      <alignment horizontal="center" vertical="center"/>
    </xf>
    <xf numFmtId="0" fontId="69" fillId="0" borderId="25" xfId="59" applyFont="1" applyBorder="1" applyAlignment="1">
      <alignment horizontal="center" vertical="center"/>
    </xf>
    <xf numFmtId="0" fontId="69" fillId="0" borderId="29" xfId="59" applyFont="1" applyBorder="1" applyAlignment="1">
      <alignment horizontal="center" vertical="center"/>
    </xf>
    <xf numFmtId="0" fontId="69" fillId="0" borderId="30" xfId="59" applyFont="1" applyBorder="1" applyAlignment="1">
      <alignment horizontal="center" vertical="center"/>
    </xf>
    <xf numFmtId="0" fontId="40" fillId="0" borderId="188" xfId="59" applyFont="1" applyBorder="1" applyAlignment="1">
      <alignment horizontal="center" vertical="center"/>
    </xf>
    <xf numFmtId="0" fontId="40" fillId="0" borderId="186" xfId="59" applyFont="1" applyBorder="1" applyAlignment="1">
      <alignment horizontal="center" vertical="center"/>
    </xf>
    <xf numFmtId="181" fontId="68" fillId="0" borderId="285" xfId="59" applyNumberFormat="1" applyFont="1" applyBorder="1" applyAlignment="1">
      <alignment horizontal="center" vertical="center"/>
    </xf>
    <xf numFmtId="181" fontId="68" fillId="0" borderId="284" xfId="59" applyNumberFormat="1" applyFont="1" applyBorder="1" applyAlignment="1">
      <alignment horizontal="center" vertical="center"/>
    </xf>
    <xf numFmtId="0" fontId="40" fillId="0" borderId="151" xfId="59" applyFont="1" applyBorder="1" applyAlignment="1">
      <alignment horizontal="center" vertical="center" shrinkToFit="1"/>
    </xf>
    <xf numFmtId="0" fontId="40" fillId="0" borderId="150" xfId="59" applyFont="1" applyBorder="1" applyAlignment="1">
      <alignment horizontal="center" vertical="center" shrinkToFit="1"/>
    </xf>
    <xf numFmtId="49" fontId="80" fillId="39" borderId="142" xfId="59" applyNumberFormat="1" applyFont="1" applyFill="1" applyBorder="1" applyAlignment="1">
      <alignment horizontal="center" vertical="center"/>
    </xf>
    <xf numFmtId="49" fontId="80" fillId="39" borderId="143" xfId="59" applyNumberFormat="1" applyFont="1" applyFill="1" applyBorder="1" applyAlignment="1">
      <alignment horizontal="center" vertical="center"/>
    </xf>
    <xf numFmtId="49" fontId="80" fillId="39" borderId="144" xfId="59" applyNumberFormat="1" applyFont="1" applyFill="1" applyBorder="1" applyAlignment="1">
      <alignment horizontal="center" vertical="center"/>
    </xf>
    <xf numFmtId="0" fontId="17" fillId="0" borderId="0" xfId="0" applyFont="1" applyAlignment="1">
      <alignment horizontal="center" vertical="top" wrapText="1"/>
    </xf>
    <xf numFmtId="0" fontId="17" fillId="0" borderId="0" xfId="0" applyFont="1" applyAlignment="1">
      <alignment horizontal="center" vertical="top"/>
    </xf>
    <xf numFmtId="0" fontId="17" fillId="0" borderId="0" xfId="0" applyFont="1" applyAlignment="1">
      <alignment vertical="top"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4" fillId="0" borderId="2" xfId="0" applyFont="1" applyBorder="1" applyAlignment="1">
      <alignment vertical="center"/>
    </xf>
    <xf numFmtId="0" fontId="4" fillId="0" borderId="6" xfId="0" applyFont="1" applyBorder="1" applyAlignment="1">
      <alignment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0" xfId="0" applyFont="1" applyBorder="1" applyAlignment="1">
      <alignmen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18" fillId="0" borderId="4" xfId="0" applyFont="1" applyBorder="1" applyAlignment="1">
      <alignment horizontal="center" vertical="center" shrinkToFit="1"/>
    </xf>
    <xf numFmtId="0" fontId="18" fillId="0" borderId="1" xfId="0" applyFont="1" applyBorder="1" applyAlignment="1">
      <alignment horizontal="center" vertical="center" shrinkToFit="1"/>
    </xf>
    <xf numFmtId="0" fontId="8" fillId="0" borderId="8" xfId="0" applyFont="1" applyBorder="1" applyAlignment="1">
      <alignment horizontal="left" vertical="center" wrapText="1"/>
    </xf>
    <xf numFmtId="0" fontId="4" fillId="0" borderId="2"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4" fillId="0" borderId="2" xfId="0" applyFont="1" applyBorder="1" applyAlignment="1">
      <alignment horizontal="center" vertical="center"/>
    </xf>
    <xf numFmtId="0" fontId="4" fillId="0" borderId="8" xfId="0" applyFont="1" applyBorder="1" applyAlignment="1">
      <alignment horizontal="left" vertical="center"/>
    </xf>
    <xf numFmtId="0" fontId="4" fillId="0" borderId="17" xfId="0" applyFont="1" applyBorder="1" applyAlignment="1">
      <alignment horizontal="left" vertical="center"/>
    </xf>
    <xf numFmtId="0" fontId="4" fillId="0" borderId="27" xfId="0" applyFont="1" applyBorder="1" applyAlignment="1">
      <alignment horizontal="left" vertical="center"/>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Alignment="1">
      <alignment horizontal="center" vertical="center"/>
    </xf>
    <xf numFmtId="0" fontId="17" fillId="0" borderId="27" xfId="0" applyFont="1" applyBorder="1" applyAlignment="1">
      <alignment horizontal="center" vertical="center"/>
    </xf>
    <xf numFmtId="0" fontId="17" fillId="0" borderId="16" xfId="0" applyFont="1" applyBorder="1" applyAlignment="1">
      <alignment horizontal="center" vertical="center"/>
    </xf>
    <xf numFmtId="0" fontId="17" fillId="0" borderId="5" xfId="0" applyFont="1" applyBorder="1" applyAlignment="1">
      <alignment horizontal="center" vertical="center"/>
    </xf>
    <xf numFmtId="0" fontId="17" fillId="0" borderId="15" xfId="0" applyFont="1" applyBorder="1" applyAlignment="1">
      <alignment horizontal="center" vertical="center"/>
    </xf>
    <xf numFmtId="0" fontId="25" fillId="0" borderId="0" xfId="49" applyAlignment="1">
      <alignment horizontal="left" vertical="center"/>
    </xf>
    <xf numFmtId="0" fontId="25" fillId="34" borderId="6" xfId="49" applyFill="1" applyBorder="1" applyAlignment="1">
      <alignment horizontal="center" vertical="center"/>
    </xf>
    <xf numFmtId="0" fontId="25" fillId="34" borderId="7" xfId="49" applyFill="1" applyBorder="1" applyAlignment="1">
      <alignment horizontal="center" vertical="center"/>
    </xf>
    <xf numFmtId="0" fontId="25" fillId="0" borderId="2" xfId="49" applyBorder="1" applyAlignment="1">
      <alignment horizontal="center" vertical="center"/>
    </xf>
    <xf numFmtId="0" fontId="25" fillId="0" borderId="6" xfId="49" applyBorder="1" applyAlignment="1">
      <alignment horizontal="center" vertical="center"/>
    </xf>
    <xf numFmtId="0" fontId="25" fillId="0" borderId="7" xfId="49" applyBorder="1" applyAlignment="1">
      <alignment horizontal="center" vertical="center"/>
    </xf>
    <xf numFmtId="0" fontId="25" fillId="0" borderId="2" xfId="49" applyBorder="1" applyAlignment="1">
      <alignment horizontal="center" vertical="center" wrapText="1"/>
    </xf>
    <xf numFmtId="176" fontId="25" fillId="0" borderId="6" xfId="49" applyNumberFormat="1" applyBorder="1" applyAlignment="1">
      <alignment horizontal="center" vertical="center"/>
    </xf>
    <xf numFmtId="176" fontId="25" fillId="0" borderId="7" xfId="49" applyNumberFormat="1" applyBorder="1" applyAlignment="1">
      <alignment horizontal="center" vertical="center"/>
    </xf>
    <xf numFmtId="177" fontId="10" fillId="36" borderId="6" xfId="30" applyNumberFormat="1" applyFont="1" applyFill="1" applyBorder="1" applyAlignment="1">
      <alignment horizontal="center" vertical="center"/>
    </xf>
    <xf numFmtId="177" fontId="10" fillId="36" borderId="7" xfId="30" applyNumberFormat="1" applyFont="1" applyFill="1" applyBorder="1" applyAlignment="1">
      <alignment horizontal="center" vertical="center"/>
    </xf>
    <xf numFmtId="177" fontId="10" fillId="36" borderId="8" xfId="30" applyNumberFormat="1" applyFont="1" applyFill="1" applyBorder="1" applyAlignment="1">
      <alignment horizontal="center" vertical="center"/>
    </xf>
    <xf numFmtId="0" fontId="25" fillId="0" borderId="6" xfId="49" applyBorder="1" applyAlignment="1">
      <alignment horizontal="center" vertical="center" wrapText="1"/>
    </xf>
    <xf numFmtId="0" fontId="25" fillId="0" borderId="7" xfId="49" applyBorder="1" applyAlignment="1">
      <alignment horizontal="center" vertical="center" wrapText="1"/>
    </xf>
    <xf numFmtId="0" fontId="25" fillId="0" borderId="8" xfId="49" applyBorder="1" applyAlignment="1">
      <alignment horizontal="center" vertical="center" wrapText="1"/>
    </xf>
    <xf numFmtId="0" fontId="25" fillId="0" borderId="8" xfId="49" applyBorder="1" applyAlignment="1">
      <alignment horizontal="center" vertical="center"/>
    </xf>
    <xf numFmtId="0" fontId="25" fillId="34" borderId="2" xfId="49" applyFill="1" applyBorder="1" applyAlignment="1">
      <alignment horizontal="center" vertical="center"/>
    </xf>
    <xf numFmtId="0" fontId="39" fillId="0" borderId="0" xfId="49" applyFont="1" applyAlignment="1">
      <alignment horizontal="center" vertical="center"/>
    </xf>
    <xf numFmtId="0" fontId="25" fillId="34" borderId="28" xfId="49" applyFill="1" applyBorder="1" applyAlignment="1">
      <alignment horizontal="center" vertical="center" shrinkToFit="1"/>
    </xf>
    <xf numFmtId="0" fontId="25" fillId="34" borderId="58" xfId="49" applyFill="1" applyBorder="1" applyAlignment="1">
      <alignment horizontal="center" vertical="center" shrinkToFit="1"/>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38" fillId="0" borderId="0" xfId="49" applyFont="1" applyAlignment="1">
      <alignment horizontal="left" vertical="center"/>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0" xfId="0" applyFont="1" applyAlignment="1">
      <alignment vertical="center" wrapText="1"/>
    </xf>
    <xf numFmtId="0" fontId="4" fillId="0" borderId="27" xfId="0" applyFont="1" applyBorder="1" applyAlignment="1">
      <alignment vertical="center" wrapText="1"/>
    </xf>
    <xf numFmtId="0" fontId="10" fillId="0" borderId="299" xfId="45" applyBorder="1" applyAlignment="1">
      <alignment horizontal="center" vertical="center"/>
    </xf>
    <xf numFmtId="0" fontId="10" fillId="0" borderId="295" xfId="45" applyBorder="1" applyAlignment="1">
      <alignment horizontal="center" vertical="center"/>
    </xf>
    <xf numFmtId="0" fontId="10" fillId="0" borderId="5" xfId="45" applyBorder="1" applyAlignment="1">
      <alignment horizontal="left" vertical="center"/>
    </xf>
    <xf numFmtId="0" fontId="10" fillId="0" borderId="126" xfId="45" applyBorder="1" applyAlignment="1">
      <alignment horizontal="left" vertical="center"/>
    </xf>
    <xf numFmtId="0" fontId="84" fillId="0" borderId="89" xfId="45" applyFont="1" applyBorder="1" applyAlignment="1">
      <alignment horizontal="center" vertical="center"/>
    </xf>
    <xf numFmtId="0" fontId="10" fillId="0" borderId="98" xfId="45" applyBorder="1" applyAlignment="1">
      <alignment horizontal="left"/>
    </xf>
    <xf numFmtId="0" fontId="10" fillId="0" borderId="99" xfId="45" applyBorder="1" applyAlignment="1">
      <alignment horizontal="left"/>
    </xf>
    <xf numFmtId="0" fontId="10" fillId="0" borderId="303" xfId="45" applyBorder="1" applyAlignment="1">
      <alignment horizontal="left"/>
    </xf>
    <xf numFmtId="0" fontId="10" fillId="0" borderId="6" xfId="45" applyBorder="1" applyAlignment="1">
      <alignment horizontal="left" vertical="center"/>
    </xf>
    <xf numFmtId="0" fontId="10" fillId="0" borderId="7" xfId="45" applyBorder="1" applyAlignment="1">
      <alignment horizontal="left" vertical="center"/>
    </xf>
    <xf numFmtId="0" fontId="10" fillId="0" borderId="3" xfId="45" applyBorder="1" applyAlignment="1">
      <alignment horizontal="center" vertical="center"/>
    </xf>
    <xf numFmtId="0" fontId="10" fillId="0" borderId="16" xfId="45" applyBorder="1" applyAlignment="1">
      <alignment horizontal="center" vertical="center"/>
    </xf>
    <xf numFmtId="0" fontId="10" fillId="0" borderId="128" xfId="45" applyBorder="1" applyAlignment="1">
      <alignment horizontal="center" vertical="center"/>
    </xf>
    <xf numFmtId="0" fontId="10" fillId="0" borderId="126" xfId="45" applyBorder="1" applyAlignment="1">
      <alignment horizontal="center" vertical="center"/>
    </xf>
    <xf numFmtId="0" fontId="10" fillId="0" borderId="83" xfId="45" applyBorder="1" applyAlignment="1">
      <alignment horizontal="center" vertical="center"/>
    </xf>
    <xf numFmtId="0" fontId="10" fillId="0" borderId="7" xfId="45" applyBorder="1" applyAlignment="1">
      <alignment horizontal="center" vertical="center"/>
    </xf>
    <xf numFmtId="0" fontId="10" fillId="0" borderId="84" xfId="45" applyBorder="1" applyAlignment="1">
      <alignment horizontal="left" vertical="center"/>
    </xf>
    <xf numFmtId="0" fontId="10" fillId="0" borderId="84" xfId="45" applyBorder="1" applyAlignment="1">
      <alignment horizontal="center" vertical="center"/>
    </xf>
    <xf numFmtId="0" fontId="10" fillId="0" borderId="6" xfId="45" applyBorder="1" applyAlignment="1">
      <alignment horizontal="center" vertical="center"/>
    </xf>
    <xf numFmtId="0" fontId="10" fillId="0" borderId="120" xfId="45" applyBorder="1" applyAlignment="1">
      <alignment horizontal="left" vertical="center" shrinkToFit="1"/>
    </xf>
    <xf numFmtId="0" fontId="10" fillId="0" borderId="5" xfId="45" applyBorder="1" applyAlignment="1">
      <alignment horizontal="left" vertical="center" shrinkToFit="1"/>
    </xf>
    <xf numFmtId="0" fontId="10" fillId="0" borderId="15" xfId="45" applyBorder="1" applyAlignment="1">
      <alignment horizontal="left" vertical="center" shrinkToFit="1"/>
    </xf>
    <xf numFmtId="0" fontId="10" fillId="0" borderId="301" xfId="45" applyBorder="1" applyAlignment="1">
      <alignment horizontal="right" vertical="center" shrinkToFit="1"/>
    </xf>
    <xf numFmtId="0" fontId="10" fillId="0" borderId="183" xfId="45" applyBorder="1" applyAlignment="1">
      <alignment horizontal="right" vertical="center" shrinkToFit="1"/>
    </xf>
    <xf numFmtId="0" fontId="10" fillId="0" borderId="182" xfId="45" applyBorder="1" applyAlignment="1">
      <alignment horizontal="right" vertical="center" shrinkToFit="1"/>
    </xf>
    <xf numFmtId="0" fontId="10" fillId="0" borderId="127" xfId="45" applyBorder="1" applyAlignment="1">
      <alignment horizontal="left" vertical="center" shrinkToFit="1"/>
    </xf>
    <xf numFmtId="0" fontId="10" fillId="0" borderId="4" xfId="45" applyBorder="1" applyAlignment="1">
      <alignment horizontal="left" vertical="center" shrinkToFit="1"/>
    </xf>
    <xf numFmtId="0" fontId="63" fillId="0" borderId="188" xfId="45" applyFont="1" applyBorder="1" applyAlignment="1">
      <alignment horizontal="right" vertical="center" shrinkToFit="1"/>
    </xf>
    <xf numFmtId="0" fontId="63" fillId="0" borderId="187" xfId="45" applyFont="1" applyBorder="1" applyAlignment="1">
      <alignment horizontal="right" vertical="center" shrinkToFit="1"/>
    </xf>
    <xf numFmtId="0" fontId="10" fillId="0" borderId="1" xfId="45" applyBorder="1" applyAlignment="1">
      <alignment horizontal="left" vertical="center" shrinkToFit="1"/>
    </xf>
    <xf numFmtId="0" fontId="83" fillId="0" borderId="188" xfId="45" applyFont="1" applyBorder="1" applyAlignment="1">
      <alignment horizontal="right" vertical="center" shrinkToFit="1"/>
    </xf>
    <xf numFmtId="0" fontId="83" fillId="0" borderId="187" xfId="45" applyFont="1" applyBorder="1" applyAlignment="1">
      <alignment horizontal="right" vertical="center" shrinkToFit="1"/>
    </xf>
    <xf numFmtId="0" fontId="10" fillId="0" borderId="127" xfId="45" applyBorder="1" applyAlignment="1">
      <alignment horizontal="center" vertical="center"/>
    </xf>
    <xf numFmtId="0" fontId="10" fillId="0" borderId="4" xfId="45" applyBorder="1" applyAlignment="1">
      <alignment horizontal="center" vertical="center"/>
    </xf>
    <xf numFmtId="0" fontId="10" fillId="0" borderId="297" xfId="45" applyBorder="1" applyAlignment="1">
      <alignment horizontal="left" vertical="center"/>
    </xf>
    <xf numFmtId="0" fontId="10" fillId="0" borderId="29" xfId="45" applyBorder="1" applyAlignment="1">
      <alignment horizontal="left" vertical="center"/>
    </xf>
    <xf numFmtId="0" fontId="10" fillId="0" borderId="296" xfId="45" applyBorder="1" applyAlignment="1">
      <alignment horizontal="left" vertical="center"/>
    </xf>
    <xf numFmtId="0" fontId="10" fillId="0" borderId="295" xfId="45" applyBorder="1" applyAlignment="1">
      <alignment horizontal="left" vertical="center"/>
    </xf>
    <xf numFmtId="0" fontId="10" fillId="0" borderId="30" xfId="45" applyBorder="1" applyAlignment="1">
      <alignment horizontal="left" vertical="center"/>
    </xf>
    <xf numFmtId="0" fontId="10" fillId="0" borderId="294" xfId="45" applyBorder="1" applyAlignment="1">
      <alignment horizontal="left" vertical="center"/>
    </xf>
    <xf numFmtId="0" fontId="10" fillId="0" borderId="299" xfId="45" applyBorder="1" applyAlignment="1">
      <alignment horizontal="left" vertical="center"/>
    </xf>
    <xf numFmtId="0" fontId="10" fillId="0" borderId="25" xfId="45" applyBorder="1" applyAlignment="1">
      <alignment horizontal="left" vertical="center"/>
    </xf>
    <xf numFmtId="0" fontId="10" fillId="0" borderId="298" xfId="45" applyBorder="1" applyAlignment="1">
      <alignment horizontal="left" vertical="center"/>
    </xf>
    <xf numFmtId="0" fontId="10" fillId="0" borderId="310" xfId="62" applyBorder="1" applyAlignment="1">
      <alignment horizontal="right" vertical="center"/>
    </xf>
    <xf numFmtId="0" fontId="10" fillId="0" borderId="309" xfId="62" applyBorder="1" applyAlignment="1">
      <alignment horizontal="right" vertical="center"/>
    </xf>
    <xf numFmtId="0" fontId="10" fillId="0" borderId="308" xfId="62" applyBorder="1" applyAlignment="1">
      <alignment horizontal="right" vertical="center"/>
    </xf>
    <xf numFmtId="0" fontId="82" fillId="0" borderId="25" xfId="62" applyFont="1" applyBorder="1" applyAlignment="1">
      <alignment horizontal="center" vertical="center"/>
    </xf>
    <xf numFmtId="0" fontId="82" fillId="0" borderId="2" xfId="62" applyFont="1" applyBorder="1" applyAlignment="1">
      <alignment horizontal="center" vertical="center"/>
    </xf>
    <xf numFmtId="0" fontId="10" fillId="0" borderId="2" xfId="62" applyBorder="1" applyAlignment="1">
      <alignment horizontal="center" vertical="center"/>
    </xf>
    <xf numFmtId="0" fontId="10" fillId="0" borderId="312" xfId="62" applyBorder="1" applyAlignment="1">
      <alignment horizontal="center" vertical="center"/>
    </xf>
    <xf numFmtId="0" fontId="10" fillId="0" borderId="263" xfId="62" applyBorder="1" applyAlignment="1">
      <alignment horizontal="center" vertical="center"/>
    </xf>
    <xf numFmtId="0" fontId="10" fillId="0" borderId="262" xfId="62" applyBorder="1" applyAlignment="1">
      <alignment horizontal="center" vertical="center"/>
    </xf>
    <xf numFmtId="0" fontId="10" fillId="0" borderId="307" xfId="62" applyBorder="1" applyAlignment="1">
      <alignment horizontal="center" vertical="center"/>
    </xf>
    <xf numFmtId="0" fontId="10" fillId="0" borderId="0" xfId="62" applyAlignment="1">
      <alignment horizontal="center" vertical="center" shrinkToFit="1"/>
    </xf>
    <xf numFmtId="0" fontId="10" fillId="0" borderId="25" xfId="62" applyBorder="1" applyAlignment="1">
      <alignment horizontal="center" vertical="center"/>
    </xf>
    <xf numFmtId="0" fontId="41" fillId="0" borderId="3" xfId="62" applyFont="1" applyBorder="1" applyAlignment="1">
      <alignment horizontal="center" vertical="center" wrapText="1"/>
    </xf>
    <xf numFmtId="0" fontId="41" fillId="0" borderId="4" xfId="62" applyFont="1" applyBorder="1" applyAlignment="1">
      <alignment horizontal="center" vertical="center"/>
    </xf>
    <xf numFmtId="0" fontId="41" fillId="0" borderId="1" xfId="62" applyFont="1" applyBorder="1" applyAlignment="1">
      <alignment horizontal="center" vertical="center"/>
    </xf>
    <xf numFmtId="0" fontId="41" fillId="0" borderId="17" xfId="62" applyFont="1" applyBorder="1" applyAlignment="1">
      <alignment horizontal="center" vertical="center"/>
    </xf>
    <xf numFmtId="0" fontId="41" fillId="0" borderId="0" xfId="62" applyFont="1" applyAlignment="1">
      <alignment horizontal="center" vertical="center"/>
    </xf>
    <xf numFmtId="0" fontId="41" fillId="0" borderId="27" xfId="62" applyFont="1" applyBorder="1" applyAlignment="1">
      <alignment horizontal="center" vertical="center"/>
    </xf>
    <xf numFmtId="0" fontId="41" fillId="0" borderId="16" xfId="62" applyFont="1" applyBorder="1" applyAlignment="1">
      <alignment horizontal="center" vertical="center"/>
    </xf>
    <xf numFmtId="0" fontId="41" fillId="0" borderId="5" xfId="62" applyFont="1" applyBorder="1" applyAlignment="1">
      <alignment horizontal="center" vertical="center"/>
    </xf>
    <xf numFmtId="0" fontId="41" fillId="0" borderId="15" xfId="62" applyFont="1" applyBorder="1" applyAlignment="1">
      <alignment horizontal="center" vertical="center"/>
    </xf>
    <xf numFmtId="0" fontId="10" fillId="0" borderId="26" xfId="62" applyBorder="1" applyAlignment="1">
      <alignment horizontal="center" vertical="center"/>
    </xf>
    <xf numFmtId="0" fontId="10" fillId="0" borderId="313" xfId="62" applyBorder="1" applyAlignment="1">
      <alignment horizontal="center" vertical="center"/>
    </xf>
    <xf numFmtId="0" fontId="82" fillId="0" borderId="26" xfId="62" applyFont="1" applyBorder="1" applyAlignment="1">
      <alignment horizontal="center" vertical="center"/>
    </xf>
    <xf numFmtId="0" fontId="82" fillId="0" borderId="6" xfId="62" applyFont="1" applyBorder="1" applyAlignment="1">
      <alignment horizontal="center" vertical="center"/>
    </xf>
    <xf numFmtId="0" fontId="82" fillId="0" borderId="7" xfId="62" applyFont="1" applyBorder="1" applyAlignment="1">
      <alignment horizontal="center" vertical="center"/>
    </xf>
    <xf numFmtId="0" fontId="82" fillId="0" borderId="8" xfId="62" applyFont="1" applyBorder="1" applyAlignment="1">
      <alignment horizontal="center" vertical="center"/>
    </xf>
    <xf numFmtId="0" fontId="10" fillId="0" borderId="0" xfId="62" applyAlignment="1">
      <alignment horizontal="left" vertical="center"/>
    </xf>
    <xf numFmtId="0" fontId="10" fillId="0" borderId="325" xfId="62" applyBorder="1" applyAlignment="1">
      <alignment horizontal="center" vertical="center"/>
    </xf>
    <xf numFmtId="0" fontId="10" fillId="0" borderId="324" xfId="62" applyBorder="1" applyAlignment="1">
      <alignment horizontal="center" vertical="center"/>
    </xf>
    <xf numFmtId="0" fontId="10" fillId="0" borderId="323" xfId="62" applyBorder="1" applyAlignment="1">
      <alignment horizontal="center" vertical="center"/>
    </xf>
    <xf numFmtId="0" fontId="10" fillId="0" borderId="319" xfId="62" applyBorder="1" applyAlignment="1">
      <alignment horizontal="center" vertical="center"/>
    </xf>
    <xf numFmtId="0" fontId="10" fillId="0" borderId="320" xfId="62" applyBorder="1" applyAlignment="1">
      <alignment horizontal="center" vertical="center"/>
    </xf>
    <xf numFmtId="0" fontId="10" fillId="0" borderId="6" xfId="62" applyBorder="1" applyAlignment="1">
      <alignment horizontal="center" vertical="center"/>
    </xf>
    <xf numFmtId="0" fontId="10" fillId="0" borderId="7" xfId="62" applyBorder="1" applyAlignment="1">
      <alignment horizontal="center" vertical="center"/>
    </xf>
    <xf numFmtId="0" fontId="10" fillId="0" borderId="8" xfId="62" applyBorder="1" applyAlignment="1">
      <alignment horizontal="center" vertical="center"/>
    </xf>
    <xf numFmtId="0" fontId="10" fillId="0" borderId="321" xfId="62" applyBorder="1" applyAlignment="1">
      <alignment horizontal="center" vertical="center"/>
    </xf>
    <xf numFmtId="0" fontId="82" fillId="0" borderId="227" xfId="62" applyFont="1" applyBorder="1" applyAlignment="1">
      <alignment horizontal="center" vertical="center"/>
    </xf>
    <xf numFmtId="0" fontId="10" fillId="0" borderId="218" xfId="62" applyBorder="1" applyAlignment="1">
      <alignment horizontal="center" vertical="center"/>
    </xf>
    <xf numFmtId="0" fontId="82" fillId="0" borderId="319" xfId="62" applyFont="1" applyBorder="1" applyAlignment="1">
      <alignment horizontal="center" vertical="center" wrapText="1"/>
    </xf>
    <xf numFmtId="0" fontId="82" fillId="0" borderId="318" xfId="62" applyFont="1" applyBorder="1" applyAlignment="1">
      <alignment horizontal="center" vertical="center" wrapText="1"/>
    </xf>
    <xf numFmtId="0" fontId="10" fillId="0" borderId="317" xfId="62" applyBorder="1" applyAlignment="1">
      <alignment horizontal="center" vertical="center"/>
    </xf>
    <xf numFmtId="0" fontId="10" fillId="0" borderId="91" xfId="62" applyBorder="1" applyAlignment="1">
      <alignment horizontal="center" vertical="center"/>
    </xf>
    <xf numFmtId="0" fontId="10" fillId="0" borderId="316" xfId="62" applyBorder="1" applyAlignment="1">
      <alignment horizontal="center" vertical="center"/>
    </xf>
    <xf numFmtId="0" fontId="10" fillId="0" borderId="88" xfId="62" applyBorder="1" applyAlignment="1">
      <alignment horizontal="center" vertical="center"/>
    </xf>
    <xf numFmtId="0" fontId="10" fillId="0" borderId="93" xfId="62" applyBorder="1" applyAlignment="1">
      <alignment horizontal="center" vertical="center"/>
    </xf>
    <xf numFmtId="0" fontId="82" fillId="0" borderId="336" xfId="62" applyFont="1" applyBorder="1" applyAlignment="1">
      <alignment horizontal="center" vertical="center"/>
    </xf>
    <xf numFmtId="0" fontId="45" fillId="0" borderId="0" xfId="62" applyFont="1" applyAlignment="1">
      <alignment horizontal="left" vertical="center" wrapText="1"/>
    </xf>
    <xf numFmtId="0" fontId="10" fillId="0" borderId="306" xfId="62" applyBorder="1" applyAlignment="1">
      <alignment horizontal="center" vertical="center"/>
    </xf>
    <xf numFmtId="0" fontId="10" fillId="0" borderId="305" xfId="62" applyBorder="1" applyAlignment="1">
      <alignment horizontal="center" vertical="center"/>
    </xf>
    <xf numFmtId="0" fontId="10" fillId="0" borderId="5" xfId="62" applyBorder="1" applyAlignment="1">
      <alignment horizontal="center" vertical="center"/>
    </xf>
    <xf numFmtId="0" fontId="10" fillId="0" borderId="304" xfId="62" applyBorder="1" applyAlignment="1">
      <alignment horizontal="center" vertical="center"/>
    </xf>
    <xf numFmtId="0" fontId="45" fillId="0" borderId="0" xfId="62" applyFont="1" applyAlignment="1">
      <alignment horizontal="left" vertical="center"/>
    </xf>
    <xf numFmtId="0" fontId="10" fillId="0" borderId="74" xfId="62" applyBorder="1" applyAlignment="1">
      <alignment horizontal="center" vertical="center"/>
    </xf>
    <xf numFmtId="0" fontId="10" fillId="0" borderId="75" xfId="62" applyBorder="1" applyAlignment="1">
      <alignment horizontal="center" vertical="center"/>
    </xf>
    <xf numFmtId="0" fontId="10" fillId="0" borderId="79" xfId="62" applyBorder="1" applyAlignment="1">
      <alignment horizontal="center" vertical="center"/>
    </xf>
    <xf numFmtId="0" fontId="10" fillId="0" borderId="89" xfId="62" applyBorder="1" applyAlignment="1">
      <alignment horizontal="center" vertical="center"/>
    </xf>
    <xf numFmtId="0" fontId="10" fillId="0" borderId="81" xfId="62" applyBorder="1" applyAlignment="1">
      <alignment horizontal="center" vertical="center"/>
    </xf>
    <xf numFmtId="0" fontId="10" fillId="0" borderId="0" xfId="62" applyAlignment="1">
      <alignment horizontal="center" vertical="center"/>
    </xf>
    <xf numFmtId="0" fontId="10" fillId="0" borderId="82" xfId="62" applyBorder="1" applyAlignment="1">
      <alignment horizontal="center" vertical="center"/>
    </xf>
    <xf numFmtId="0" fontId="10" fillId="0" borderId="81" xfId="62" applyBorder="1" applyAlignment="1">
      <alignment horizontal="left" vertical="center"/>
    </xf>
    <xf numFmtId="0" fontId="10" fillId="0" borderId="279" xfId="62" applyBorder="1" applyAlignment="1">
      <alignment horizontal="center" vertical="center"/>
    </xf>
    <xf numFmtId="0" fontId="10" fillId="0" borderId="278" xfId="62" applyBorder="1" applyAlignment="1">
      <alignment horizontal="center" vertical="center"/>
    </xf>
    <xf numFmtId="0" fontId="10" fillId="0" borderId="16" xfId="62" applyBorder="1" applyAlignment="1">
      <alignment horizontal="center" vertical="center"/>
    </xf>
    <xf numFmtId="0" fontId="10" fillId="0" borderId="15" xfId="62" applyBorder="1" applyAlignment="1">
      <alignment horizontal="center" vertical="center"/>
    </xf>
    <xf numFmtId="0" fontId="10" fillId="0" borderId="264" xfId="62" applyBorder="1" applyAlignment="1">
      <alignment horizontal="center" vertical="center"/>
    </xf>
    <xf numFmtId="0" fontId="10" fillId="0" borderId="310" xfId="62" applyBorder="1" applyAlignment="1">
      <alignment horizontal="center" vertical="center"/>
    </xf>
    <xf numFmtId="0" fontId="10" fillId="0" borderId="309" xfId="62" applyBorder="1" applyAlignment="1">
      <alignment horizontal="center" vertical="center"/>
    </xf>
    <xf numFmtId="0" fontId="10" fillId="0" borderId="308" xfId="62" applyBorder="1" applyAlignment="1">
      <alignment horizontal="center" vertical="center"/>
    </xf>
    <xf numFmtId="0" fontId="10" fillId="0" borderId="0" xfId="62" applyAlignment="1">
      <alignment horizontal="left" vertical="center" wrapText="1"/>
    </xf>
    <xf numFmtId="0" fontId="45" fillId="0" borderId="151" xfId="62" applyFont="1" applyBorder="1" applyAlignment="1">
      <alignment horizontal="left" vertical="center"/>
    </xf>
    <xf numFmtId="0" fontId="45" fillId="0" borderId="58" xfId="62" applyFont="1" applyBorder="1" applyAlignment="1">
      <alignment horizontal="left" vertical="center"/>
    </xf>
    <xf numFmtId="0" fontId="45" fillId="0" borderId="150" xfId="62" applyFont="1" applyBorder="1" applyAlignment="1">
      <alignment horizontal="left" vertical="center"/>
    </xf>
    <xf numFmtId="0" fontId="45" fillId="0" borderId="188" xfId="62" applyFont="1" applyBorder="1" applyAlignment="1">
      <alignment horizontal="left" vertical="center"/>
    </xf>
    <xf numFmtId="0" fontId="45" fillId="0" borderId="187" xfId="62" applyFont="1" applyBorder="1" applyAlignment="1">
      <alignment horizontal="left" vertical="center"/>
    </xf>
    <xf numFmtId="0" fontId="45" fillId="0" borderId="186" xfId="62" applyFont="1" applyBorder="1" applyAlignment="1">
      <alignment horizontal="left" vertical="center"/>
    </xf>
    <xf numFmtId="0" fontId="45" fillId="0" borderId="301" xfId="62" applyFont="1" applyBorder="1" applyAlignment="1">
      <alignment horizontal="left" vertical="center"/>
    </xf>
    <xf numFmtId="0" fontId="45" fillId="0" borderId="183" xfId="62" applyFont="1" applyBorder="1" applyAlignment="1">
      <alignment horizontal="left" vertical="center"/>
    </xf>
    <xf numFmtId="0" fontId="45" fillId="0" borderId="182" xfId="62" applyFont="1" applyBorder="1" applyAlignment="1">
      <alignment horizontal="left" vertical="center"/>
    </xf>
    <xf numFmtId="0" fontId="10" fillId="0" borderId="319" xfId="62" applyBorder="1" applyAlignment="1">
      <alignment horizontal="center" vertical="center" wrapText="1"/>
    </xf>
    <xf numFmtId="0" fontId="10" fillId="0" borderId="320" xfId="62" applyBorder="1" applyAlignment="1">
      <alignment horizontal="center" vertical="center" wrapText="1"/>
    </xf>
    <xf numFmtId="0" fontId="10" fillId="0" borderId="318" xfId="62" applyBorder="1" applyAlignment="1">
      <alignment horizontal="center" vertical="center" wrapText="1"/>
    </xf>
    <xf numFmtId="0" fontId="82" fillId="0" borderId="3" xfId="62" applyFont="1" applyBorder="1" applyAlignment="1">
      <alignment horizontal="center" vertical="center"/>
    </xf>
    <xf numFmtId="0" fontId="82" fillId="0" borderId="4" xfId="62" applyFont="1" applyBorder="1" applyAlignment="1">
      <alignment horizontal="center" vertical="center"/>
    </xf>
    <xf numFmtId="0" fontId="82" fillId="0" borderId="315" xfId="62" applyFont="1" applyBorder="1" applyAlignment="1">
      <alignment horizontal="center" vertical="center"/>
    </xf>
    <xf numFmtId="0" fontId="10" fillId="0" borderId="214" xfId="62" applyBorder="1" applyAlignment="1">
      <alignment horizontal="center" vertical="center"/>
    </xf>
    <xf numFmtId="0" fontId="10" fillId="0" borderId="327" xfId="62" applyBorder="1" applyAlignment="1">
      <alignment horizontal="center" vertical="center"/>
    </xf>
    <xf numFmtId="0" fontId="10" fillId="0" borderId="326" xfId="62" applyBorder="1" applyAlignment="1">
      <alignment horizontal="center" vertical="center"/>
    </xf>
    <xf numFmtId="0" fontId="82" fillId="0" borderId="30" xfId="62" applyFont="1" applyBorder="1" applyAlignment="1">
      <alignment horizontal="center" vertical="center"/>
    </xf>
    <xf numFmtId="0" fontId="10" fillId="0" borderId="30" xfId="62" applyBorder="1" applyAlignment="1">
      <alignment horizontal="center" vertical="center"/>
    </xf>
    <xf numFmtId="0" fontId="10" fillId="0" borderId="328" xfId="62" applyBorder="1" applyAlignment="1">
      <alignment horizontal="center" vertical="center"/>
    </xf>
    <xf numFmtId="0" fontId="10" fillId="0" borderId="5" xfId="62" applyBorder="1" applyAlignment="1">
      <alignment horizontal="left" vertical="center"/>
    </xf>
    <xf numFmtId="0" fontId="10" fillId="0" borderId="329" xfId="62" applyBorder="1" applyAlignment="1">
      <alignment horizontal="center" vertical="center"/>
    </xf>
    <xf numFmtId="0" fontId="82" fillId="0" borderId="199" xfId="62" applyFont="1" applyBorder="1" applyAlignment="1">
      <alignment horizontal="center" vertical="center"/>
    </xf>
    <xf numFmtId="0" fontId="41" fillId="0" borderId="279" xfId="62" applyFont="1" applyBorder="1" applyAlignment="1">
      <alignment horizontal="center" vertical="center" wrapText="1"/>
    </xf>
    <xf numFmtId="0" fontId="41" fillId="0" borderId="306" xfId="62" applyFont="1" applyBorder="1" applyAlignment="1">
      <alignment horizontal="center" vertical="center"/>
    </xf>
    <xf numFmtId="0" fontId="41" fillId="0" borderId="278" xfId="62" applyFont="1" applyBorder="1" applyAlignment="1">
      <alignment horizontal="center" vertical="center"/>
    </xf>
    <xf numFmtId="0" fontId="82" fillId="0" borderId="164" xfId="62" applyFont="1" applyBorder="1" applyAlignment="1">
      <alignment horizontal="center" vertical="center" wrapText="1" shrinkToFit="1"/>
    </xf>
    <xf numFmtId="0" fontId="82" fillId="0" borderId="166" xfId="62" applyFont="1" applyBorder="1" applyAlignment="1">
      <alignment horizontal="center" vertical="center" wrapText="1" shrinkToFit="1"/>
    </xf>
    <xf numFmtId="0" fontId="10" fillId="0" borderId="94" xfId="62" applyBorder="1" applyAlignment="1">
      <alignment horizontal="center" vertical="center"/>
    </xf>
    <xf numFmtId="0" fontId="10" fillId="0" borderId="96" xfId="62" applyBorder="1" applyAlignment="1">
      <alignment horizontal="center" vertical="center"/>
    </xf>
    <xf numFmtId="0" fontId="10" fillId="0" borderId="331" xfId="62" applyBorder="1" applyAlignment="1">
      <alignment horizontal="center" vertical="center"/>
    </xf>
    <xf numFmtId="0" fontId="10" fillId="0" borderId="92" xfId="62" applyBorder="1" applyAlignment="1">
      <alignment horizontal="center" vertical="center"/>
    </xf>
    <xf numFmtId="0" fontId="10" fillId="0" borderId="330" xfId="62" applyBorder="1" applyAlignment="1">
      <alignment horizontal="center" vertical="center"/>
    </xf>
    <xf numFmtId="0" fontId="11" fillId="37" borderId="6" xfId="52" applyFont="1" applyFill="1" applyBorder="1" applyAlignment="1" applyProtection="1">
      <alignment horizontal="center" vertical="center"/>
      <protection locked="0"/>
    </xf>
    <xf numFmtId="0" fontId="11" fillId="34" borderId="7" xfId="52" applyFont="1" applyFill="1" applyBorder="1" applyAlignment="1" applyProtection="1">
      <alignment horizontal="center" vertical="center"/>
      <protection locked="0"/>
    </xf>
    <xf numFmtId="0" fontId="11" fillId="34" borderId="8" xfId="52" applyFont="1" applyFill="1" applyBorder="1" applyAlignment="1" applyProtection="1">
      <alignment horizontal="center" vertical="center"/>
      <protection locked="0"/>
    </xf>
    <xf numFmtId="0" fontId="11" fillId="38" borderId="6" xfId="52" applyFont="1" applyFill="1" applyBorder="1" applyAlignment="1" applyProtection="1">
      <alignment horizontal="center" vertical="center"/>
      <protection locked="0"/>
    </xf>
    <xf numFmtId="0" fontId="11" fillId="38" borderId="8" xfId="52" applyFont="1" applyFill="1" applyBorder="1" applyAlignment="1" applyProtection="1">
      <alignment horizontal="center" vertical="center"/>
      <protection locked="0"/>
    </xf>
    <xf numFmtId="0" fontId="11" fillId="33" borderId="6" xfId="52" applyFont="1" applyFill="1" applyBorder="1" applyAlignment="1">
      <alignment horizontal="center" vertical="center"/>
    </xf>
    <xf numFmtId="0" fontId="11" fillId="33" borderId="8" xfId="52" applyFont="1" applyFill="1" applyBorder="1" applyAlignment="1">
      <alignment horizontal="center" vertical="center"/>
    </xf>
    <xf numFmtId="0" fontId="11" fillId="38" borderId="7" xfId="52" applyFont="1" applyFill="1" applyBorder="1" applyAlignment="1" applyProtection="1">
      <alignment horizontal="center" vertical="center"/>
      <protection locked="0"/>
    </xf>
    <xf numFmtId="38" fontId="11" fillId="33" borderId="0" xfId="53" applyFont="1" applyFill="1" applyBorder="1" applyAlignment="1" applyProtection="1">
      <alignment horizontal="center" vertical="center"/>
    </xf>
    <xf numFmtId="0" fontId="47" fillId="37" borderId="0" xfId="52" applyFont="1" applyFill="1" applyAlignment="1" applyProtection="1">
      <alignment horizontal="center" vertical="center"/>
      <protection locked="0"/>
    </xf>
    <xf numFmtId="0" fontId="47" fillId="34" borderId="0" xfId="52" applyFont="1" applyFill="1" applyAlignment="1" applyProtection="1">
      <alignment horizontal="center" vertical="center"/>
      <protection locked="0"/>
    </xf>
    <xf numFmtId="0" fontId="47" fillId="38" borderId="0" xfId="52" applyFont="1" applyFill="1" applyAlignment="1" applyProtection="1">
      <alignment horizontal="center" vertical="center"/>
      <protection locked="0"/>
    </xf>
    <xf numFmtId="0" fontId="47" fillId="0" borderId="0" xfId="52" applyFont="1" applyAlignment="1">
      <alignment horizontal="center" vertical="center"/>
    </xf>
    <xf numFmtId="20" fontId="11" fillId="38" borderId="6" xfId="52" applyNumberFormat="1" applyFont="1" applyFill="1" applyBorder="1" applyAlignment="1" applyProtection="1">
      <alignment horizontal="center" vertical="center"/>
      <protection locked="0"/>
    </xf>
    <xf numFmtId="20" fontId="11" fillId="38" borderId="7" xfId="52" applyNumberFormat="1" applyFont="1" applyFill="1" applyBorder="1" applyAlignment="1" applyProtection="1">
      <alignment horizontal="center" vertical="center"/>
      <protection locked="0"/>
    </xf>
    <xf numFmtId="20" fontId="11" fillId="38" borderId="8" xfId="52" applyNumberFormat="1" applyFont="1" applyFill="1" applyBorder="1" applyAlignment="1" applyProtection="1">
      <alignment horizontal="center" vertical="center"/>
      <protection locked="0"/>
    </xf>
    <xf numFmtId="4" fontId="11" fillId="0" borderId="6" xfId="52" applyNumberFormat="1" applyFont="1" applyBorder="1" applyAlignment="1">
      <alignment horizontal="center" vertical="center"/>
    </xf>
    <xf numFmtId="4" fontId="11" fillId="0" borderId="8" xfId="52" applyNumberFormat="1" applyFont="1" applyBorder="1" applyAlignment="1">
      <alignment horizontal="center" vertical="center"/>
    </xf>
    <xf numFmtId="0" fontId="11" fillId="0" borderId="73" xfId="52" applyFont="1" applyBorder="1" applyAlignment="1">
      <alignment horizontal="center" vertical="center"/>
    </xf>
    <xf numFmtId="0" fontId="11" fillId="0" borderId="80" xfId="52" applyFont="1" applyBorder="1" applyAlignment="1">
      <alignment horizontal="center" vertical="center"/>
    </xf>
    <xf numFmtId="0" fontId="11" fillId="0" borderId="87" xfId="52" applyFont="1" applyBorder="1" applyAlignment="1">
      <alignment horizontal="center" vertical="center"/>
    </xf>
    <xf numFmtId="0" fontId="11" fillId="0" borderId="74" xfId="52" applyFont="1" applyBorder="1" applyAlignment="1">
      <alignment horizontal="center" vertical="center" wrapText="1"/>
    </xf>
    <xf numFmtId="0" fontId="11" fillId="0" borderId="75" xfId="52" applyFont="1" applyBorder="1" applyAlignment="1">
      <alignment horizontal="center" vertical="center" wrapText="1"/>
    </xf>
    <xf numFmtId="0" fontId="11" fillId="0" borderId="76" xfId="52" applyFont="1" applyBorder="1" applyAlignment="1">
      <alignment horizontal="center" vertical="center" wrapText="1"/>
    </xf>
    <xf numFmtId="0" fontId="11" fillId="0" borderId="81" xfId="52" applyFont="1" applyBorder="1" applyAlignment="1">
      <alignment horizontal="center" vertical="center" wrapText="1"/>
    </xf>
    <xf numFmtId="0" fontId="11" fillId="0" borderId="0" xfId="52" applyFont="1" applyAlignment="1">
      <alignment horizontal="center" vertical="center" wrapText="1"/>
    </xf>
    <xf numFmtId="0" fontId="11" fillId="0" borderId="27" xfId="52" applyFont="1" applyBorder="1" applyAlignment="1">
      <alignment horizontal="center" vertical="center" wrapText="1"/>
    </xf>
    <xf numFmtId="0" fontId="11" fillId="0" borderId="88" xfId="52" applyFont="1" applyBorder="1" applyAlignment="1">
      <alignment horizontal="center" vertical="center" wrapText="1"/>
    </xf>
    <xf numFmtId="0" fontId="11" fillId="0" borderId="89" xfId="52" applyFont="1" applyBorder="1" applyAlignment="1">
      <alignment horizontal="center" vertical="center" wrapText="1"/>
    </xf>
    <xf numFmtId="0" fontId="11" fillId="0" borderId="90" xfId="52" applyFont="1" applyBorder="1" applyAlignment="1">
      <alignment horizontal="center" vertical="center" wrapText="1"/>
    </xf>
    <xf numFmtId="0" fontId="5" fillId="0" borderId="77" xfId="52" applyFont="1" applyBorder="1" applyAlignment="1">
      <alignment horizontal="center" vertical="center" wrapText="1"/>
    </xf>
    <xf numFmtId="0" fontId="5" fillId="0" borderId="29" xfId="52" applyFont="1" applyBorder="1" applyAlignment="1">
      <alignment horizontal="center" vertical="center" wrapText="1"/>
    </xf>
    <xf numFmtId="0" fontId="5" fillId="0" borderId="91" xfId="52" applyFont="1" applyBorder="1" applyAlignment="1">
      <alignment horizontal="center" vertical="center" wrapText="1"/>
    </xf>
    <xf numFmtId="0" fontId="11" fillId="0" borderId="78" xfId="52" applyFont="1" applyBorder="1" applyAlignment="1">
      <alignment horizontal="center" vertical="center" wrapText="1"/>
    </xf>
    <xf numFmtId="0" fontId="11" fillId="0" borderId="17" xfId="52" applyFont="1" applyBorder="1" applyAlignment="1">
      <alignment horizontal="center" vertical="center" wrapText="1"/>
    </xf>
    <xf numFmtId="0" fontId="11" fillId="0" borderId="92" xfId="52" applyFont="1" applyBorder="1" applyAlignment="1">
      <alignment horizontal="center" vertical="center" wrapText="1"/>
    </xf>
    <xf numFmtId="0" fontId="11" fillId="0" borderId="79" xfId="52" applyFont="1" applyBorder="1" applyAlignment="1">
      <alignment horizontal="center" vertical="center" wrapText="1"/>
    </xf>
    <xf numFmtId="0" fontId="11" fillId="0" borderId="82" xfId="52" applyFont="1" applyBorder="1" applyAlignment="1">
      <alignment horizontal="center" vertical="center" wrapText="1"/>
    </xf>
    <xf numFmtId="0" fontId="11" fillId="0" borderId="93" xfId="52" applyFont="1" applyBorder="1" applyAlignment="1">
      <alignment horizontal="center" vertical="center" wrapText="1"/>
    </xf>
    <xf numFmtId="0" fontId="5" fillId="0" borderId="74" xfId="52" applyFont="1" applyBorder="1" applyAlignment="1">
      <alignment horizontal="center" vertical="center" wrapText="1"/>
    </xf>
    <xf numFmtId="0" fontId="5" fillId="0" borderId="75" xfId="52" applyFont="1" applyBorder="1" applyAlignment="1">
      <alignment horizontal="center" vertical="center" wrapText="1"/>
    </xf>
    <xf numFmtId="0" fontId="5" fillId="0" borderId="79" xfId="52" applyFont="1" applyBorder="1" applyAlignment="1">
      <alignment horizontal="center" vertical="center" wrapText="1"/>
    </xf>
    <xf numFmtId="0" fontId="5" fillId="0" borderId="81" xfId="52" applyFont="1" applyBorder="1" applyAlignment="1">
      <alignment horizontal="center" vertical="center" wrapText="1"/>
    </xf>
    <xf numFmtId="0" fontId="5" fillId="0" borderId="0" xfId="52" applyFont="1" applyAlignment="1">
      <alignment horizontal="center" vertical="center" wrapText="1"/>
    </xf>
    <xf numFmtId="0" fontId="5" fillId="0" borderId="82" xfId="52" applyFont="1" applyBorder="1" applyAlignment="1">
      <alignment horizontal="center" vertical="center" wrapText="1"/>
    </xf>
    <xf numFmtId="0" fontId="5" fillId="0" borderId="88" xfId="52" applyFont="1" applyBorder="1" applyAlignment="1">
      <alignment horizontal="center" vertical="center" wrapText="1"/>
    </xf>
    <xf numFmtId="0" fontId="5" fillId="0" borderId="89" xfId="52" applyFont="1" applyBorder="1" applyAlignment="1">
      <alignment horizontal="center" vertical="center" wrapText="1"/>
    </xf>
    <xf numFmtId="0" fontId="5" fillId="0" borderId="93" xfId="52" applyFont="1" applyBorder="1" applyAlignment="1">
      <alignment horizontal="center" vertical="center" wrapText="1"/>
    </xf>
    <xf numFmtId="0" fontId="11" fillId="0" borderId="74" xfId="52" quotePrefix="1" applyFont="1" applyBorder="1" applyAlignment="1">
      <alignment horizontal="center" vertical="center"/>
    </xf>
    <xf numFmtId="0" fontId="11" fillId="0" borderId="75" xfId="52" applyFont="1" applyBorder="1" applyAlignment="1">
      <alignment horizontal="center" vertical="center"/>
    </xf>
    <xf numFmtId="0" fontId="11" fillId="0" borderId="79" xfId="52" applyFont="1" applyBorder="1" applyAlignment="1">
      <alignment horizontal="center" vertical="center"/>
    </xf>
    <xf numFmtId="0" fontId="11" fillId="0" borderId="97" xfId="52" applyFont="1" applyBorder="1" applyAlignment="1">
      <alignment horizontal="center" vertical="center" shrinkToFit="1"/>
    </xf>
    <xf numFmtId="0" fontId="11" fillId="0" borderId="111" xfId="52" applyFont="1" applyBorder="1" applyAlignment="1">
      <alignment horizontal="center" vertical="center" shrinkToFit="1"/>
    </xf>
    <xf numFmtId="0" fontId="11" fillId="37" borderId="74" xfId="52" applyFont="1" applyFill="1" applyBorder="1" applyAlignment="1" applyProtection="1">
      <alignment horizontal="center" vertical="center"/>
      <protection locked="0"/>
    </xf>
    <xf numFmtId="0" fontId="11" fillId="37" borderId="75" xfId="52" applyFont="1" applyFill="1" applyBorder="1" applyAlignment="1" applyProtection="1">
      <alignment horizontal="center" vertical="center"/>
      <protection locked="0"/>
    </xf>
    <xf numFmtId="0" fontId="11" fillId="37" borderId="76" xfId="52" applyFont="1" applyFill="1" applyBorder="1" applyAlignment="1" applyProtection="1">
      <alignment horizontal="center" vertical="center"/>
      <protection locked="0"/>
    </xf>
    <xf numFmtId="0" fontId="11" fillId="37" borderId="81" xfId="52" applyFont="1" applyFill="1" applyBorder="1" applyAlignment="1" applyProtection="1">
      <alignment horizontal="center" vertical="center"/>
      <protection locked="0"/>
    </xf>
    <xf numFmtId="0" fontId="11" fillId="37" borderId="0" xfId="52" applyFont="1" applyFill="1" applyAlignment="1" applyProtection="1">
      <alignment horizontal="center" vertical="center"/>
      <protection locked="0"/>
    </xf>
    <xf numFmtId="0" fontId="11" fillId="37" borderId="27" xfId="52" applyFont="1" applyFill="1" applyBorder="1" applyAlignment="1" applyProtection="1">
      <alignment horizontal="center" vertical="center"/>
      <protection locked="0"/>
    </xf>
    <xf numFmtId="0" fontId="11" fillId="37" borderId="120" xfId="52" applyFont="1" applyFill="1" applyBorder="1" applyAlignment="1" applyProtection="1">
      <alignment horizontal="center" vertical="center"/>
      <protection locked="0"/>
    </xf>
    <xf numFmtId="0" fontId="11" fillId="37" borderId="5" xfId="52" applyFont="1" applyFill="1" applyBorder="1" applyAlignment="1" applyProtection="1">
      <alignment horizontal="center" vertical="center"/>
      <protection locked="0"/>
    </xf>
    <xf numFmtId="0" fontId="11" fillId="37" borderId="15" xfId="52" applyFont="1" applyFill="1" applyBorder="1" applyAlignment="1" applyProtection="1">
      <alignment horizontal="center" vertical="center"/>
      <protection locked="0"/>
    </xf>
    <xf numFmtId="0" fontId="11" fillId="37" borderId="77" xfId="52" applyFont="1" applyFill="1" applyBorder="1" applyAlignment="1" applyProtection="1">
      <alignment horizontal="center" vertical="center" wrapText="1"/>
      <protection locked="0"/>
    </xf>
    <xf numFmtId="0" fontId="11" fillId="34" borderId="29" xfId="52" applyFont="1" applyFill="1" applyBorder="1" applyAlignment="1" applyProtection="1">
      <alignment horizontal="center" vertical="center" wrapText="1"/>
      <protection locked="0"/>
    </xf>
    <xf numFmtId="0" fontId="11" fillId="37" borderId="98" xfId="52" applyFont="1" applyFill="1" applyBorder="1" applyAlignment="1" applyProtection="1">
      <alignment horizontal="center" vertical="center" shrinkToFit="1"/>
      <protection locked="0"/>
    </xf>
    <xf numFmtId="0" fontId="11" fillId="34" borderId="99" xfId="52" applyFont="1" applyFill="1" applyBorder="1" applyAlignment="1" applyProtection="1">
      <alignment horizontal="center" vertical="center" shrinkToFit="1"/>
      <protection locked="0"/>
    </xf>
    <xf numFmtId="0" fontId="11" fillId="34" borderId="100" xfId="52" applyFont="1" applyFill="1" applyBorder="1" applyAlignment="1" applyProtection="1">
      <alignment horizontal="center" vertical="center" shrinkToFit="1"/>
      <protection locked="0"/>
    </xf>
    <xf numFmtId="0" fontId="11" fillId="34" borderId="6" xfId="52" applyFont="1" applyFill="1" applyBorder="1" applyAlignment="1" applyProtection="1">
      <alignment horizontal="center" vertical="center" shrinkToFit="1"/>
      <protection locked="0"/>
    </xf>
    <xf numFmtId="0" fontId="11" fillId="34" borderId="7" xfId="52" applyFont="1" applyFill="1" applyBorder="1" applyAlignment="1" applyProtection="1">
      <alignment horizontal="center" vertical="center" shrinkToFit="1"/>
      <protection locked="0"/>
    </xf>
    <xf numFmtId="0" fontId="11" fillId="34" borderId="8" xfId="52" applyFont="1" applyFill="1" applyBorder="1" applyAlignment="1" applyProtection="1">
      <alignment horizontal="center" vertical="center" shrinkToFit="1"/>
      <protection locked="0"/>
    </xf>
    <xf numFmtId="0" fontId="11" fillId="38" borderId="78" xfId="52" applyFont="1" applyFill="1" applyBorder="1" applyAlignment="1" applyProtection="1">
      <alignment horizontal="center" vertical="center" wrapText="1"/>
      <protection locked="0"/>
    </xf>
    <xf numFmtId="0" fontId="11" fillId="38" borderId="75" xfId="52" applyFont="1" applyFill="1" applyBorder="1" applyAlignment="1" applyProtection="1">
      <alignment horizontal="center" vertical="center" wrapText="1"/>
      <protection locked="0"/>
    </xf>
    <xf numFmtId="0" fontId="11" fillId="38" borderId="79" xfId="52" applyFont="1" applyFill="1" applyBorder="1" applyAlignment="1" applyProtection="1">
      <alignment horizontal="center" vertical="center" wrapText="1"/>
      <protection locked="0"/>
    </xf>
    <xf numFmtId="0" fontId="11" fillId="38" borderId="17" xfId="52" applyFont="1" applyFill="1" applyBorder="1" applyAlignment="1" applyProtection="1">
      <alignment horizontal="center" vertical="center" wrapText="1"/>
      <protection locked="0"/>
    </xf>
    <xf numFmtId="0" fontId="11" fillId="38" borderId="0" xfId="52" applyFont="1" applyFill="1" applyAlignment="1" applyProtection="1">
      <alignment horizontal="center" vertical="center" wrapText="1"/>
      <protection locked="0"/>
    </xf>
    <xf numFmtId="0" fontId="11" fillId="38" borderId="82" xfId="52" applyFont="1" applyFill="1" applyBorder="1" applyAlignment="1" applyProtection="1">
      <alignment horizontal="center" vertical="center" wrapText="1"/>
      <protection locked="0"/>
    </xf>
    <xf numFmtId="0" fontId="4" fillId="0" borderId="101" xfId="52" applyFont="1" applyBorder="1" applyAlignment="1">
      <alignment horizontal="center" vertical="center" wrapText="1"/>
    </xf>
    <xf numFmtId="0" fontId="4" fillId="0" borderId="102" xfId="52" applyFont="1" applyBorder="1" applyAlignment="1">
      <alignment horizontal="center" vertical="center" wrapText="1"/>
    </xf>
    <xf numFmtId="0" fontId="4" fillId="0" borderId="103" xfId="52" applyFont="1" applyBorder="1" applyAlignment="1">
      <alignment horizontal="center" vertical="center" wrapText="1"/>
    </xf>
    <xf numFmtId="0" fontId="6" fillId="33" borderId="74" xfId="52" applyFont="1" applyFill="1" applyBorder="1" applyAlignment="1">
      <alignment horizontal="center" vertical="center" wrapText="1"/>
    </xf>
    <xf numFmtId="0" fontId="6" fillId="33" borderId="76" xfId="52" applyFont="1" applyFill="1" applyBorder="1" applyAlignment="1">
      <alignment horizontal="center" vertical="center" wrapText="1"/>
    </xf>
    <xf numFmtId="0" fontId="6" fillId="33" borderId="81" xfId="52" applyFont="1" applyFill="1" applyBorder="1" applyAlignment="1">
      <alignment horizontal="center" vertical="center" wrapText="1"/>
    </xf>
    <xf numFmtId="0" fontId="6" fillId="33" borderId="27" xfId="52" applyFont="1" applyFill="1" applyBorder="1" applyAlignment="1">
      <alignment horizontal="center" vertical="center" wrapText="1"/>
    </xf>
    <xf numFmtId="0" fontId="6" fillId="33" borderId="88" xfId="52" applyFont="1" applyFill="1" applyBorder="1" applyAlignment="1">
      <alignment horizontal="center" vertical="center" wrapText="1"/>
    </xf>
    <xf numFmtId="0" fontId="6" fillId="33" borderId="90" xfId="52" applyFont="1" applyFill="1" applyBorder="1" applyAlignment="1">
      <alignment horizontal="center" vertical="center" wrapText="1"/>
    </xf>
    <xf numFmtId="0" fontId="6" fillId="33" borderId="78" xfId="52" applyFont="1" applyFill="1" applyBorder="1" applyAlignment="1">
      <alignment horizontal="center" vertical="center" wrapText="1"/>
    </xf>
    <xf numFmtId="0" fontId="6" fillId="33" borderId="79" xfId="52" applyFont="1" applyFill="1" applyBorder="1" applyAlignment="1">
      <alignment horizontal="center" vertical="center" wrapText="1"/>
    </xf>
    <xf numFmtId="0" fontId="6" fillId="33" borderId="17" xfId="52" applyFont="1" applyFill="1" applyBorder="1" applyAlignment="1">
      <alignment horizontal="center" vertical="center" wrapText="1"/>
    </xf>
    <xf numFmtId="0" fontId="6" fillId="33" borderId="82" xfId="52" applyFont="1" applyFill="1" applyBorder="1" applyAlignment="1">
      <alignment horizontal="center" vertical="center" wrapText="1"/>
    </xf>
    <xf numFmtId="0" fontId="6" fillId="33" borderId="92" xfId="52" applyFont="1" applyFill="1" applyBorder="1" applyAlignment="1">
      <alignment horizontal="center" vertical="center" wrapText="1"/>
    </xf>
    <xf numFmtId="0" fontId="6" fillId="33" borderId="93" xfId="52" applyFont="1" applyFill="1" applyBorder="1" applyAlignment="1">
      <alignment horizontal="center" vertical="center" wrapText="1"/>
    </xf>
    <xf numFmtId="0" fontId="9" fillId="0" borderId="74" xfId="52" applyFont="1" applyBorder="1" applyAlignment="1">
      <alignment horizontal="center" vertical="center" wrapText="1"/>
    </xf>
    <xf numFmtId="0" fontId="9" fillId="0" borderId="75" xfId="52" applyFont="1" applyBorder="1" applyAlignment="1">
      <alignment horizontal="center" vertical="center" wrapText="1"/>
    </xf>
    <xf numFmtId="0" fontId="9" fillId="0" borderId="79" xfId="52" applyFont="1" applyBorder="1" applyAlignment="1">
      <alignment horizontal="center" vertical="center" wrapText="1"/>
    </xf>
    <xf numFmtId="0" fontId="9" fillId="0" borderId="81" xfId="52" applyFont="1" applyBorder="1" applyAlignment="1">
      <alignment horizontal="center" vertical="center" wrapText="1"/>
    </xf>
    <xf numFmtId="0" fontId="9" fillId="0" borderId="0" xfId="52" applyFont="1" applyAlignment="1">
      <alignment horizontal="center" vertical="center" wrapText="1"/>
    </xf>
    <xf numFmtId="0" fontId="9" fillId="0" borderId="82" xfId="52" applyFont="1" applyBorder="1" applyAlignment="1">
      <alignment horizontal="center" vertical="center" wrapText="1"/>
    </xf>
    <xf numFmtId="0" fontId="9" fillId="0" borderId="88" xfId="52" applyFont="1" applyBorder="1" applyAlignment="1">
      <alignment horizontal="center" vertical="center" wrapText="1"/>
    </xf>
    <xf numFmtId="0" fontId="9" fillId="0" borderId="89" xfId="52" applyFont="1" applyBorder="1" applyAlignment="1">
      <alignment horizontal="center" vertical="center" wrapText="1"/>
    </xf>
    <xf numFmtId="0" fontId="9" fillId="0" borderId="93" xfId="52" applyFont="1" applyBorder="1" applyAlignment="1">
      <alignment horizontal="center" vertical="center" wrapText="1"/>
    </xf>
    <xf numFmtId="0" fontId="11" fillId="0" borderId="83" xfId="52" applyFont="1" applyBorder="1" applyAlignment="1">
      <alignment horizontal="center" vertical="center"/>
    </xf>
    <xf numFmtId="0" fontId="11" fillId="0" borderId="7" xfId="52" applyFont="1" applyBorder="1" applyAlignment="1">
      <alignment horizontal="center" vertical="center"/>
    </xf>
    <xf numFmtId="0" fontId="11" fillId="0" borderId="84" xfId="52" applyFont="1" applyBorder="1" applyAlignment="1">
      <alignment horizontal="center" vertical="center"/>
    </xf>
    <xf numFmtId="0" fontId="11" fillId="33" borderId="83" xfId="52" applyFont="1" applyFill="1" applyBorder="1" applyAlignment="1">
      <alignment horizontal="center" vertical="center"/>
    </xf>
    <xf numFmtId="0" fontId="11" fillId="33" borderId="7" xfId="52" applyFont="1" applyFill="1" applyBorder="1" applyAlignment="1">
      <alignment horizontal="center" vertical="center"/>
    </xf>
    <xf numFmtId="0" fontId="11" fillId="33" borderId="84" xfId="52" applyFont="1" applyFill="1" applyBorder="1" applyAlignment="1">
      <alignment horizontal="center" vertical="center"/>
    </xf>
    <xf numFmtId="1" fontId="11" fillId="33" borderId="107" xfId="52" applyNumberFormat="1" applyFont="1" applyFill="1" applyBorder="1" applyAlignment="1">
      <alignment horizontal="center" vertical="center" wrapText="1"/>
    </xf>
    <xf numFmtId="1" fontId="11" fillId="33" borderId="108" xfId="52" applyNumberFormat="1" applyFont="1" applyFill="1" applyBorder="1" applyAlignment="1">
      <alignment horizontal="center" vertical="center" wrapText="1"/>
    </xf>
    <xf numFmtId="1" fontId="11" fillId="33" borderId="109" xfId="52" applyNumberFormat="1" applyFont="1" applyFill="1" applyBorder="1" applyAlignment="1">
      <alignment horizontal="center" vertical="center" wrapText="1"/>
    </xf>
    <xf numFmtId="1" fontId="11" fillId="33" borderId="110" xfId="52" applyNumberFormat="1" applyFont="1" applyFill="1" applyBorder="1" applyAlignment="1">
      <alignment horizontal="center" vertical="center" wrapText="1"/>
    </xf>
    <xf numFmtId="0" fontId="11" fillId="38" borderId="74" xfId="52" applyFont="1" applyFill="1" applyBorder="1" applyAlignment="1" applyProtection="1">
      <alignment horizontal="left" vertical="center" wrapText="1"/>
      <protection locked="0"/>
    </xf>
    <xf numFmtId="0" fontId="11" fillId="38" borderId="75" xfId="52" applyFont="1" applyFill="1" applyBorder="1" applyAlignment="1" applyProtection="1">
      <alignment horizontal="left" vertical="center" wrapText="1"/>
      <protection locked="0"/>
    </xf>
    <xf numFmtId="0" fontId="11" fillId="38" borderId="79" xfId="52" applyFont="1" applyFill="1" applyBorder="1" applyAlignment="1" applyProtection="1">
      <alignment horizontal="left" vertical="center" wrapText="1"/>
      <protection locked="0"/>
    </xf>
    <xf numFmtId="0" fontId="11" fillId="38" borderId="81" xfId="52" applyFont="1" applyFill="1" applyBorder="1" applyAlignment="1" applyProtection="1">
      <alignment horizontal="left" vertical="center" wrapText="1"/>
      <protection locked="0"/>
    </xf>
    <xf numFmtId="0" fontId="11" fillId="38" borderId="0" xfId="52" applyFont="1" applyFill="1" applyAlignment="1" applyProtection="1">
      <alignment horizontal="left" vertical="center" wrapText="1"/>
      <protection locked="0"/>
    </xf>
    <xf numFmtId="0" fontId="11" fillId="38" borderId="82" xfId="52" applyFont="1" applyFill="1" applyBorder="1" applyAlignment="1" applyProtection="1">
      <alignment horizontal="left" vertical="center" wrapText="1"/>
      <protection locked="0"/>
    </xf>
    <xf numFmtId="0" fontId="11" fillId="38" borderId="120" xfId="52" applyFont="1" applyFill="1" applyBorder="1" applyAlignment="1" applyProtection="1">
      <alignment horizontal="left" vertical="center" wrapText="1"/>
      <protection locked="0"/>
    </xf>
    <xf numFmtId="0" fontId="11" fillId="38" borderId="5" xfId="52" applyFont="1" applyFill="1" applyBorder="1" applyAlignment="1" applyProtection="1">
      <alignment horizontal="left" vertical="center" wrapText="1"/>
      <protection locked="0"/>
    </xf>
    <xf numFmtId="0" fontId="11" fillId="38" borderId="126" xfId="52" applyFont="1" applyFill="1" applyBorder="1" applyAlignment="1" applyProtection="1">
      <alignment horizontal="left" vertical="center" wrapText="1"/>
      <protection locked="0"/>
    </xf>
    <xf numFmtId="0" fontId="4" fillId="0" borderId="112" xfId="52" applyFont="1" applyBorder="1" applyAlignment="1">
      <alignment horizontal="center" vertical="center" wrapText="1"/>
    </xf>
    <xf numFmtId="0" fontId="4" fillId="0" borderId="113" xfId="52" applyFont="1" applyBorder="1" applyAlignment="1">
      <alignment horizontal="center" vertical="center" wrapText="1"/>
    </xf>
    <xf numFmtId="0" fontId="4" fillId="0" borderId="114" xfId="52" applyFont="1" applyBorder="1" applyAlignment="1">
      <alignment horizontal="center" vertical="center" wrapText="1"/>
    </xf>
    <xf numFmtId="179" fontId="11" fillId="33" borderId="112" xfId="52" applyNumberFormat="1" applyFont="1" applyFill="1" applyBorder="1" applyAlignment="1">
      <alignment horizontal="center" vertical="center" wrapText="1"/>
    </xf>
    <xf numFmtId="179" fontId="11" fillId="33" borderId="118" xfId="52" applyNumberFormat="1" applyFont="1" applyFill="1" applyBorder="1" applyAlignment="1">
      <alignment horizontal="center" vertical="center" wrapText="1"/>
    </xf>
    <xf numFmtId="179" fontId="11" fillId="33" borderId="119" xfId="52" applyNumberFormat="1" applyFont="1" applyFill="1" applyBorder="1" applyAlignment="1">
      <alignment horizontal="center" vertical="center" wrapText="1"/>
    </xf>
    <xf numFmtId="179" fontId="11" fillId="33" borderId="114" xfId="52" applyNumberFormat="1" applyFont="1" applyFill="1" applyBorder="1" applyAlignment="1">
      <alignment horizontal="center" vertical="center" wrapText="1"/>
    </xf>
    <xf numFmtId="0" fontId="50" fillId="0" borderId="121" xfId="52" applyFont="1" applyBorder="1" applyAlignment="1">
      <alignment horizontal="center" vertical="center" wrapText="1"/>
    </xf>
    <xf numFmtId="0" fontId="50" fillId="0" borderId="70" xfId="52" applyFont="1" applyBorder="1" applyAlignment="1">
      <alignment horizontal="center" vertical="center" wrapText="1"/>
    </xf>
    <xf numFmtId="0" fontId="50" fillId="0" borderId="122" xfId="52" applyFont="1" applyBorder="1" applyAlignment="1">
      <alignment horizontal="center" vertical="center" wrapText="1"/>
    </xf>
    <xf numFmtId="179" fontId="11" fillId="33" borderId="121" xfId="52" applyNumberFormat="1" applyFont="1" applyFill="1" applyBorder="1" applyAlignment="1">
      <alignment horizontal="center" vertical="center" wrapText="1"/>
    </xf>
    <xf numFmtId="179" fontId="11" fillId="33" borderId="71" xfId="52" applyNumberFormat="1" applyFont="1" applyFill="1" applyBorder="1" applyAlignment="1">
      <alignment horizontal="center" vertical="center" wrapText="1"/>
    </xf>
    <xf numFmtId="179" fontId="11" fillId="33" borderId="69" xfId="52" applyNumberFormat="1" applyFont="1" applyFill="1" applyBorder="1" applyAlignment="1">
      <alignment horizontal="center" vertical="center" wrapText="1"/>
    </xf>
    <xf numFmtId="179" fontId="11" fillId="33" borderId="122" xfId="52" applyNumberFormat="1" applyFont="1" applyFill="1" applyBorder="1" applyAlignment="1">
      <alignment horizontal="center" vertical="center" wrapText="1"/>
    </xf>
    <xf numFmtId="0" fontId="11" fillId="37" borderId="127" xfId="52" applyFont="1" applyFill="1" applyBorder="1" applyAlignment="1" applyProtection="1">
      <alignment horizontal="center" vertical="center"/>
      <protection locked="0"/>
    </xf>
    <xf numFmtId="0" fontId="11" fillId="37" borderId="4" xfId="52" applyFont="1" applyFill="1" applyBorder="1" applyAlignment="1" applyProtection="1">
      <alignment horizontal="center" vertical="center"/>
      <protection locked="0"/>
    </xf>
    <xf numFmtId="0" fontId="11" fillId="37" borderId="1" xfId="52" applyFont="1" applyFill="1" applyBorder="1" applyAlignment="1" applyProtection="1">
      <alignment horizontal="center" vertical="center"/>
      <protection locked="0"/>
    </xf>
    <xf numFmtId="0" fontId="11" fillId="37" borderId="25" xfId="52" applyFont="1" applyFill="1" applyBorder="1" applyAlignment="1" applyProtection="1">
      <alignment horizontal="center" vertical="center" wrapText="1"/>
      <protection locked="0"/>
    </xf>
    <xf numFmtId="0" fontId="11" fillId="34" borderId="30" xfId="52" applyFont="1" applyFill="1" applyBorder="1" applyAlignment="1" applyProtection="1">
      <alignment horizontal="center" vertical="center" wrapText="1"/>
      <protection locked="0"/>
    </xf>
    <xf numFmtId="0" fontId="11" fillId="37" borderId="6" xfId="52" applyFont="1" applyFill="1" applyBorder="1" applyAlignment="1" applyProtection="1">
      <alignment horizontal="center" vertical="center" shrinkToFit="1"/>
      <protection locked="0"/>
    </xf>
    <xf numFmtId="0" fontId="11" fillId="38" borderId="3" xfId="52" applyFont="1" applyFill="1" applyBorder="1" applyAlignment="1" applyProtection="1">
      <alignment horizontal="center" vertical="center" wrapText="1"/>
      <protection locked="0"/>
    </xf>
    <xf numFmtId="0" fontId="11" fillId="38" borderId="4" xfId="52" applyFont="1" applyFill="1" applyBorder="1" applyAlignment="1" applyProtection="1">
      <alignment horizontal="center" vertical="center" wrapText="1"/>
      <protection locked="0"/>
    </xf>
    <xf numFmtId="0" fontId="11" fillId="38" borderId="128" xfId="52" applyFont="1" applyFill="1" applyBorder="1" applyAlignment="1" applyProtection="1">
      <alignment horizontal="center" vertical="center" wrapText="1"/>
      <protection locked="0"/>
    </xf>
    <xf numFmtId="0" fontId="11" fillId="38" borderId="16" xfId="52" applyFont="1" applyFill="1" applyBorder="1" applyAlignment="1" applyProtection="1">
      <alignment horizontal="center" vertical="center" wrapText="1"/>
      <protection locked="0"/>
    </xf>
    <xf numFmtId="0" fontId="11" fillId="38" borderId="5" xfId="52" applyFont="1" applyFill="1" applyBorder="1" applyAlignment="1" applyProtection="1">
      <alignment horizontal="center" vertical="center" wrapText="1"/>
      <protection locked="0"/>
    </xf>
    <xf numFmtId="0" fontId="11" fillId="38" borderId="126" xfId="52" applyFont="1" applyFill="1" applyBorder="1" applyAlignment="1" applyProtection="1">
      <alignment horizontal="center" vertical="center" wrapText="1"/>
      <protection locked="0"/>
    </xf>
    <xf numFmtId="0" fontId="4" fillId="0" borderId="129" xfId="52" applyFont="1" applyBorder="1" applyAlignment="1">
      <alignment horizontal="center" vertical="center" wrapText="1"/>
    </xf>
    <xf numFmtId="0" fontId="4" fillId="0" borderId="68" xfId="52" applyFont="1" applyBorder="1" applyAlignment="1">
      <alignment horizontal="center" vertical="center" wrapText="1"/>
    </xf>
    <xf numFmtId="0" fontId="4" fillId="0" borderId="130" xfId="52" applyFont="1" applyBorder="1" applyAlignment="1">
      <alignment horizontal="center" vertical="center" wrapText="1"/>
    </xf>
    <xf numFmtId="1" fontId="11" fillId="33" borderId="131" xfId="52" applyNumberFormat="1" applyFont="1" applyFill="1" applyBorder="1" applyAlignment="1">
      <alignment horizontal="center" vertical="center" wrapText="1"/>
    </xf>
    <xf numFmtId="1" fontId="11" fillId="33" borderId="132" xfId="52" applyNumberFormat="1" applyFont="1" applyFill="1" applyBorder="1" applyAlignment="1">
      <alignment horizontal="center" vertical="center" wrapText="1"/>
    </xf>
    <xf numFmtId="1" fontId="11" fillId="33" borderId="133" xfId="52" applyNumberFormat="1" applyFont="1" applyFill="1" applyBorder="1" applyAlignment="1">
      <alignment horizontal="center" vertical="center" wrapText="1"/>
    </xf>
    <xf numFmtId="1" fontId="11" fillId="33" borderId="134" xfId="52" applyNumberFormat="1" applyFont="1" applyFill="1" applyBorder="1" applyAlignment="1">
      <alignment horizontal="center" vertical="center" wrapText="1"/>
    </xf>
    <xf numFmtId="0" fontId="11" fillId="38" borderId="127" xfId="52" applyFont="1" applyFill="1" applyBorder="1" applyAlignment="1" applyProtection="1">
      <alignment horizontal="left" vertical="center" wrapText="1"/>
      <protection locked="0"/>
    </xf>
    <xf numFmtId="0" fontId="11" fillId="38" borderId="4" xfId="52" applyFont="1" applyFill="1" applyBorder="1" applyAlignment="1" applyProtection="1">
      <alignment horizontal="left" vertical="center" wrapText="1"/>
      <protection locked="0"/>
    </xf>
    <xf numFmtId="0" fontId="11" fillId="38" borderId="128" xfId="52" applyFont="1" applyFill="1" applyBorder="1" applyAlignment="1" applyProtection="1">
      <alignment horizontal="left" vertical="center" wrapText="1"/>
      <protection locked="0"/>
    </xf>
    <xf numFmtId="0" fontId="11" fillId="37" borderId="127" xfId="52" applyFont="1" applyFill="1" applyBorder="1" applyAlignment="1" applyProtection="1">
      <alignment horizontal="center" vertical="center" shrinkToFit="1"/>
      <protection locked="0"/>
    </xf>
    <xf numFmtId="0" fontId="11" fillId="37" borderId="4" xfId="52" applyFont="1" applyFill="1" applyBorder="1" applyAlignment="1" applyProtection="1">
      <alignment horizontal="center" vertical="center" shrinkToFit="1"/>
      <protection locked="0"/>
    </xf>
    <xf numFmtId="0" fontId="11" fillId="37" borderId="1" xfId="52" applyFont="1" applyFill="1" applyBorder="1" applyAlignment="1" applyProtection="1">
      <alignment horizontal="center" vertical="center" shrinkToFit="1"/>
      <protection locked="0"/>
    </xf>
    <xf numFmtId="0" fontId="11" fillId="37" borderId="81" xfId="52" applyFont="1" applyFill="1" applyBorder="1" applyAlignment="1" applyProtection="1">
      <alignment horizontal="center" vertical="center" shrinkToFit="1"/>
      <protection locked="0"/>
    </xf>
    <xf numFmtId="0" fontId="11" fillId="37" borderId="0" xfId="52" applyFont="1" applyFill="1" applyAlignment="1" applyProtection="1">
      <alignment horizontal="center" vertical="center" shrinkToFit="1"/>
      <protection locked="0"/>
    </xf>
    <xf numFmtId="0" fontId="11" fillId="37" borderId="27" xfId="52" applyFont="1" applyFill="1" applyBorder="1" applyAlignment="1" applyProtection="1">
      <alignment horizontal="center" vertical="center" shrinkToFit="1"/>
      <protection locked="0"/>
    </xf>
    <xf numFmtId="0" fontId="11" fillId="37" borderId="120" xfId="52" applyFont="1" applyFill="1" applyBorder="1" applyAlignment="1" applyProtection="1">
      <alignment horizontal="center" vertical="center" shrinkToFit="1"/>
      <protection locked="0"/>
    </xf>
    <xf numFmtId="0" fontId="11" fillId="37" borderId="5" xfId="52" applyFont="1" applyFill="1" applyBorder="1" applyAlignment="1" applyProtection="1">
      <alignment horizontal="center" vertical="center" shrinkToFit="1"/>
      <protection locked="0"/>
    </xf>
    <xf numFmtId="0" fontId="11" fillId="37" borderId="15" xfId="52" applyFont="1" applyFill="1" applyBorder="1" applyAlignment="1" applyProtection="1">
      <alignment horizontal="center" vertical="center" shrinkToFit="1"/>
      <protection locked="0"/>
    </xf>
    <xf numFmtId="0" fontId="11" fillId="0" borderId="135" xfId="52" applyFont="1" applyBorder="1" applyAlignment="1">
      <alignment horizontal="center" vertical="center" shrinkToFit="1"/>
    </xf>
    <xf numFmtId="0" fontId="11" fillId="34" borderId="91" xfId="52" applyFont="1" applyFill="1" applyBorder="1" applyAlignment="1" applyProtection="1">
      <alignment horizontal="center" vertical="center" wrapText="1"/>
      <protection locked="0"/>
    </xf>
    <xf numFmtId="0" fontId="11" fillId="34" borderId="136" xfId="52" applyFont="1" applyFill="1" applyBorder="1" applyAlignment="1" applyProtection="1">
      <alignment horizontal="center" vertical="center" shrinkToFit="1"/>
      <protection locked="0"/>
    </xf>
    <xf numFmtId="0" fontId="11" fillId="34" borderId="137" xfId="52" applyFont="1" applyFill="1" applyBorder="1" applyAlignment="1" applyProtection="1">
      <alignment horizontal="center" vertical="center" shrinkToFit="1"/>
      <protection locked="0"/>
    </xf>
    <xf numFmtId="0" fontId="11" fillId="34" borderId="138" xfId="52" applyFont="1" applyFill="1" applyBorder="1" applyAlignment="1" applyProtection="1">
      <alignment horizontal="center" vertical="center" shrinkToFit="1"/>
      <protection locked="0"/>
    </xf>
    <xf numFmtId="0" fontId="11" fillId="38" borderId="92" xfId="52" applyFont="1" applyFill="1" applyBorder="1" applyAlignment="1" applyProtection="1">
      <alignment horizontal="center" vertical="center" wrapText="1"/>
      <protection locked="0"/>
    </xf>
    <xf numFmtId="0" fontId="11" fillId="38" borderId="89" xfId="52" applyFont="1" applyFill="1" applyBorder="1" applyAlignment="1" applyProtection="1">
      <alignment horizontal="center" vertical="center" wrapText="1"/>
      <protection locked="0"/>
    </xf>
    <xf numFmtId="0" fontId="11" fillId="38" borderId="93" xfId="52" applyFont="1" applyFill="1" applyBorder="1" applyAlignment="1" applyProtection="1">
      <alignment horizontal="center" vertical="center" wrapText="1"/>
      <protection locked="0"/>
    </xf>
    <xf numFmtId="0" fontId="11" fillId="38" borderId="127" xfId="52" applyFont="1" applyFill="1" applyBorder="1" applyAlignment="1" applyProtection="1">
      <alignment horizontal="center" vertical="center" wrapText="1"/>
      <protection locked="0"/>
    </xf>
    <xf numFmtId="0" fontId="11" fillId="38" borderId="81" xfId="52" applyFont="1" applyFill="1" applyBorder="1" applyAlignment="1" applyProtection="1">
      <alignment horizontal="center" vertical="center" wrapText="1"/>
      <protection locked="0"/>
    </xf>
    <xf numFmtId="0" fontId="11" fillId="38" borderId="120" xfId="52" applyFont="1" applyFill="1" applyBorder="1" applyAlignment="1" applyProtection="1">
      <alignment horizontal="center" vertical="center" wrapText="1"/>
      <protection locked="0"/>
    </xf>
    <xf numFmtId="0" fontId="5" fillId="0" borderId="153" xfId="52" applyFont="1" applyBorder="1" applyAlignment="1">
      <alignment horizontal="center" vertical="center" wrapText="1"/>
    </xf>
    <xf numFmtId="0" fontId="5" fillId="0" borderId="154" xfId="52" applyFont="1" applyBorder="1" applyAlignment="1">
      <alignment horizontal="center" vertical="center" wrapText="1"/>
    </xf>
    <xf numFmtId="0" fontId="5" fillId="0" borderId="155" xfId="52" applyFont="1" applyBorder="1" applyAlignment="1">
      <alignment horizontal="center" vertical="center" wrapText="1"/>
    </xf>
    <xf numFmtId="0" fontId="5" fillId="0" borderId="156" xfId="52" applyFont="1" applyBorder="1" applyAlignment="1">
      <alignment horizontal="center" vertical="center" wrapText="1"/>
    </xf>
    <xf numFmtId="0" fontId="5" fillId="0" borderId="157" xfId="52" applyFont="1" applyBorder="1" applyAlignment="1">
      <alignment horizontal="center" vertical="center" wrapText="1"/>
    </xf>
    <xf numFmtId="0" fontId="5" fillId="0" borderId="158" xfId="52" applyFont="1" applyBorder="1" applyAlignment="1">
      <alignment horizontal="center" vertical="center" wrapText="1"/>
    </xf>
    <xf numFmtId="0" fontId="5" fillId="0" borderId="167" xfId="52" applyFont="1" applyBorder="1" applyAlignment="1">
      <alignment horizontal="center" vertical="center" wrapText="1"/>
    </xf>
    <xf numFmtId="0" fontId="5" fillId="0" borderId="168" xfId="52" applyFont="1" applyBorder="1" applyAlignment="1">
      <alignment horizontal="center" vertical="center" wrapText="1"/>
    </xf>
    <xf numFmtId="0" fontId="5" fillId="0" borderId="169" xfId="52" applyFont="1" applyBorder="1" applyAlignment="1">
      <alignment horizontal="center" vertical="center" wrapText="1"/>
    </xf>
    <xf numFmtId="179" fontId="9" fillId="0" borderId="113" xfId="52" applyNumberFormat="1" applyFont="1" applyBorder="1" applyAlignment="1">
      <alignment horizontal="left" vertical="center" shrinkToFit="1"/>
    </xf>
    <xf numFmtId="0" fontId="9" fillId="0" borderId="113" xfId="52" applyFont="1" applyBorder="1" applyAlignment="1">
      <alignment horizontal="left" vertical="center" shrinkToFit="1"/>
    </xf>
    <xf numFmtId="0" fontId="9" fillId="0" borderId="114" xfId="52" applyFont="1" applyBorder="1" applyAlignment="1">
      <alignment horizontal="left" vertical="center" shrinkToFit="1"/>
    </xf>
    <xf numFmtId="179" fontId="9" fillId="33" borderId="149" xfId="52" applyNumberFormat="1" applyFont="1" applyFill="1" applyBorder="1" applyAlignment="1">
      <alignment horizontal="center" vertical="center" wrapText="1"/>
    </xf>
    <xf numFmtId="179" fontId="9" fillId="33" borderId="150" xfId="52" applyNumberFormat="1" applyFont="1" applyFill="1" applyBorder="1" applyAlignment="1">
      <alignment horizontal="center" vertical="center" wrapText="1"/>
    </xf>
    <xf numFmtId="179" fontId="9" fillId="33" borderId="151" xfId="52" applyNumberFormat="1" applyFont="1" applyFill="1" applyBorder="1" applyAlignment="1">
      <alignment horizontal="center" vertical="center" wrapText="1"/>
    </xf>
    <xf numFmtId="179" fontId="9" fillId="33" borderId="152" xfId="52" applyNumberFormat="1" applyFont="1" applyFill="1" applyBorder="1" applyAlignment="1">
      <alignment horizontal="center" vertical="center" wrapText="1"/>
    </xf>
    <xf numFmtId="0" fontId="11" fillId="38" borderId="88" xfId="52" applyFont="1" applyFill="1" applyBorder="1" applyAlignment="1" applyProtection="1">
      <alignment horizontal="center" vertical="center" wrapText="1"/>
      <protection locked="0"/>
    </xf>
    <xf numFmtId="0" fontId="50" fillId="0" borderId="139" xfId="52" applyFont="1" applyBorder="1" applyAlignment="1">
      <alignment horizontal="center" vertical="center" wrapText="1"/>
    </xf>
    <xf numFmtId="0" fontId="50" fillId="0" borderId="140" xfId="52" applyFont="1" applyBorder="1" applyAlignment="1">
      <alignment horizontal="center" vertical="center" wrapText="1"/>
    </xf>
    <xf numFmtId="0" fontId="50" fillId="0" borderId="141" xfId="52" applyFont="1" applyBorder="1" applyAlignment="1">
      <alignment horizontal="center" vertical="center" wrapText="1"/>
    </xf>
    <xf numFmtId="0" fontId="9" fillId="38" borderId="137" xfId="52" applyFont="1" applyFill="1" applyBorder="1" applyAlignment="1" applyProtection="1">
      <alignment horizontal="center" vertical="center"/>
      <protection locked="0"/>
    </xf>
    <xf numFmtId="0" fontId="9" fillId="38" borderId="163" xfId="52" applyFont="1" applyFill="1" applyBorder="1" applyAlignment="1" applyProtection="1">
      <alignment horizontal="center" vertical="center"/>
      <protection locked="0"/>
    </xf>
    <xf numFmtId="0" fontId="9" fillId="0" borderId="7" xfId="52" applyFont="1" applyBorder="1" applyAlignment="1">
      <alignment horizontal="left" vertical="center" wrapText="1"/>
    </xf>
    <xf numFmtId="0" fontId="9" fillId="0" borderId="84" xfId="52" applyFont="1" applyBorder="1" applyAlignment="1">
      <alignment horizontal="left" vertical="center" wrapText="1"/>
    </xf>
    <xf numFmtId="179" fontId="5" fillId="33" borderId="159" xfId="52" applyNumberFormat="1" applyFont="1" applyFill="1" applyBorder="1" applyAlignment="1">
      <alignment horizontal="center" vertical="center" wrapText="1"/>
    </xf>
    <xf numFmtId="179" fontId="5" fillId="33" borderId="160" xfId="52" applyNumberFormat="1" applyFont="1" applyFill="1" applyBorder="1" applyAlignment="1">
      <alignment horizontal="center" vertical="center" wrapText="1"/>
    </xf>
    <xf numFmtId="179" fontId="5" fillId="33" borderId="161" xfId="52" applyNumberFormat="1" applyFont="1" applyFill="1" applyBorder="1" applyAlignment="1">
      <alignment horizontal="center" vertical="center" wrapText="1"/>
    </xf>
    <xf numFmtId="179" fontId="5" fillId="33" borderId="156" xfId="52" applyNumberFormat="1" applyFont="1" applyFill="1" applyBorder="1" applyAlignment="1">
      <alignment horizontal="center" vertical="center" wrapText="1"/>
    </xf>
    <xf numFmtId="179" fontId="5" fillId="33" borderId="157" xfId="52" applyNumberFormat="1" applyFont="1" applyFill="1" applyBorder="1" applyAlignment="1">
      <alignment horizontal="center" vertical="center" wrapText="1"/>
    </xf>
    <xf numFmtId="179" fontId="5" fillId="33" borderId="158" xfId="52" applyNumberFormat="1" applyFont="1" applyFill="1" applyBorder="1" applyAlignment="1">
      <alignment horizontal="center" vertical="center" wrapText="1"/>
    </xf>
    <xf numFmtId="179" fontId="5" fillId="33" borderId="167" xfId="52" applyNumberFormat="1" applyFont="1" applyFill="1" applyBorder="1" applyAlignment="1">
      <alignment horizontal="center" vertical="center" wrapText="1"/>
    </xf>
    <xf numFmtId="179" fontId="5" fillId="33" borderId="168" xfId="52" applyNumberFormat="1" applyFont="1" applyFill="1" applyBorder="1" applyAlignment="1">
      <alignment horizontal="center" vertical="center" wrapText="1"/>
    </xf>
    <xf numFmtId="179" fontId="5" fillId="33" borderId="169" xfId="52" applyNumberFormat="1" applyFont="1" applyFill="1" applyBorder="1" applyAlignment="1">
      <alignment horizontal="center" vertical="center" wrapText="1"/>
    </xf>
    <xf numFmtId="179" fontId="9" fillId="0" borderId="137" xfId="52" applyNumberFormat="1" applyFont="1" applyBorder="1" applyAlignment="1">
      <alignment horizontal="left" vertical="center" wrapText="1"/>
    </xf>
    <xf numFmtId="0" fontId="9" fillId="0" borderId="137" xfId="52" applyFont="1" applyBorder="1" applyAlignment="1">
      <alignment horizontal="left" vertical="center" wrapText="1"/>
    </xf>
    <xf numFmtId="0" fontId="9" fillId="0" borderId="163" xfId="52" applyFont="1" applyBorder="1" applyAlignment="1">
      <alignment horizontal="left" vertical="center" wrapText="1"/>
    </xf>
    <xf numFmtId="0" fontId="9" fillId="0" borderId="5" xfId="52" applyFont="1" applyBorder="1" applyAlignment="1">
      <alignment horizontal="center" vertical="center"/>
    </xf>
    <xf numFmtId="0" fontId="9" fillId="0" borderId="126" xfId="52" applyFont="1" applyBorder="1" applyAlignment="1">
      <alignment horizontal="center" vertical="center"/>
    </xf>
    <xf numFmtId="0" fontId="9" fillId="0" borderId="7" xfId="52" applyFont="1" applyBorder="1" applyAlignment="1">
      <alignment horizontal="center" vertical="center"/>
    </xf>
    <xf numFmtId="0" fontId="9" fillId="0" borderId="84" xfId="52" applyFont="1" applyBorder="1" applyAlignment="1">
      <alignment horizontal="center" vertical="center"/>
    </xf>
    <xf numFmtId="0" fontId="9" fillId="0" borderId="76" xfId="52" applyFont="1" applyBorder="1" applyAlignment="1">
      <alignment horizontal="center" vertical="center" wrapText="1"/>
    </xf>
    <xf numFmtId="0" fontId="9" fillId="0" borderId="27" xfId="52" applyFont="1" applyBorder="1" applyAlignment="1">
      <alignment horizontal="center" vertical="center" wrapText="1"/>
    </xf>
    <xf numFmtId="0" fontId="9" fillId="0" borderId="5" xfId="52" applyFont="1" applyBorder="1" applyAlignment="1">
      <alignment horizontal="center" vertical="center" wrapText="1"/>
    </xf>
    <xf numFmtId="0" fontId="9" fillId="0" borderId="15" xfId="52" applyFont="1" applyBorder="1" applyAlignment="1">
      <alignment horizontal="center" vertical="center" wrapText="1"/>
    </xf>
    <xf numFmtId="179" fontId="9" fillId="0" borderId="102" xfId="52" applyNumberFormat="1" applyFont="1" applyBorder="1" applyAlignment="1">
      <alignment horizontal="left" vertical="center" shrinkToFit="1"/>
    </xf>
    <xf numFmtId="0" fontId="9" fillId="0" borderId="102" xfId="52" applyFont="1" applyBorder="1" applyAlignment="1">
      <alignment horizontal="left" vertical="center" shrinkToFit="1"/>
    </xf>
    <xf numFmtId="0" fontId="9" fillId="0" borderId="103" xfId="52" applyFont="1" applyBorder="1" applyAlignment="1">
      <alignment horizontal="left" vertical="center" shrinkToFit="1"/>
    </xf>
    <xf numFmtId="179" fontId="11" fillId="33" borderId="131" xfId="52" applyNumberFormat="1" applyFont="1" applyFill="1" applyBorder="1" applyAlignment="1">
      <alignment horizontal="center" vertical="center" wrapText="1"/>
    </xf>
    <xf numFmtId="179" fontId="11" fillId="33" borderId="132" xfId="52" applyNumberFormat="1" applyFont="1" applyFill="1" applyBorder="1" applyAlignment="1">
      <alignment horizontal="center" vertical="center" wrapText="1"/>
    </xf>
    <xf numFmtId="179" fontId="11" fillId="33" borderId="133" xfId="52" applyNumberFormat="1" applyFont="1" applyFill="1" applyBorder="1" applyAlignment="1">
      <alignment horizontal="center" vertical="center" wrapText="1"/>
    </xf>
    <xf numFmtId="179" fontId="11" fillId="33" borderId="134" xfId="52" applyNumberFormat="1" applyFont="1" applyFill="1" applyBorder="1" applyAlignment="1">
      <alignment horizontal="center" vertical="center" wrapText="1"/>
    </xf>
    <xf numFmtId="179" fontId="11" fillId="33" borderId="107" xfId="52" applyNumberFormat="1" applyFont="1" applyFill="1" applyBorder="1" applyAlignment="1">
      <alignment horizontal="center" vertical="center" wrapText="1"/>
    </xf>
    <xf numFmtId="179" fontId="11" fillId="33" borderId="108" xfId="52" applyNumberFormat="1" applyFont="1" applyFill="1" applyBorder="1" applyAlignment="1">
      <alignment horizontal="center" vertical="center" wrapText="1"/>
    </xf>
    <xf numFmtId="179" fontId="11" fillId="33" borderId="109" xfId="52" applyNumberFormat="1" applyFont="1" applyFill="1" applyBorder="1" applyAlignment="1">
      <alignment horizontal="center" vertical="center" wrapText="1"/>
    </xf>
    <xf numFmtId="179" fontId="11" fillId="33" borderId="110" xfId="52" applyNumberFormat="1" applyFont="1" applyFill="1" applyBorder="1" applyAlignment="1">
      <alignment horizontal="center" vertical="center" wrapText="1"/>
    </xf>
    <xf numFmtId="179" fontId="11" fillId="33" borderId="173" xfId="52" applyNumberFormat="1" applyFont="1" applyFill="1" applyBorder="1" applyAlignment="1">
      <alignment horizontal="center" vertical="center" wrapText="1"/>
    </xf>
    <xf numFmtId="179" fontId="11" fillId="33" borderId="174" xfId="52" applyNumberFormat="1" applyFont="1" applyFill="1" applyBorder="1" applyAlignment="1">
      <alignment horizontal="center" vertical="center" wrapText="1"/>
    </xf>
    <xf numFmtId="179" fontId="11" fillId="33" borderId="175" xfId="52" applyNumberFormat="1" applyFont="1" applyFill="1" applyBorder="1" applyAlignment="1">
      <alignment horizontal="center" vertical="center" wrapText="1"/>
    </xf>
    <xf numFmtId="179" fontId="11" fillId="33" borderId="176" xfId="52" applyNumberFormat="1" applyFont="1" applyFill="1" applyBorder="1" applyAlignment="1">
      <alignment horizontal="center" vertical="center" wrapText="1"/>
    </xf>
    <xf numFmtId="0" fontId="11" fillId="0" borderId="170" xfId="52" applyFont="1" applyBorder="1" applyAlignment="1">
      <alignment horizontal="center" vertical="center" shrinkToFit="1"/>
    </xf>
    <xf numFmtId="0" fontId="11" fillId="37" borderId="29" xfId="52" applyFont="1" applyFill="1" applyBorder="1" applyAlignment="1" applyProtection="1">
      <alignment horizontal="center" vertical="center" wrapText="1"/>
      <protection locked="0"/>
    </xf>
    <xf numFmtId="0" fontId="11" fillId="37" borderId="16" xfId="52" applyFont="1" applyFill="1" applyBorder="1" applyAlignment="1" applyProtection="1">
      <alignment horizontal="center" vertical="center" shrinkToFit="1"/>
      <protection locked="0"/>
    </xf>
    <xf numFmtId="0" fontId="11" fillId="34" borderId="5" xfId="52" applyFont="1" applyFill="1" applyBorder="1" applyAlignment="1" applyProtection="1">
      <alignment horizontal="center" vertical="center" shrinkToFit="1"/>
      <protection locked="0"/>
    </xf>
    <xf numFmtId="0" fontId="11" fillId="34" borderId="15" xfId="52" applyFont="1" applyFill="1" applyBorder="1" applyAlignment="1" applyProtection="1">
      <alignment horizontal="center" vertical="center" shrinkToFit="1"/>
      <protection locked="0"/>
    </xf>
    <xf numFmtId="0" fontId="4" fillId="0" borderId="171" xfId="52" applyFont="1" applyBorder="1" applyAlignment="1">
      <alignment horizontal="center" vertical="center" wrapText="1"/>
    </xf>
    <xf numFmtId="0" fontId="4" fillId="0" borderId="72" xfId="52" applyFont="1" applyBorder="1" applyAlignment="1">
      <alignment horizontal="center" vertical="center" wrapText="1"/>
    </xf>
    <xf numFmtId="0" fontId="4" fillId="0" borderId="172" xfId="52" applyFont="1" applyBorder="1" applyAlignment="1">
      <alignment horizontal="center" vertical="center" wrapText="1"/>
    </xf>
    <xf numFmtId="0" fontId="53" fillId="33" borderId="2" xfId="52" applyFont="1" applyFill="1" applyBorder="1" applyAlignment="1">
      <alignment horizontal="center" vertical="center"/>
    </xf>
    <xf numFmtId="0" fontId="11" fillId="0" borderId="97" xfId="52" applyFont="1" applyBorder="1" applyAlignment="1">
      <alignment horizontal="center" vertical="center"/>
    </xf>
    <xf numFmtId="0" fontId="11" fillId="0" borderId="111" xfId="52" applyFont="1" applyBorder="1" applyAlignment="1">
      <alignment horizontal="center" vertical="center"/>
    </xf>
    <xf numFmtId="0" fontId="11" fillId="0" borderId="135" xfId="52" applyFont="1" applyBorder="1" applyAlignment="1">
      <alignment horizontal="center" vertical="center"/>
    </xf>
    <xf numFmtId="0" fontId="9" fillId="0" borderId="153" xfId="52" applyFont="1" applyBorder="1" applyAlignment="1">
      <alignment horizontal="center" vertical="center" wrapText="1"/>
    </xf>
    <xf numFmtId="0" fontId="9" fillId="0" borderId="154" xfId="52" applyFont="1" applyBorder="1" applyAlignment="1">
      <alignment horizontal="center" vertical="center" wrapText="1"/>
    </xf>
    <xf numFmtId="0" fontId="9" fillId="0" borderId="155" xfId="52" applyFont="1" applyBorder="1" applyAlignment="1">
      <alignment horizontal="center" vertical="center" wrapText="1"/>
    </xf>
    <xf numFmtId="0" fontId="9" fillId="0" borderId="156" xfId="52" applyFont="1" applyBorder="1" applyAlignment="1">
      <alignment horizontal="center" vertical="center" wrapText="1"/>
    </xf>
    <xf numFmtId="0" fontId="9" fillId="0" borderId="157" xfId="52" applyFont="1" applyBorder="1" applyAlignment="1">
      <alignment horizontal="center" vertical="center" wrapText="1"/>
    </xf>
    <xf numFmtId="0" fontId="9" fillId="0" borderId="158" xfId="52" applyFont="1" applyBorder="1" applyAlignment="1">
      <alignment horizontal="center" vertical="center" wrapText="1"/>
    </xf>
    <xf numFmtId="0" fontId="9" fillId="0" borderId="167" xfId="52" applyFont="1" applyBorder="1" applyAlignment="1">
      <alignment horizontal="center" vertical="center" wrapText="1"/>
    </xf>
    <xf numFmtId="0" fontId="9" fillId="0" borderId="168" xfId="52" applyFont="1" applyBorder="1" applyAlignment="1">
      <alignment horizontal="center" vertical="center" wrapText="1"/>
    </xf>
    <xf numFmtId="0" fontId="9" fillId="0" borderId="169" xfId="52" applyFont="1" applyBorder="1" applyAlignment="1">
      <alignment horizontal="center" vertical="center" wrapText="1"/>
    </xf>
    <xf numFmtId="179" fontId="9" fillId="33" borderId="159" xfId="52" applyNumberFormat="1" applyFont="1" applyFill="1" applyBorder="1" applyAlignment="1">
      <alignment horizontal="center" vertical="center" wrapText="1"/>
    </xf>
    <xf numFmtId="179" fontId="9" fillId="33" borderId="160" xfId="52" applyNumberFormat="1" applyFont="1" applyFill="1" applyBorder="1" applyAlignment="1">
      <alignment horizontal="center" vertical="center" wrapText="1"/>
    </xf>
    <xf numFmtId="179" fontId="9" fillId="33" borderId="161" xfId="52" applyNumberFormat="1" applyFont="1" applyFill="1" applyBorder="1" applyAlignment="1">
      <alignment horizontal="center" vertical="center" wrapText="1"/>
    </xf>
    <xf numFmtId="179" fontId="9" fillId="33" borderId="156" xfId="52" applyNumberFormat="1" applyFont="1" applyFill="1" applyBorder="1" applyAlignment="1">
      <alignment horizontal="center" vertical="center" wrapText="1"/>
    </xf>
    <xf numFmtId="179" fontId="9" fillId="33" borderId="157" xfId="52" applyNumberFormat="1" applyFont="1" applyFill="1" applyBorder="1" applyAlignment="1">
      <alignment horizontal="center" vertical="center" wrapText="1"/>
    </xf>
    <xf numFmtId="179" fontId="9" fillId="33" borderId="158" xfId="52" applyNumberFormat="1" applyFont="1" applyFill="1" applyBorder="1" applyAlignment="1">
      <alignment horizontal="center" vertical="center" wrapText="1"/>
    </xf>
    <xf numFmtId="179" fontId="9" fillId="33" borderId="167" xfId="52" applyNumberFormat="1" applyFont="1" applyFill="1" applyBorder="1" applyAlignment="1">
      <alignment horizontal="center" vertical="center" wrapText="1"/>
    </xf>
    <xf numFmtId="179" fontId="9" fillId="33" borderId="168" xfId="52" applyNumberFormat="1" applyFont="1" applyFill="1" applyBorder="1" applyAlignment="1">
      <alignment horizontal="center" vertical="center" wrapText="1"/>
    </xf>
    <xf numFmtId="179" fontId="9" fillId="33" borderId="169" xfId="52" applyNumberFormat="1" applyFont="1" applyFill="1" applyBorder="1" applyAlignment="1">
      <alignment horizontal="center" vertical="center" wrapText="1"/>
    </xf>
    <xf numFmtId="0" fontId="5" fillId="33" borderId="0" xfId="52" applyFont="1" applyFill="1" applyAlignment="1">
      <alignment horizontal="left" vertical="center" indent="1"/>
    </xf>
    <xf numFmtId="0" fontId="61" fillId="33" borderId="73" xfId="52" applyFont="1" applyFill="1" applyBorder="1" applyAlignment="1">
      <alignment horizontal="center" vertical="center"/>
    </xf>
    <xf numFmtId="0" fontId="61" fillId="33" borderId="80" xfId="52" applyFont="1" applyFill="1" applyBorder="1" applyAlignment="1">
      <alignment horizontal="center" vertical="center"/>
    </xf>
    <xf numFmtId="0" fontId="61" fillId="33" borderId="87" xfId="52" applyFont="1" applyFill="1" applyBorder="1" applyAlignment="1">
      <alignment horizontal="center" vertical="center"/>
    </xf>
    <xf numFmtId="0" fontId="4" fillId="0" borderId="2" xfId="0" applyFont="1" applyBorder="1" applyAlignment="1">
      <alignment horizontal="left" shrinkToFit="1"/>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0" fillId="0" borderId="32" xfId="0" applyBorder="1" applyAlignment="1">
      <alignment horizontal="left" vertical="top"/>
    </xf>
    <xf numFmtId="0" fontId="4" fillId="0" borderId="23" xfId="0" applyFont="1" applyBorder="1" applyAlignment="1">
      <alignment horizontal="left" vertical="top"/>
    </xf>
    <xf numFmtId="0" fontId="4" fillId="0" borderId="56" xfId="0" applyFont="1" applyBorder="1" applyAlignment="1">
      <alignment horizontal="left" vertical="top"/>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32" xfId="0" applyFont="1"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5" xfId="0" applyBorder="1" applyAlignment="1">
      <alignment horizontal="left" vertical="top"/>
    </xf>
    <xf numFmtId="0" fontId="4" fillId="0" borderId="20"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7" xfId="0" applyFont="1" applyBorder="1" applyAlignment="1">
      <alignment horizontal="justify" wrapText="1"/>
    </xf>
  </cellXfs>
  <cellStyles count="6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3" xfId="60" xr:uid="{00000000-0005-0000-0000-00001E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桁区切り 2 2" xfId="66" xr:uid="{00000000-0005-0000-0000-000025000000}"/>
    <cellStyle name="桁区切り 3" xfId="53" xr:uid="{00000000-0005-0000-0000-000026000000}"/>
    <cellStyle name="桁区切り 3 2" xfId="65" xr:uid="{00000000-0005-0000-0000-000027000000}"/>
    <cellStyle name="桁区切り 4" xfId="63" xr:uid="{00000000-0005-0000-0000-000028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32000000}"/>
    <cellStyle name="標準 2 2" xfId="46" xr:uid="{00000000-0005-0000-0000-000033000000}"/>
    <cellStyle name="標準 2 2 2" xfId="64" xr:uid="{00000000-0005-0000-0000-000034000000}"/>
    <cellStyle name="標準 2 3" xfId="51" xr:uid="{00000000-0005-0000-0000-000035000000}"/>
    <cellStyle name="標準 3" xfId="47" xr:uid="{00000000-0005-0000-0000-000036000000}"/>
    <cellStyle name="標準 3 2" xfId="48" xr:uid="{00000000-0005-0000-0000-000037000000}"/>
    <cellStyle name="標準 3 2 2" xfId="49" xr:uid="{00000000-0005-0000-0000-000038000000}"/>
    <cellStyle name="標準 3 3" xfId="61" xr:uid="{00000000-0005-0000-0000-000039000000}"/>
    <cellStyle name="標準 4" xfId="52" xr:uid="{00000000-0005-0000-0000-00003A000000}"/>
    <cellStyle name="標準_21tokuyo2501" xfId="62" xr:uid="{00000000-0005-0000-0000-00003B000000}"/>
    <cellStyle name="標準_Sheet1" xfId="59" xr:uid="{00000000-0005-0000-0000-00003C000000}"/>
    <cellStyle name="標準_割引率（地密）" xfId="57" xr:uid="{00000000-0005-0000-0000-00003D000000}"/>
    <cellStyle name="標準_通所介護（加算届）" xfId="54" xr:uid="{00000000-0005-0000-0000-00003E000000}"/>
    <cellStyle name="標準_通所介護（状況一覧）" xfId="67" xr:uid="{00000000-0005-0000-0000-00003F000000}"/>
    <cellStyle name="標準_特定施設（加算届）" xfId="56" xr:uid="{00000000-0005-0000-0000-000040000000}"/>
    <cellStyle name="標準_別紙７（勤務表）" xfId="58" xr:uid="{00000000-0005-0000-0000-000041000000}"/>
    <cellStyle name="標準_訪問介護（加算届）" xfId="55" xr:uid="{00000000-0005-0000-0000-000042000000}"/>
    <cellStyle name="良い" xfId="50" builtinId="26" customBuiltin="1"/>
  </cellStyles>
  <dxfs count="13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drawing1.xml><?xml version="1.0" encoding="utf-8"?>
<xdr:wsDr xmlns:xdr="http://schemas.openxmlformats.org/drawingml/2006/spreadsheetDrawing" xmlns:a="http://schemas.openxmlformats.org/drawingml/2006/main">
  <xdr:twoCellAnchor>
    <xdr:from>
      <xdr:col>2</xdr:col>
      <xdr:colOff>419100</xdr:colOff>
      <xdr:row>2</xdr:row>
      <xdr:rowOff>85725</xdr:rowOff>
    </xdr:from>
    <xdr:to>
      <xdr:col>6</xdr:col>
      <xdr:colOff>2362200</xdr:colOff>
      <xdr:row>3</xdr:row>
      <xdr:rowOff>228600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38175" y="609600"/>
          <a:ext cx="3905250" cy="523875"/>
        </a:xfrm>
        <a:prstGeom prst="rect">
          <a:avLst/>
        </a:prstGeom>
        <a:solidFill>
          <a:schemeClr val="bg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電子申請届出システムにより提出する際は、不要なシートは削除してご提出ください。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xdr:col>
      <xdr:colOff>1297215</xdr:colOff>
      <xdr:row>1</xdr:row>
      <xdr:rowOff>22679</xdr:rowOff>
    </xdr:from>
    <xdr:to>
      <xdr:col>4</xdr:col>
      <xdr:colOff>2297340</xdr:colOff>
      <xdr:row>3</xdr:row>
      <xdr:rowOff>324304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895929" y="276679"/>
          <a:ext cx="3095625" cy="809625"/>
        </a:xfrm>
        <a:prstGeom prst="rect">
          <a:avLst/>
        </a:prstGeom>
        <a:solidFill>
          <a:schemeClr val="accent1">
            <a:lumMod val="20000"/>
            <a:lumOff val="8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800" b="1" cap="none" spc="0">
              <a:ln w="0"/>
              <a:solidFill>
                <a:schemeClr val="tx1"/>
              </a:solidFill>
              <a:effectLst>
                <a:outerShdw blurRad="38100" dist="19050" dir="2700000" algn="tl" rotWithShape="0">
                  <a:schemeClr val="dk1">
                    <a:alpha val="40000"/>
                  </a:schemeClr>
                </a:outerShdw>
              </a:effectLst>
            </a:rPr>
            <a:t>※</a:t>
          </a:r>
          <a:r>
            <a:rPr kumimoji="1" lang="ja-JP" altLang="en-US" sz="1800" b="1" cap="none" spc="0">
              <a:ln w="0"/>
              <a:solidFill>
                <a:schemeClr val="tx1"/>
              </a:solidFill>
              <a:effectLst>
                <a:outerShdw blurRad="38100" dist="19050" dir="2700000" algn="tl" rotWithShape="0">
                  <a:schemeClr val="dk1">
                    <a:alpha val="40000"/>
                  </a:schemeClr>
                </a:outerShdw>
              </a:effectLst>
            </a:rPr>
            <a:t>今回届出時に変更がある加算のみ、■にしてください。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xdr:col>
      <xdr:colOff>907143</xdr:colOff>
      <xdr:row>2</xdr:row>
      <xdr:rowOff>208643</xdr:rowOff>
    </xdr:from>
    <xdr:to>
      <xdr:col>4</xdr:col>
      <xdr:colOff>1907268</xdr:colOff>
      <xdr:row>4</xdr:row>
      <xdr:rowOff>247197</xdr:rowOff>
    </xdr:to>
    <xdr:sp macro="" textlink="">
      <xdr:nvSpPr>
        <xdr:cNvPr id="4" name="正方形/長方形 3">
          <a:extLst>
            <a:ext uri="{FF2B5EF4-FFF2-40B4-BE49-F238E27FC236}">
              <a16:creationId xmlns:a16="http://schemas.microsoft.com/office/drawing/2014/main" id="{B603BC26-C4B2-406B-A930-6C229FC783BB}"/>
            </a:ext>
          </a:extLst>
        </xdr:cNvPr>
        <xdr:cNvSpPr/>
      </xdr:nvSpPr>
      <xdr:spPr>
        <a:xfrm>
          <a:off x="1505857" y="625929"/>
          <a:ext cx="3095625" cy="809625"/>
        </a:xfrm>
        <a:prstGeom prst="rect">
          <a:avLst/>
        </a:prstGeom>
        <a:solidFill>
          <a:schemeClr val="accent1">
            <a:lumMod val="20000"/>
            <a:lumOff val="8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800" b="1" cap="none" spc="0">
              <a:ln w="0"/>
              <a:solidFill>
                <a:schemeClr val="tx1"/>
              </a:solidFill>
              <a:effectLst>
                <a:outerShdw blurRad="38100" dist="19050" dir="2700000" algn="tl" rotWithShape="0">
                  <a:schemeClr val="dk1">
                    <a:alpha val="40000"/>
                  </a:schemeClr>
                </a:outerShdw>
              </a:effectLst>
            </a:rPr>
            <a:t>※</a:t>
          </a:r>
          <a:r>
            <a:rPr kumimoji="1" lang="ja-JP" altLang="en-US" sz="1800" b="1" cap="none" spc="0">
              <a:ln w="0"/>
              <a:solidFill>
                <a:schemeClr val="tx1"/>
              </a:solidFill>
              <a:effectLst>
                <a:outerShdw blurRad="38100" dist="19050" dir="2700000" algn="tl" rotWithShape="0">
                  <a:schemeClr val="dk1">
                    <a:alpha val="40000"/>
                  </a:schemeClr>
                </a:outerShdw>
              </a:effectLst>
            </a:rPr>
            <a:t>今回届出時に変更がある加算のみ、■にしてください。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DBAB754F-5BA8-4E9D-8BE4-D79072ABEF7F}"/>
            </a:ext>
          </a:extLst>
        </xdr:cNvPr>
        <xdr:cNvSpPr/>
      </xdr:nvSpPr>
      <xdr:spPr>
        <a:xfrm>
          <a:off x="541020" y="14348460"/>
          <a:ext cx="17571720" cy="46939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2" name="正方形/長方形 1">
          <a:extLst>
            <a:ext uri="{FF2B5EF4-FFF2-40B4-BE49-F238E27FC236}">
              <a16:creationId xmlns:a16="http://schemas.microsoft.com/office/drawing/2014/main" id="{01560BEC-7A2E-41A4-9D95-373DF6B61671}"/>
            </a:ext>
          </a:extLst>
        </xdr:cNvPr>
        <xdr:cNvSpPr/>
      </xdr:nvSpPr>
      <xdr:spPr>
        <a:xfrm>
          <a:off x="0" y="482781"/>
          <a:ext cx="1241879" cy="328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468C1B53-A658-4792-A391-0B47AC5A79DE}"/>
            </a:ext>
          </a:extLst>
        </xdr:cNvPr>
        <xdr:cNvSpPr/>
      </xdr:nvSpPr>
      <xdr:spPr>
        <a:xfrm>
          <a:off x="541020" y="14348460"/>
          <a:ext cx="17571720" cy="46939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FDBD1D6C-2EC0-4D96-BB7A-88D393F5B04B}"/>
            </a:ext>
          </a:extLst>
        </xdr:cNvPr>
        <xdr:cNvSpPr/>
      </xdr:nvSpPr>
      <xdr:spPr>
        <a:xfrm>
          <a:off x="5372100" y="81724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BF1927A5-4CEB-4145-8207-EE7F41361FAA}"/>
            </a:ext>
          </a:extLst>
        </xdr:cNvPr>
        <xdr:cNvSpPr/>
      </xdr:nvSpPr>
      <xdr:spPr>
        <a:xfrm>
          <a:off x="230505" y="16101060"/>
          <a:ext cx="12580620" cy="209931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49"/>
  <sheetViews>
    <sheetView tabSelected="1" view="pageBreakPreview" zoomScaleNormal="100" zoomScaleSheetLayoutView="100" workbookViewId="0">
      <selection activeCell="N10" sqref="N10"/>
    </sheetView>
  </sheetViews>
  <sheetFormatPr defaultColWidth="9.375" defaultRowHeight="11.25" x14ac:dyDescent="0.15"/>
  <cols>
    <col min="1" max="1" width="1.25" style="421" customWidth="1"/>
    <col min="2" max="2" width="1.625" style="421" customWidth="1"/>
    <col min="3" max="3" width="16.25" style="421" customWidth="1"/>
    <col min="4" max="4" width="4.5" style="421" customWidth="1"/>
    <col min="5" max="5" width="2.5" style="424" customWidth="1"/>
    <col min="6" max="6" width="2.5" style="423" customWidth="1"/>
    <col min="7" max="7" width="43.375" style="421" customWidth="1"/>
    <col min="8" max="8" width="30.125" style="422" customWidth="1"/>
    <col min="9" max="9" width="3" style="421" customWidth="1"/>
    <col min="10" max="16384" width="9.375" style="421"/>
  </cols>
  <sheetData>
    <row r="2" spans="2:8" ht="30" customHeight="1" x14ac:dyDescent="0.15">
      <c r="B2" s="890" t="s">
        <v>931</v>
      </c>
      <c r="C2" s="891"/>
      <c r="D2" s="891"/>
      <c r="E2" s="891"/>
      <c r="F2" s="891"/>
      <c r="G2" s="891"/>
      <c r="H2" s="891"/>
    </row>
    <row r="3" spans="2:8" ht="30" customHeight="1" x14ac:dyDescent="0.15">
      <c r="G3" s="709" t="s">
        <v>125</v>
      </c>
      <c r="H3" s="710" t="s">
        <v>126</v>
      </c>
    </row>
    <row r="4" spans="2:8" ht="30" customHeight="1" x14ac:dyDescent="0.15">
      <c r="G4" s="709" t="s">
        <v>0</v>
      </c>
      <c r="H4" s="711" t="s">
        <v>126</v>
      </c>
    </row>
    <row r="5" spans="2:8" ht="12" customHeight="1" x14ac:dyDescent="0.15">
      <c r="B5" s="447" t="s">
        <v>127</v>
      </c>
    </row>
    <row r="6" spans="2:8" ht="60" customHeight="1" thickBot="1" x14ac:dyDescent="0.2">
      <c r="B6" s="892" t="s">
        <v>128</v>
      </c>
      <c r="C6" s="893"/>
      <c r="D6" s="876" t="s">
        <v>129</v>
      </c>
      <c r="E6" s="892" t="s">
        <v>130</v>
      </c>
      <c r="F6" s="894"/>
      <c r="G6" s="893"/>
      <c r="H6" s="877" t="s">
        <v>131</v>
      </c>
    </row>
    <row r="7" spans="2:8" ht="25.15" customHeight="1" x14ac:dyDescent="0.15">
      <c r="B7" s="897" t="s">
        <v>132</v>
      </c>
      <c r="C7" s="898"/>
      <c r="D7" s="878" t="s">
        <v>133</v>
      </c>
      <c r="E7" s="879" t="s">
        <v>134</v>
      </c>
      <c r="F7" s="895" t="s">
        <v>871</v>
      </c>
      <c r="G7" s="896"/>
      <c r="H7" s="880" t="s">
        <v>788</v>
      </c>
    </row>
    <row r="8" spans="2:8" ht="29.45" customHeight="1" x14ac:dyDescent="0.15">
      <c r="B8" s="899"/>
      <c r="C8" s="900"/>
      <c r="D8" s="444" t="s">
        <v>133</v>
      </c>
      <c r="E8" s="443" t="s">
        <v>134</v>
      </c>
      <c r="F8" s="885" t="s">
        <v>932</v>
      </c>
      <c r="G8" s="886"/>
      <c r="H8" s="881" t="s">
        <v>787</v>
      </c>
    </row>
    <row r="9" spans="2:8" ht="33.75" customHeight="1" thickBot="1" x14ac:dyDescent="0.2">
      <c r="B9" s="901"/>
      <c r="C9" s="902"/>
      <c r="D9" s="882" t="s">
        <v>133</v>
      </c>
      <c r="E9" s="883" t="s">
        <v>134</v>
      </c>
      <c r="F9" s="903" t="s">
        <v>947</v>
      </c>
      <c r="G9" s="904"/>
      <c r="H9" s="884"/>
    </row>
    <row r="10" spans="2:8" ht="30" customHeight="1" x14ac:dyDescent="0.15">
      <c r="B10" s="445"/>
      <c r="C10" s="873" t="s">
        <v>136</v>
      </c>
      <c r="D10" s="446" t="s">
        <v>133</v>
      </c>
      <c r="E10" s="874" t="s">
        <v>134</v>
      </c>
      <c r="F10" s="907" t="s">
        <v>786</v>
      </c>
      <c r="G10" s="908"/>
      <c r="H10" s="875"/>
    </row>
    <row r="11" spans="2:8" ht="18" customHeight="1" x14ac:dyDescent="0.15">
      <c r="B11" s="429"/>
      <c r="C11" s="909" t="s">
        <v>137</v>
      </c>
      <c r="D11" s="439" t="s">
        <v>133</v>
      </c>
      <c r="E11" s="440" t="s">
        <v>134</v>
      </c>
      <c r="F11" s="905" t="s">
        <v>138</v>
      </c>
      <c r="G11" s="906"/>
      <c r="H11" s="442" t="s">
        <v>789</v>
      </c>
    </row>
    <row r="12" spans="2:8" ht="24" customHeight="1" x14ac:dyDescent="0.15">
      <c r="B12" s="429"/>
      <c r="C12" s="910"/>
      <c r="D12" s="439" t="s">
        <v>133</v>
      </c>
      <c r="E12" s="440" t="s">
        <v>134</v>
      </c>
      <c r="F12" s="905" t="s">
        <v>833</v>
      </c>
      <c r="G12" s="906"/>
      <c r="H12" s="436" t="s">
        <v>797</v>
      </c>
    </row>
    <row r="13" spans="2:8" ht="18" customHeight="1" x14ac:dyDescent="0.15">
      <c r="B13" s="429"/>
      <c r="C13" s="910"/>
      <c r="D13" s="439" t="s">
        <v>133</v>
      </c>
      <c r="E13" s="441" t="s">
        <v>134</v>
      </c>
      <c r="F13" s="905" t="s">
        <v>139</v>
      </c>
      <c r="G13" s="906"/>
      <c r="H13" s="438" t="s">
        <v>789</v>
      </c>
    </row>
    <row r="14" spans="2:8" ht="18" customHeight="1" x14ac:dyDescent="0.15">
      <c r="B14" s="429"/>
      <c r="C14" s="911"/>
      <c r="D14" s="432" t="s">
        <v>133</v>
      </c>
      <c r="E14" s="441" t="s">
        <v>134</v>
      </c>
      <c r="F14" s="905" t="s">
        <v>140</v>
      </c>
      <c r="G14" s="906"/>
      <c r="H14" s="438" t="s">
        <v>790</v>
      </c>
    </row>
    <row r="15" spans="2:8" ht="35.25" customHeight="1" x14ac:dyDescent="0.15">
      <c r="B15" s="429"/>
      <c r="C15" s="712" t="s">
        <v>141</v>
      </c>
      <c r="D15" s="713" t="s">
        <v>133</v>
      </c>
      <c r="E15" s="912"/>
      <c r="F15" s="913"/>
      <c r="G15" s="914"/>
      <c r="H15" s="438"/>
    </row>
    <row r="16" spans="2:8" ht="30.75" customHeight="1" x14ac:dyDescent="0.15">
      <c r="B16" s="429"/>
      <c r="C16" s="678" t="s">
        <v>142</v>
      </c>
      <c r="D16" s="714" t="s">
        <v>133</v>
      </c>
      <c r="E16" s="912"/>
      <c r="F16" s="913"/>
      <c r="G16" s="914"/>
      <c r="H16" s="438"/>
    </row>
    <row r="17" spans="2:8" ht="28.5" customHeight="1" x14ac:dyDescent="0.15">
      <c r="B17" s="429"/>
      <c r="C17" s="676" t="s">
        <v>143</v>
      </c>
      <c r="D17" s="432" t="s">
        <v>133</v>
      </c>
      <c r="E17" s="440" t="s">
        <v>134</v>
      </c>
      <c r="F17" s="905" t="s">
        <v>834</v>
      </c>
      <c r="G17" s="906"/>
      <c r="H17" s="436" t="s">
        <v>797</v>
      </c>
    </row>
    <row r="18" spans="2:8" ht="18" customHeight="1" x14ac:dyDescent="0.15">
      <c r="B18" s="429"/>
      <c r="C18" s="915" t="s">
        <v>145</v>
      </c>
      <c r="D18" s="432" t="s">
        <v>20</v>
      </c>
      <c r="E18" s="431" t="s">
        <v>146</v>
      </c>
      <c r="F18" s="887" t="s">
        <v>147</v>
      </c>
      <c r="G18" s="888"/>
      <c r="H18" s="430"/>
    </row>
    <row r="19" spans="2:8" ht="18" customHeight="1" x14ac:dyDescent="0.15">
      <c r="B19" s="429"/>
      <c r="C19" s="916"/>
      <c r="D19" s="432" t="s">
        <v>20</v>
      </c>
      <c r="E19" s="431" t="s">
        <v>146</v>
      </c>
      <c r="F19" s="887" t="s">
        <v>795</v>
      </c>
      <c r="G19" s="888"/>
      <c r="H19" s="430" t="s">
        <v>841</v>
      </c>
    </row>
    <row r="20" spans="2:8" ht="28.5" customHeight="1" x14ac:dyDescent="0.15">
      <c r="B20" s="675"/>
      <c r="C20" s="712" t="s">
        <v>148</v>
      </c>
      <c r="D20" s="714" t="s">
        <v>133</v>
      </c>
      <c r="E20" s="912"/>
      <c r="F20" s="913"/>
      <c r="G20" s="914"/>
      <c r="H20" s="674"/>
    </row>
    <row r="21" spans="2:8" ht="28.5" customHeight="1" x14ac:dyDescent="0.15">
      <c r="B21" s="429"/>
      <c r="C21" s="678" t="s">
        <v>149</v>
      </c>
      <c r="D21" s="432" t="s">
        <v>133</v>
      </c>
      <c r="E21" s="434" t="s">
        <v>134</v>
      </c>
      <c r="F21" s="921" t="s">
        <v>150</v>
      </c>
      <c r="G21" s="922"/>
      <c r="H21" s="435"/>
    </row>
    <row r="22" spans="2:8" ht="22.5" customHeight="1" x14ac:dyDescent="0.15">
      <c r="B22" s="677"/>
      <c r="C22" s="917" t="s">
        <v>151</v>
      </c>
      <c r="D22" s="432" t="s">
        <v>133</v>
      </c>
      <c r="E22" s="434" t="s">
        <v>134</v>
      </c>
      <c r="F22" s="887" t="s">
        <v>835</v>
      </c>
      <c r="G22" s="889"/>
      <c r="H22" s="436" t="s">
        <v>797</v>
      </c>
    </row>
    <row r="23" spans="2:8" ht="34.5" customHeight="1" x14ac:dyDescent="0.15">
      <c r="B23" s="677"/>
      <c r="C23" s="918"/>
      <c r="D23" s="432" t="s">
        <v>133</v>
      </c>
      <c r="E23" s="434" t="s">
        <v>134</v>
      </c>
      <c r="F23" s="887" t="s">
        <v>836</v>
      </c>
      <c r="G23" s="889"/>
      <c r="H23" s="436" t="s">
        <v>152</v>
      </c>
    </row>
    <row r="24" spans="2:8" ht="32.25" customHeight="1" x14ac:dyDescent="0.15">
      <c r="B24" s="672"/>
      <c r="C24" s="919"/>
      <c r="D24" s="432" t="s">
        <v>133</v>
      </c>
      <c r="E24" s="434" t="s">
        <v>134</v>
      </c>
      <c r="F24" s="887" t="s">
        <v>796</v>
      </c>
      <c r="G24" s="920"/>
      <c r="H24" s="436"/>
    </row>
    <row r="25" spans="2:8" ht="39.950000000000003" customHeight="1" x14ac:dyDescent="0.15">
      <c r="B25" s="673"/>
      <c r="C25" s="682" t="s">
        <v>153</v>
      </c>
      <c r="D25" s="433" t="s">
        <v>133</v>
      </c>
      <c r="E25" s="431" t="s">
        <v>154</v>
      </c>
      <c r="F25" s="887" t="s">
        <v>155</v>
      </c>
      <c r="G25" s="888"/>
      <c r="H25" s="671" t="s">
        <v>791</v>
      </c>
    </row>
    <row r="26" spans="2:8" ht="28.5" customHeight="1" x14ac:dyDescent="0.15">
      <c r="B26" s="429"/>
      <c r="C26" s="928" t="s">
        <v>798</v>
      </c>
      <c r="D26" s="439" t="s">
        <v>133</v>
      </c>
      <c r="E26" s="431" t="s">
        <v>134</v>
      </c>
      <c r="F26" s="887" t="s">
        <v>837</v>
      </c>
      <c r="G26" s="888"/>
      <c r="H26" s="436" t="s">
        <v>797</v>
      </c>
    </row>
    <row r="27" spans="2:8" ht="43.15" customHeight="1" x14ac:dyDescent="0.15">
      <c r="B27" s="429"/>
      <c r="C27" s="928"/>
      <c r="D27" s="439" t="s">
        <v>133</v>
      </c>
      <c r="E27" s="431" t="s">
        <v>134</v>
      </c>
      <c r="F27" s="887" t="s">
        <v>800</v>
      </c>
      <c r="G27" s="888"/>
      <c r="H27" s="430" t="s">
        <v>792</v>
      </c>
    </row>
    <row r="28" spans="2:8" ht="36.6" customHeight="1" x14ac:dyDescent="0.15">
      <c r="B28" s="429"/>
      <c r="C28" s="929"/>
      <c r="D28" s="432" t="s">
        <v>133</v>
      </c>
      <c r="E28" s="434" t="s">
        <v>134</v>
      </c>
      <c r="F28" s="925" t="s">
        <v>156</v>
      </c>
      <c r="G28" s="926"/>
      <c r="H28" s="436"/>
    </row>
    <row r="29" spans="2:8" ht="27" customHeight="1" x14ac:dyDescent="0.15">
      <c r="B29" s="429"/>
      <c r="C29" s="679" t="s">
        <v>157</v>
      </c>
      <c r="D29" s="432" t="s">
        <v>133</v>
      </c>
      <c r="E29" s="930"/>
      <c r="F29" s="931"/>
      <c r="G29" s="932"/>
      <c r="H29" s="436"/>
    </row>
    <row r="30" spans="2:8" ht="30.6" customHeight="1" x14ac:dyDescent="0.15">
      <c r="B30" s="429"/>
      <c r="C30" s="927" t="s">
        <v>65</v>
      </c>
      <c r="D30" s="433" t="s">
        <v>133</v>
      </c>
      <c r="E30" s="431" t="s">
        <v>134</v>
      </c>
      <c r="F30" s="887" t="s">
        <v>835</v>
      </c>
      <c r="G30" s="889"/>
      <c r="H30" s="436" t="s">
        <v>797</v>
      </c>
    </row>
    <row r="31" spans="2:8" ht="25.9" customHeight="1" x14ac:dyDescent="0.15">
      <c r="B31" s="429"/>
      <c r="C31" s="928"/>
      <c r="D31" s="432" t="s">
        <v>133</v>
      </c>
      <c r="E31" s="434" t="s">
        <v>134</v>
      </c>
      <c r="F31" s="887" t="s">
        <v>838</v>
      </c>
      <c r="G31" s="889"/>
      <c r="H31" s="436"/>
    </row>
    <row r="32" spans="2:8" ht="30" customHeight="1" x14ac:dyDescent="0.15">
      <c r="B32" s="429"/>
      <c r="C32" s="934"/>
      <c r="D32" s="432" t="s">
        <v>133</v>
      </c>
      <c r="E32" s="434" t="s">
        <v>134</v>
      </c>
      <c r="F32" s="887" t="s">
        <v>801</v>
      </c>
      <c r="G32" s="920"/>
      <c r="H32" s="436"/>
    </row>
    <row r="33" spans="2:8" ht="37.5" customHeight="1" x14ac:dyDescent="0.15">
      <c r="B33" s="429"/>
      <c r="C33" s="919"/>
      <c r="D33" s="433" t="s">
        <v>133</v>
      </c>
      <c r="E33" s="431" t="s">
        <v>134</v>
      </c>
      <c r="F33" s="887" t="s">
        <v>802</v>
      </c>
      <c r="G33" s="889"/>
      <c r="H33" s="438" t="s">
        <v>793</v>
      </c>
    </row>
    <row r="34" spans="2:8" ht="27" customHeight="1" x14ac:dyDescent="0.15">
      <c r="B34" s="429"/>
      <c r="C34" s="678" t="s">
        <v>158</v>
      </c>
      <c r="D34" s="432" t="s">
        <v>133</v>
      </c>
      <c r="E34" s="930" t="s">
        <v>134</v>
      </c>
      <c r="F34" s="931"/>
      <c r="G34" s="932"/>
      <c r="H34" s="437"/>
    </row>
    <row r="35" spans="2:8" ht="26.45" customHeight="1" x14ac:dyDescent="0.15">
      <c r="B35" s="429"/>
      <c r="C35" s="927" t="s">
        <v>159</v>
      </c>
      <c r="D35" s="432" t="s">
        <v>133</v>
      </c>
      <c r="E35" s="431" t="s">
        <v>134</v>
      </c>
      <c r="F35" s="887" t="s">
        <v>803</v>
      </c>
      <c r="G35" s="888"/>
      <c r="H35" s="430"/>
    </row>
    <row r="36" spans="2:8" ht="32.450000000000003" customHeight="1" x14ac:dyDescent="0.15">
      <c r="B36" s="429"/>
      <c r="C36" s="928"/>
      <c r="D36" s="432" t="s">
        <v>133</v>
      </c>
      <c r="E36" s="431" t="s">
        <v>134</v>
      </c>
      <c r="F36" s="887" t="s">
        <v>837</v>
      </c>
      <c r="G36" s="888"/>
      <c r="H36" s="430" t="s">
        <v>160</v>
      </c>
    </row>
    <row r="37" spans="2:8" ht="30.6" customHeight="1" x14ac:dyDescent="0.15">
      <c r="B37" s="429"/>
      <c r="C37" s="928"/>
      <c r="D37" s="432" t="s">
        <v>133</v>
      </c>
      <c r="E37" s="431" t="s">
        <v>134</v>
      </c>
      <c r="F37" s="887" t="s">
        <v>161</v>
      </c>
      <c r="G37" s="888"/>
      <c r="H37" s="430" t="s">
        <v>162</v>
      </c>
    </row>
    <row r="38" spans="2:8" ht="41.25" customHeight="1" x14ac:dyDescent="0.15">
      <c r="B38" s="429"/>
      <c r="C38" s="928"/>
      <c r="D38" s="432" t="s">
        <v>133</v>
      </c>
      <c r="E38" s="431" t="s">
        <v>134</v>
      </c>
      <c r="F38" s="887" t="s">
        <v>163</v>
      </c>
      <c r="G38" s="888"/>
      <c r="H38" s="436"/>
    </row>
    <row r="39" spans="2:8" ht="28.5" customHeight="1" x14ac:dyDescent="0.15">
      <c r="B39" s="669"/>
      <c r="C39" s="933"/>
      <c r="D39" s="427" t="s">
        <v>133</v>
      </c>
      <c r="E39" s="670" t="s">
        <v>154</v>
      </c>
      <c r="F39" s="923" t="s">
        <v>164</v>
      </c>
      <c r="G39" s="924"/>
      <c r="H39" s="425" t="s">
        <v>165</v>
      </c>
    </row>
    <row r="40" spans="2:8" ht="29.25" customHeight="1" x14ac:dyDescent="0.15">
      <c r="B40" s="429"/>
      <c r="C40" s="928" t="s">
        <v>804</v>
      </c>
      <c r="D40" s="432" t="s">
        <v>133</v>
      </c>
      <c r="E40" s="431" t="s">
        <v>134</v>
      </c>
      <c r="F40" s="887" t="s">
        <v>837</v>
      </c>
      <c r="G40" s="888"/>
      <c r="H40" s="430" t="s">
        <v>144</v>
      </c>
    </row>
    <row r="41" spans="2:8" ht="24" customHeight="1" x14ac:dyDescent="0.15">
      <c r="B41" s="429"/>
      <c r="C41" s="928"/>
      <c r="D41" s="432" t="s">
        <v>133</v>
      </c>
      <c r="E41" s="434" t="s">
        <v>134</v>
      </c>
      <c r="F41" s="925" t="s">
        <v>161</v>
      </c>
      <c r="G41" s="926"/>
      <c r="H41" s="435" t="s">
        <v>832</v>
      </c>
    </row>
    <row r="42" spans="2:8" ht="37.15" customHeight="1" x14ac:dyDescent="0.15">
      <c r="B42" s="429"/>
      <c r="C42" s="929"/>
      <c r="D42" s="432" t="s">
        <v>133</v>
      </c>
      <c r="E42" s="434" t="s">
        <v>134</v>
      </c>
      <c r="F42" s="925" t="s">
        <v>166</v>
      </c>
      <c r="G42" s="926"/>
      <c r="H42" s="436"/>
    </row>
    <row r="43" spans="2:8" ht="28.15" customHeight="1" x14ac:dyDescent="0.15">
      <c r="B43" s="429"/>
      <c r="C43" s="681" t="s">
        <v>167</v>
      </c>
      <c r="D43" s="432" t="s">
        <v>133</v>
      </c>
      <c r="E43" s="930" t="s">
        <v>134</v>
      </c>
      <c r="F43" s="931"/>
      <c r="G43" s="932"/>
      <c r="H43" s="430"/>
    </row>
    <row r="44" spans="2:8" ht="31.15" customHeight="1" x14ac:dyDescent="0.15">
      <c r="B44" s="429"/>
      <c r="C44" s="927" t="s">
        <v>168</v>
      </c>
      <c r="D44" s="433" t="s">
        <v>133</v>
      </c>
      <c r="E44" s="431" t="s">
        <v>134</v>
      </c>
      <c r="F44" s="887" t="s">
        <v>839</v>
      </c>
      <c r="G44" s="888"/>
      <c r="H44" s="430"/>
    </row>
    <row r="45" spans="2:8" ht="30.6" customHeight="1" x14ac:dyDescent="0.15">
      <c r="B45" s="429"/>
      <c r="C45" s="928"/>
      <c r="D45" s="432" t="s">
        <v>133</v>
      </c>
      <c r="E45" s="431" t="s">
        <v>134</v>
      </c>
      <c r="F45" s="887" t="s">
        <v>840</v>
      </c>
      <c r="G45" s="888"/>
      <c r="H45" s="430" t="s">
        <v>794</v>
      </c>
    </row>
    <row r="46" spans="2:8" ht="30.6" customHeight="1" x14ac:dyDescent="0.15">
      <c r="B46" s="675"/>
      <c r="C46" s="929"/>
      <c r="D46" s="432" t="s">
        <v>133</v>
      </c>
      <c r="E46" s="434" t="s">
        <v>134</v>
      </c>
      <c r="F46" s="925" t="s">
        <v>812</v>
      </c>
      <c r="G46" s="926"/>
      <c r="H46" s="777"/>
    </row>
    <row r="47" spans="2:8" ht="51.75" customHeight="1" x14ac:dyDescent="0.15">
      <c r="B47" s="428"/>
      <c r="C47" s="680" t="s">
        <v>169</v>
      </c>
      <c r="D47" s="427" t="s">
        <v>133</v>
      </c>
      <c r="E47" s="426" t="s">
        <v>134</v>
      </c>
      <c r="F47" s="923" t="s">
        <v>813</v>
      </c>
      <c r="G47" s="924"/>
      <c r="H47" s="715"/>
    </row>
    <row r="48" spans="2:8" ht="7.9" customHeight="1" x14ac:dyDescent="0.15"/>
    <row r="49" ht="15" customHeight="1" x14ac:dyDescent="0.15"/>
  </sheetData>
  <mergeCells count="53">
    <mergeCell ref="F25:G25"/>
    <mergeCell ref="F26:G26"/>
    <mergeCell ref="F30:G30"/>
    <mergeCell ref="F28:G28"/>
    <mergeCell ref="C30:C33"/>
    <mergeCell ref="F31:G31"/>
    <mergeCell ref="E29:G29"/>
    <mergeCell ref="E34:G34"/>
    <mergeCell ref="F32:G32"/>
    <mergeCell ref="F27:G27"/>
    <mergeCell ref="F35:G35"/>
    <mergeCell ref="C40:C42"/>
    <mergeCell ref="F41:G41"/>
    <mergeCell ref="F40:G40"/>
    <mergeCell ref="C35:C39"/>
    <mergeCell ref="F39:G39"/>
    <mergeCell ref="C26:C28"/>
    <mergeCell ref="F38:G38"/>
    <mergeCell ref="F36:G36"/>
    <mergeCell ref="F47:G47"/>
    <mergeCell ref="F42:G42"/>
    <mergeCell ref="F46:G46"/>
    <mergeCell ref="F45:G45"/>
    <mergeCell ref="C44:C46"/>
    <mergeCell ref="F44:G44"/>
    <mergeCell ref="E43:G43"/>
    <mergeCell ref="E15:G15"/>
    <mergeCell ref="E16:G16"/>
    <mergeCell ref="C18:C19"/>
    <mergeCell ref="F18:G18"/>
    <mergeCell ref="C22:C24"/>
    <mergeCell ref="F19:G19"/>
    <mergeCell ref="F24:G24"/>
    <mergeCell ref="F22:G22"/>
    <mergeCell ref="F23:G23"/>
    <mergeCell ref="F21:G21"/>
    <mergeCell ref="E20:G20"/>
    <mergeCell ref="F8:G8"/>
    <mergeCell ref="F37:G37"/>
    <mergeCell ref="F33:G33"/>
    <mergeCell ref="B2:H2"/>
    <mergeCell ref="B6:C6"/>
    <mergeCell ref="E6:G6"/>
    <mergeCell ref="F7:G7"/>
    <mergeCell ref="B7:C9"/>
    <mergeCell ref="F9:G9"/>
    <mergeCell ref="F13:G13"/>
    <mergeCell ref="F10:G10"/>
    <mergeCell ref="C11:C14"/>
    <mergeCell ref="F11:G11"/>
    <mergeCell ref="F12:G12"/>
    <mergeCell ref="F17:G17"/>
    <mergeCell ref="F14:G14"/>
  </mergeCells>
  <phoneticPr fontId="2"/>
  <printOptions horizontalCentered="1"/>
  <pageMargins left="0.23622047244094491" right="0.23622047244094491" top="0.59055118110236227" bottom="0.74803149606299213" header="0.31496062992125984" footer="0.31496062992125984"/>
  <pageSetup paperSize="9" scale="99" fitToHeight="0" orientation="portrait" r:id="rId1"/>
  <headerFooter alignWithMargins="0">
    <oddFooter>&amp;P / &amp;N ページ</oddFooter>
  </headerFooter>
  <rowBreaks count="1" manualBreakCount="1">
    <brk id="25" max="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D123"/>
  <sheetViews>
    <sheetView view="pageBreakPreview" zoomScaleNormal="100" zoomScaleSheetLayoutView="100" workbookViewId="0">
      <selection activeCell="F26" sqref="F26:G26"/>
    </sheetView>
  </sheetViews>
  <sheetFormatPr defaultColWidth="3.5" defaultRowHeight="13.5" x14ac:dyDescent="0.15"/>
  <cols>
    <col min="1" max="1" width="1.25" style="3" customWidth="1"/>
    <col min="2" max="2" width="3.125" style="89" customWidth="1"/>
    <col min="3" max="30" width="3.125" style="3" customWidth="1"/>
    <col min="31" max="31" width="1.25" style="3" customWidth="1"/>
    <col min="32" max="16384" width="3.5" style="3"/>
  </cols>
  <sheetData>
    <row r="1" spans="2:30" s="1" customFormat="1" ht="9.6" customHeight="1" x14ac:dyDescent="0.15"/>
    <row r="2" spans="2:30" s="1" customFormat="1" x14ac:dyDescent="0.15">
      <c r="B2" s="1" t="s">
        <v>268</v>
      </c>
    </row>
    <row r="3" spans="2:30" s="1" customFormat="1" x14ac:dyDescent="0.15">
      <c r="U3" s="45" t="s">
        <v>257</v>
      </c>
      <c r="V3" s="1055"/>
      <c r="W3" s="1055"/>
      <c r="X3" s="45" t="s">
        <v>258</v>
      </c>
      <c r="Y3" s="1055"/>
      <c r="Z3" s="1055"/>
      <c r="AA3" s="45" t="s">
        <v>269</v>
      </c>
      <c r="AB3" s="1055"/>
      <c r="AC3" s="1055"/>
      <c r="AD3" s="45" t="s">
        <v>270</v>
      </c>
    </row>
    <row r="4" spans="2:30" s="1" customFormat="1" x14ac:dyDescent="0.15">
      <c r="AD4" s="45"/>
    </row>
    <row r="5" spans="2:30" s="1" customFormat="1" x14ac:dyDescent="0.15">
      <c r="B5" s="1055" t="s">
        <v>271</v>
      </c>
      <c r="C5" s="1055"/>
      <c r="D5" s="1055"/>
      <c r="E5" s="1055"/>
      <c r="F5" s="1055"/>
      <c r="G5" s="1055"/>
      <c r="H5" s="1055"/>
      <c r="I5" s="1055"/>
      <c r="J5" s="1055"/>
      <c r="K5" s="1055"/>
      <c r="L5" s="1055"/>
      <c r="M5" s="1055"/>
      <c r="N5" s="1055"/>
      <c r="O5" s="1055"/>
      <c r="P5" s="1055"/>
      <c r="Q5" s="1055"/>
      <c r="R5" s="1055"/>
      <c r="S5" s="1055"/>
      <c r="T5" s="1055"/>
      <c r="U5" s="1055"/>
      <c r="V5" s="1055"/>
      <c r="W5" s="1055"/>
      <c r="X5" s="1055"/>
      <c r="Y5" s="1055"/>
      <c r="Z5" s="1055"/>
      <c r="AA5" s="1055"/>
      <c r="AB5" s="1055"/>
      <c r="AC5" s="1055"/>
      <c r="AD5" s="1055"/>
    </row>
    <row r="6" spans="2:30" s="1" customFormat="1" ht="28.5" customHeight="1" x14ac:dyDescent="0.15">
      <c r="B6" s="1127" t="s">
        <v>272</v>
      </c>
      <c r="C6" s="1127"/>
      <c r="D6" s="1127"/>
      <c r="E6" s="1127"/>
      <c r="F6" s="1127"/>
      <c r="G6" s="1127"/>
      <c r="H6" s="1127"/>
      <c r="I6" s="1127"/>
      <c r="J6" s="1127"/>
      <c r="K6" s="1127"/>
      <c r="L6" s="1127"/>
      <c r="M6" s="1127"/>
      <c r="N6" s="1127"/>
      <c r="O6" s="1127"/>
      <c r="P6" s="1127"/>
      <c r="Q6" s="1127"/>
      <c r="R6" s="1127"/>
      <c r="S6" s="1127"/>
      <c r="T6" s="1127"/>
      <c r="U6" s="1127"/>
      <c r="V6" s="1127"/>
      <c r="W6" s="1127"/>
      <c r="X6" s="1127"/>
      <c r="Y6" s="1127"/>
      <c r="Z6" s="1127"/>
      <c r="AA6" s="1127"/>
      <c r="AB6" s="1127"/>
      <c r="AC6" s="1127"/>
      <c r="AD6" s="1127"/>
    </row>
    <row r="7" spans="2:30" s="1" customFormat="1" x14ac:dyDescent="0.15"/>
    <row r="8" spans="2:30" s="1" customFormat="1" ht="23.25" customHeight="1" x14ac:dyDescent="0.15">
      <c r="B8" s="1268" t="s">
        <v>273</v>
      </c>
      <c r="C8" s="1268"/>
      <c r="D8" s="1268"/>
      <c r="E8" s="1268"/>
      <c r="F8" s="1263"/>
      <c r="G8" s="1269"/>
      <c r="H8" s="1270"/>
      <c r="I8" s="1270"/>
      <c r="J8" s="1270"/>
      <c r="K8" s="1270"/>
      <c r="L8" s="1270"/>
      <c r="M8" s="1270"/>
      <c r="N8" s="1270"/>
      <c r="O8" s="1270"/>
      <c r="P8" s="1270"/>
      <c r="Q8" s="1270"/>
      <c r="R8" s="1270"/>
      <c r="S8" s="1270"/>
      <c r="T8" s="1270"/>
      <c r="U8" s="1270"/>
      <c r="V8" s="1270"/>
      <c r="W8" s="1270"/>
      <c r="X8" s="1270"/>
      <c r="Y8" s="1270"/>
      <c r="Z8" s="1270"/>
      <c r="AA8" s="1270"/>
      <c r="AB8" s="1270"/>
      <c r="AC8" s="1270"/>
      <c r="AD8" s="1271"/>
    </row>
    <row r="9" spans="2:30" ht="23.25" customHeight="1" x14ac:dyDescent="0.15">
      <c r="B9" s="1263" t="s">
        <v>274</v>
      </c>
      <c r="C9" s="1264"/>
      <c r="D9" s="1264"/>
      <c r="E9" s="1264"/>
      <c r="F9" s="1264"/>
      <c r="G9" s="92" t="s">
        <v>20</v>
      </c>
      <c r="H9" s="233" t="s">
        <v>275</v>
      </c>
      <c r="I9" s="233"/>
      <c r="J9" s="233"/>
      <c r="K9" s="233"/>
      <c r="L9" s="93" t="s">
        <v>20</v>
      </c>
      <c r="M9" s="233" t="s">
        <v>276</v>
      </c>
      <c r="N9" s="233"/>
      <c r="O9" s="233"/>
      <c r="P9" s="233"/>
      <c r="Q9" s="93" t="s">
        <v>20</v>
      </c>
      <c r="R9" s="233" t="s">
        <v>277</v>
      </c>
      <c r="S9" s="231"/>
      <c r="T9" s="231"/>
      <c r="U9" s="231"/>
      <c r="V9" s="231"/>
      <c r="W9" s="231"/>
      <c r="X9" s="231"/>
      <c r="Y9" s="231"/>
      <c r="Z9" s="231"/>
      <c r="AA9" s="231"/>
      <c r="AB9" s="231"/>
      <c r="AC9" s="231"/>
      <c r="AD9" s="95"/>
    </row>
    <row r="10" spans="2:30" ht="23.25" customHeight="1" x14ac:dyDescent="0.15">
      <c r="B10" s="957" t="s">
        <v>278</v>
      </c>
      <c r="C10" s="958"/>
      <c r="D10" s="958"/>
      <c r="E10" s="958"/>
      <c r="F10" s="960"/>
      <c r="G10" s="93" t="s">
        <v>20</v>
      </c>
      <c r="H10" s="7" t="s">
        <v>279</v>
      </c>
      <c r="I10" s="22"/>
      <c r="J10" s="22"/>
      <c r="K10" s="22"/>
      <c r="L10" s="22"/>
      <c r="M10" s="22"/>
      <c r="N10" s="7"/>
      <c r="O10" s="22"/>
      <c r="P10" s="93" t="s">
        <v>20</v>
      </c>
      <c r="Q10" s="7" t="s">
        <v>280</v>
      </c>
      <c r="R10" s="22"/>
      <c r="S10" s="7"/>
      <c r="T10" s="96"/>
      <c r="U10" s="96"/>
      <c r="V10" s="96"/>
      <c r="W10" s="96"/>
      <c r="X10" s="96"/>
      <c r="Y10" s="96"/>
      <c r="Z10" s="96"/>
      <c r="AA10" s="96"/>
      <c r="AB10" s="96"/>
      <c r="AC10" s="96"/>
      <c r="AD10" s="97"/>
    </row>
    <row r="11" spans="2:30" ht="23.25" customHeight="1" x14ac:dyDescent="0.15">
      <c r="B11" s="966"/>
      <c r="C11" s="967"/>
      <c r="D11" s="967"/>
      <c r="E11" s="967"/>
      <c r="F11" s="968"/>
      <c r="G11" s="94" t="s">
        <v>20</v>
      </c>
      <c r="H11" s="8" t="s">
        <v>281</v>
      </c>
      <c r="I11" s="234"/>
      <c r="J11" s="234"/>
      <c r="K11" s="234"/>
      <c r="L11" s="234"/>
      <c r="M11" s="234"/>
      <c r="N11" s="234"/>
      <c r="O11" s="234"/>
      <c r="P11" s="93" t="s">
        <v>20</v>
      </c>
      <c r="Q11" s="8" t="s">
        <v>282</v>
      </c>
      <c r="R11" s="234"/>
      <c r="S11" s="98"/>
      <c r="T11" s="98"/>
      <c r="U11" s="98"/>
      <c r="V11" s="98"/>
      <c r="W11" s="98"/>
      <c r="X11" s="98"/>
      <c r="Y11" s="98"/>
      <c r="Z11" s="98"/>
      <c r="AA11" s="98"/>
      <c r="AB11" s="98"/>
      <c r="AC11" s="98"/>
      <c r="AD11" s="99"/>
    </row>
    <row r="12" spans="2:30" ht="23.25" customHeight="1" x14ac:dyDescent="0.15">
      <c r="B12" s="957" t="s">
        <v>283</v>
      </c>
      <c r="C12" s="958"/>
      <c r="D12" s="958"/>
      <c r="E12" s="958"/>
      <c r="F12" s="960"/>
      <c r="G12" s="93" t="s">
        <v>20</v>
      </c>
      <c r="H12" s="7" t="s">
        <v>284</v>
      </c>
      <c r="I12" s="22"/>
      <c r="J12" s="22"/>
      <c r="K12" s="22"/>
      <c r="L12" s="22"/>
      <c r="M12" s="22"/>
      <c r="N12" s="22"/>
      <c r="O12" s="22"/>
      <c r="P12" s="22"/>
      <c r="Q12" s="22"/>
      <c r="R12" s="22"/>
      <c r="S12" s="93" t="s">
        <v>20</v>
      </c>
      <c r="T12" s="7" t="s">
        <v>285</v>
      </c>
      <c r="U12" s="96"/>
      <c r="V12" s="96"/>
      <c r="W12" s="96"/>
      <c r="X12" s="96"/>
      <c r="Y12" s="96"/>
      <c r="Z12" s="96"/>
      <c r="AA12" s="96"/>
      <c r="AB12" s="96"/>
      <c r="AC12" s="96"/>
      <c r="AD12" s="97"/>
    </row>
    <row r="13" spans="2:30" ht="23.25" customHeight="1" x14ac:dyDescent="0.15">
      <c r="B13" s="966"/>
      <c r="C13" s="967"/>
      <c r="D13" s="967"/>
      <c r="E13" s="967"/>
      <c r="F13" s="968"/>
      <c r="G13" s="94" t="s">
        <v>20</v>
      </c>
      <c r="H13" s="8" t="s">
        <v>286</v>
      </c>
      <c r="I13" s="234"/>
      <c r="J13" s="234"/>
      <c r="K13" s="234"/>
      <c r="L13" s="234"/>
      <c r="M13" s="234"/>
      <c r="N13" s="234"/>
      <c r="O13" s="234"/>
      <c r="P13" s="234"/>
      <c r="Q13" s="234"/>
      <c r="R13" s="234"/>
      <c r="S13" s="98"/>
      <c r="T13" s="98"/>
      <c r="U13" s="98"/>
      <c r="V13" s="98"/>
      <c r="W13" s="98"/>
      <c r="X13" s="98"/>
      <c r="Y13" s="98"/>
      <c r="Z13" s="98"/>
      <c r="AA13" s="98"/>
      <c r="AB13" s="98"/>
      <c r="AC13" s="98"/>
      <c r="AD13" s="99"/>
    </row>
    <row r="14" spans="2:30" s="1" customFormat="1" x14ac:dyDescent="0.15"/>
    <row r="15" spans="2:30" s="1" customFormat="1" x14ac:dyDescent="0.15">
      <c r="B15" s="1" t="s">
        <v>287</v>
      </c>
    </row>
    <row r="16" spans="2:30" s="1" customFormat="1" x14ac:dyDescent="0.15">
      <c r="B16" s="1" t="s">
        <v>288</v>
      </c>
      <c r="AC16" s="2"/>
      <c r="AD16" s="2"/>
    </row>
    <row r="17" spans="2:30" s="1" customFormat="1" ht="6" customHeight="1" x14ac:dyDescent="0.15"/>
    <row r="18" spans="2:30" s="1" customFormat="1" ht="4.5" customHeight="1" x14ac:dyDescent="0.15">
      <c r="B18" s="1045" t="s">
        <v>289</v>
      </c>
      <c r="C18" s="1020"/>
      <c r="D18" s="1020"/>
      <c r="E18" s="1020"/>
      <c r="F18" s="1021"/>
      <c r="G18" s="6"/>
      <c r="H18" s="7"/>
      <c r="I18" s="7"/>
      <c r="J18" s="7"/>
      <c r="K18" s="7"/>
      <c r="L18" s="7"/>
      <c r="M18" s="7"/>
      <c r="N18" s="7"/>
      <c r="O18" s="7"/>
      <c r="P18" s="7"/>
      <c r="Q18" s="7"/>
      <c r="R18" s="7"/>
      <c r="S18" s="7"/>
      <c r="T18" s="7"/>
      <c r="U18" s="7"/>
      <c r="V18" s="7"/>
      <c r="W18" s="7"/>
      <c r="X18" s="7"/>
      <c r="Y18" s="7"/>
      <c r="Z18" s="6"/>
      <c r="AA18" s="7"/>
      <c r="AB18" s="7"/>
      <c r="AC18" s="1265"/>
      <c r="AD18" s="1266"/>
    </row>
    <row r="19" spans="2:30" s="1" customFormat="1" ht="15.75" customHeight="1" x14ac:dyDescent="0.15">
      <c r="B19" s="1134"/>
      <c r="C19" s="1127"/>
      <c r="D19" s="1127"/>
      <c r="E19" s="1127"/>
      <c r="F19" s="1135"/>
      <c r="G19" s="228"/>
      <c r="H19" s="1" t="s">
        <v>290</v>
      </c>
      <c r="Z19" s="101"/>
      <c r="AA19" s="91" t="s">
        <v>291</v>
      </c>
      <c r="AB19" s="91" t="s">
        <v>134</v>
      </c>
      <c r="AC19" s="91" t="s">
        <v>292</v>
      </c>
      <c r="AD19" s="88"/>
    </row>
    <row r="20" spans="2:30" s="1" customFormat="1" ht="18.75" customHeight="1" x14ac:dyDescent="0.15">
      <c r="B20" s="1134"/>
      <c r="C20" s="1127"/>
      <c r="D20" s="1127"/>
      <c r="E20" s="1127"/>
      <c r="F20" s="1135"/>
      <c r="G20" s="228"/>
      <c r="I20" s="225" t="s">
        <v>251</v>
      </c>
      <c r="J20" s="1255" t="s">
        <v>293</v>
      </c>
      <c r="K20" s="1256"/>
      <c r="L20" s="1256"/>
      <c r="M20" s="1256"/>
      <c r="N20" s="1256"/>
      <c r="O20" s="1256"/>
      <c r="P20" s="1256"/>
      <c r="Q20" s="1256"/>
      <c r="R20" s="1256"/>
      <c r="S20" s="1256"/>
      <c r="T20" s="1256"/>
      <c r="U20" s="10"/>
      <c r="V20" s="1254"/>
      <c r="W20" s="1257"/>
      <c r="X20" s="11" t="s">
        <v>252</v>
      </c>
      <c r="Z20" s="90"/>
      <c r="AA20" s="239"/>
      <c r="AB20" s="12"/>
      <c r="AC20" s="239"/>
      <c r="AD20" s="88"/>
    </row>
    <row r="21" spans="2:30" s="1" customFormat="1" ht="18.75" customHeight="1" x14ac:dyDescent="0.15">
      <c r="B21" s="1134"/>
      <c r="C21" s="1127"/>
      <c r="D21" s="1127"/>
      <c r="E21" s="1127"/>
      <c r="F21" s="1135"/>
      <c r="G21" s="228"/>
      <c r="I21" s="225" t="s">
        <v>253</v>
      </c>
      <c r="J21" s="230" t="s">
        <v>294</v>
      </c>
      <c r="K21" s="10"/>
      <c r="L21" s="10"/>
      <c r="M21" s="10"/>
      <c r="N21" s="10"/>
      <c r="O21" s="10"/>
      <c r="P21" s="10"/>
      <c r="Q21" s="10"/>
      <c r="R21" s="10"/>
      <c r="S21" s="10"/>
      <c r="T21" s="10"/>
      <c r="U21" s="11"/>
      <c r="V21" s="1258"/>
      <c r="W21" s="1259"/>
      <c r="X21" s="119" t="s">
        <v>252</v>
      </c>
      <c r="Y21" s="102"/>
      <c r="Z21" s="90"/>
      <c r="AA21" s="93" t="s">
        <v>20</v>
      </c>
      <c r="AB21" s="93" t="s">
        <v>134</v>
      </c>
      <c r="AC21" s="93" t="s">
        <v>20</v>
      </c>
      <c r="AD21" s="88"/>
    </row>
    <row r="22" spans="2:30" s="1" customFormat="1" x14ac:dyDescent="0.15">
      <c r="B22" s="1134"/>
      <c r="C22" s="1127"/>
      <c r="D22" s="1127"/>
      <c r="E22" s="1127"/>
      <c r="F22" s="1135"/>
      <c r="G22" s="228"/>
      <c r="H22" s="1" t="s">
        <v>295</v>
      </c>
      <c r="Z22" s="228"/>
      <c r="AC22" s="2"/>
      <c r="AD22" s="88"/>
    </row>
    <row r="23" spans="2:30" s="1" customFormat="1" ht="15.75" customHeight="1" x14ac:dyDescent="0.15">
      <c r="B23" s="1134"/>
      <c r="C23" s="1127"/>
      <c r="D23" s="1127"/>
      <c r="E23" s="1127"/>
      <c r="F23" s="1135"/>
      <c r="G23" s="228"/>
      <c r="H23" s="1" t="s">
        <v>296</v>
      </c>
      <c r="T23" s="102"/>
      <c r="V23" s="102"/>
      <c r="Z23" s="90"/>
      <c r="AA23" s="2"/>
      <c r="AB23" s="2"/>
      <c r="AC23" s="2"/>
      <c r="AD23" s="88"/>
    </row>
    <row r="24" spans="2:30" s="1" customFormat="1" ht="30" customHeight="1" x14ac:dyDescent="0.15">
      <c r="B24" s="1134"/>
      <c r="C24" s="1127"/>
      <c r="D24" s="1127"/>
      <c r="E24" s="1127"/>
      <c r="F24" s="1135"/>
      <c r="G24" s="228"/>
      <c r="I24" s="225" t="s">
        <v>254</v>
      </c>
      <c r="J24" s="1255" t="s">
        <v>297</v>
      </c>
      <c r="K24" s="1256"/>
      <c r="L24" s="1256"/>
      <c r="M24" s="1256"/>
      <c r="N24" s="1256"/>
      <c r="O24" s="1256"/>
      <c r="P24" s="1256"/>
      <c r="Q24" s="1256"/>
      <c r="R24" s="1256"/>
      <c r="S24" s="1256"/>
      <c r="T24" s="1256"/>
      <c r="U24" s="1267"/>
      <c r="V24" s="1254"/>
      <c r="W24" s="1257"/>
      <c r="X24" s="11" t="s">
        <v>252</v>
      </c>
      <c r="Y24" s="102"/>
      <c r="Z24" s="90"/>
      <c r="AA24" s="93" t="s">
        <v>20</v>
      </c>
      <c r="AB24" s="93" t="s">
        <v>134</v>
      </c>
      <c r="AC24" s="93" t="s">
        <v>20</v>
      </c>
      <c r="AD24" s="88"/>
    </row>
    <row r="25" spans="2:30" s="1" customFormat="1" ht="6" customHeight="1" x14ac:dyDescent="0.15">
      <c r="B25" s="1126"/>
      <c r="C25" s="1124"/>
      <c r="D25" s="1124"/>
      <c r="E25" s="1124"/>
      <c r="F25" s="1125"/>
      <c r="G25" s="229"/>
      <c r="H25" s="8"/>
      <c r="I25" s="8"/>
      <c r="J25" s="8"/>
      <c r="K25" s="8"/>
      <c r="L25" s="8"/>
      <c r="M25" s="8"/>
      <c r="N25" s="8"/>
      <c r="O25" s="8"/>
      <c r="P25" s="8"/>
      <c r="Q25" s="8"/>
      <c r="R25" s="8"/>
      <c r="S25" s="8"/>
      <c r="T25" s="103"/>
      <c r="U25" s="103"/>
      <c r="V25" s="8"/>
      <c r="W25" s="8"/>
      <c r="X25" s="8"/>
      <c r="Y25" s="8"/>
      <c r="Z25" s="229"/>
      <c r="AA25" s="8"/>
      <c r="AB25" s="8"/>
      <c r="AC25" s="234"/>
      <c r="AD25" s="237"/>
    </row>
    <row r="26" spans="2:30" s="1" customFormat="1" ht="9.75" customHeight="1" x14ac:dyDescent="0.15">
      <c r="B26" s="226"/>
      <c r="C26" s="226"/>
      <c r="D26" s="226"/>
      <c r="E26" s="226"/>
      <c r="F26" s="226"/>
      <c r="T26" s="102"/>
      <c r="U26" s="102"/>
    </row>
    <row r="27" spans="2:30" s="1" customFormat="1" x14ac:dyDescent="0.15">
      <c r="B27" s="1" t="s">
        <v>298</v>
      </c>
      <c r="C27" s="226"/>
      <c r="D27" s="226"/>
      <c r="E27" s="226"/>
      <c r="F27" s="226"/>
      <c r="T27" s="102"/>
      <c r="U27" s="102"/>
    </row>
    <row r="28" spans="2:30" s="1" customFormat="1" ht="6.75" customHeight="1" x14ac:dyDescent="0.15">
      <c r="B28" s="226"/>
      <c r="C28" s="226"/>
      <c r="D28" s="226"/>
      <c r="E28" s="226"/>
      <c r="F28" s="226"/>
      <c r="T28" s="102"/>
      <c r="U28" s="102"/>
    </row>
    <row r="29" spans="2:30" s="1" customFormat="1" ht="4.5" customHeight="1" x14ac:dyDescent="0.15">
      <c r="B29" s="1045" t="s">
        <v>289</v>
      </c>
      <c r="C29" s="1020"/>
      <c r="D29" s="1020"/>
      <c r="E29" s="1020"/>
      <c r="F29" s="1021"/>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x14ac:dyDescent="0.15">
      <c r="B30" s="1134"/>
      <c r="C30" s="1127"/>
      <c r="D30" s="1127"/>
      <c r="E30" s="1127"/>
      <c r="F30" s="1135"/>
      <c r="G30" s="228"/>
      <c r="H30" s="1" t="s">
        <v>299</v>
      </c>
      <c r="Z30" s="228"/>
      <c r="AA30" s="91" t="s">
        <v>291</v>
      </c>
      <c r="AB30" s="91" t="s">
        <v>134</v>
      </c>
      <c r="AC30" s="91" t="s">
        <v>292</v>
      </c>
      <c r="AD30" s="100"/>
    </row>
    <row r="31" spans="2:30" s="1" customFormat="1" ht="18.75" customHeight="1" x14ac:dyDescent="0.15">
      <c r="B31" s="1134"/>
      <c r="C31" s="1127"/>
      <c r="D31" s="1127"/>
      <c r="E31" s="1127"/>
      <c r="F31" s="1135"/>
      <c r="G31" s="228"/>
      <c r="I31" s="225" t="s">
        <v>251</v>
      </c>
      <c r="J31" s="1255" t="s">
        <v>293</v>
      </c>
      <c r="K31" s="1256"/>
      <c r="L31" s="1256"/>
      <c r="M31" s="1256"/>
      <c r="N31" s="1256"/>
      <c r="O31" s="1256"/>
      <c r="P31" s="1256"/>
      <c r="Q31" s="1256"/>
      <c r="R31" s="1256"/>
      <c r="S31" s="1256"/>
      <c r="T31" s="1256"/>
      <c r="U31" s="11"/>
      <c r="V31" s="1254"/>
      <c r="W31" s="1257"/>
      <c r="X31" s="11" t="s">
        <v>252</v>
      </c>
      <c r="Z31" s="228"/>
      <c r="AA31" s="239"/>
      <c r="AB31" s="12"/>
      <c r="AC31" s="239"/>
      <c r="AD31" s="88"/>
    </row>
    <row r="32" spans="2:30" s="1" customFormat="1" ht="18.75" customHeight="1" x14ac:dyDescent="0.15">
      <c r="B32" s="1134"/>
      <c r="C32" s="1127"/>
      <c r="D32" s="1127"/>
      <c r="E32" s="1127"/>
      <c r="F32" s="1135"/>
      <c r="G32" s="228"/>
      <c r="I32" s="235" t="s">
        <v>253</v>
      </c>
      <c r="J32" s="105" t="s">
        <v>294</v>
      </c>
      <c r="K32" s="8"/>
      <c r="L32" s="8"/>
      <c r="M32" s="8"/>
      <c r="N32" s="8"/>
      <c r="O32" s="8"/>
      <c r="P32" s="8"/>
      <c r="Q32" s="8"/>
      <c r="R32" s="8"/>
      <c r="S32" s="8"/>
      <c r="T32" s="8"/>
      <c r="U32" s="119"/>
      <c r="V32" s="1258"/>
      <c r="W32" s="1259"/>
      <c r="X32" s="119" t="s">
        <v>252</v>
      </c>
      <c r="Y32" s="102"/>
      <c r="Z32" s="90"/>
      <c r="AA32" s="93" t="s">
        <v>20</v>
      </c>
      <c r="AB32" s="93" t="s">
        <v>134</v>
      </c>
      <c r="AC32" s="93" t="s">
        <v>20</v>
      </c>
      <c r="AD32" s="88"/>
    </row>
    <row r="33" spans="2:30" s="1" customFormat="1" ht="6" customHeight="1" x14ac:dyDescent="0.15">
      <c r="B33" s="1126"/>
      <c r="C33" s="1124"/>
      <c r="D33" s="1124"/>
      <c r="E33" s="1124"/>
      <c r="F33" s="1125"/>
      <c r="G33" s="229"/>
      <c r="H33" s="8"/>
      <c r="I33" s="8"/>
      <c r="J33" s="8"/>
      <c r="K33" s="8"/>
      <c r="L33" s="8"/>
      <c r="M33" s="8"/>
      <c r="N33" s="8"/>
      <c r="O33" s="8"/>
      <c r="P33" s="8"/>
      <c r="Q33" s="8"/>
      <c r="R33" s="8"/>
      <c r="S33" s="8"/>
      <c r="T33" s="103"/>
      <c r="U33" s="103"/>
      <c r="V33" s="8"/>
      <c r="W33" s="8"/>
      <c r="X33" s="8"/>
      <c r="Y33" s="8"/>
      <c r="Z33" s="229"/>
      <c r="AA33" s="8"/>
      <c r="AB33" s="8"/>
      <c r="AC33" s="234"/>
      <c r="AD33" s="237"/>
    </row>
    <row r="34" spans="2:30" s="1" customFormat="1" ht="9.75" customHeight="1" x14ac:dyDescent="0.15">
      <c r="B34" s="226"/>
      <c r="C34" s="226"/>
      <c r="D34" s="226"/>
      <c r="E34" s="226"/>
      <c r="F34" s="226"/>
      <c r="T34" s="102"/>
      <c r="U34" s="102"/>
    </row>
    <row r="35" spans="2:30" s="1" customFormat="1" ht="13.5" customHeight="1" x14ac:dyDescent="0.15">
      <c r="B35" s="1" t="s">
        <v>300</v>
      </c>
      <c r="C35" s="226"/>
      <c r="D35" s="226"/>
      <c r="E35" s="226"/>
      <c r="F35" s="226"/>
      <c r="T35" s="102"/>
      <c r="U35" s="102"/>
    </row>
    <row r="36" spans="2:30" s="1" customFormat="1" ht="6.75" customHeight="1" x14ac:dyDescent="0.15">
      <c r="B36" s="226"/>
      <c r="C36" s="226"/>
      <c r="D36" s="226"/>
      <c r="E36" s="226"/>
      <c r="F36" s="226"/>
      <c r="T36" s="102"/>
      <c r="U36" s="102"/>
    </row>
    <row r="37" spans="2:30" s="1" customFormat="1" ht="4.5" customHeight="1" x14ac:dyDescent="0.15">
      <c r="B37" s="1045" t="s">
        <v>289</v>
      </c>
      <c r="C37" s="1020"/>
      <c r="D37" s="1020"/>
      <c r="E37" s="1020"/>
      <c r="F37" s="1021"/>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x14ac:dyDescent="0.15">
      <c r="B38" s="1126"/>
      <c r="C38" s="1124"/>
      <c r="D38" s="1124"/>
      <c r="E38" s="1124"/>
      <c r="F38" s="1125"/>
      <c r="G38" s="228"/>
      <c r="H38" s="1" t="s">
        <v>301</v>
      </c>
      <c r="I38" s="8"/>
      <c r="J38" s="8"/>
      <c r="K38" s="8"/>
      <c r="L38" s="8"/>
      <c r="M38" s="8"/>
      <c r="N38" s="8"/>
      <c r="O38" s="8"/>
      <c r="P38" s="8"/>
      <c r="Q38" s="8"/>
      <c r="R38" s="8"/>
      <c r="S38" s="8"/>
      <c r="T38" s="8"/>
      <c r="U38" s="8"/>
      <c r="V38" s="8"/>
      <c r="W38" s="8"/>
      <c r="X38" s="8"/>
      <c r="Z38" s="228"/>
      <c r="AA38" s="91" t="s">
        <v>291</v>
      </c>
      <c r="AB38" s="91" t="s">
        <v>134</v>
      </c>
      <c r="AC38" s="91" t="s">
        <v>292</v>
      </c>
      <c r="AD38" s="100"/>
    </row>
    <row r="39" spans="2:30" s="1" customFormat="1" ht="18.75" customHeight="1" x14ac:dyDescent="0.15">
      <c r="B39" s="1134"/>
      <c r="C39" s="1020"/>
      <c r="D39" s="1127"/>
      <c r="E39" s="1127"/>
      <c r="F39" s="1135"/>
      <c r="G39" s="228"/>
      <c r="I39" s="235" t="s">
        <v>251</v>
      </c>
      <c r="J39" s="1260" t="s">
        <v>293</v>
      </c>
      <c r="K39" s="1261"/>
      <c r="L39" s="1261"/>
      <c r="M39" s="1261"/>
      <c r="N39" s="1261"/>
      <c r="O39" s="1261"/>
      <c r="P39" s="1261"/>
      <c r="Q39" s="1261"/>
      <c r="R39" s="1261"/>
      <c r="S39" s="1261"/>
      <c r="T39" s="1261"/>
      <c r="U39" s="119"/>
      <c r="V39" s="1262"/>
      <c r="W39" s="1258"/>
      <c r="X39" s="119" t="s">
        <v>252</v>
      </c>
      <c r="Z39" s="228"/>
      <c r="AA39" s="239"/>
      <c r="AB39" s="12"/>
      <c r="AC39" s="239"/>
      <c r="AD39" s="88"/>
    </row>
    <row r="40" spans="2:30" s="1" customFormat="1" ht="18.75" customHeight="1" x14ac:dyDescent="0.15">
      <c r="B40" s="1134"/>
      <c r="C40" s="1127"/>
      <c r="D40" s="1127"/>
      <c r="E40" s="1127"/>
      <c r="F40" s="1135"/>
      <c r="G40" s="228"/>
      <c r="I40" s="235" t="s">
        <v>253</v>
      </c>
      <c r="J40" s="105" t="s">
        <v>294</v>
      </c>
      <c r="K40" s="8"/>
      <c r="L40" s="8"/>
      <c r="M40" s="8"/>
      <c r="N40" s="8"/>
      <c r="O40" s="8"/>
      <c r="P40" s="8"/>
      <c r="Q40" s="8"/>
      <c r="R40" s="8"/>
      <c r="S40" s="8"/>
      <c r="T40" s="8"/>
      <c r="U40" s="119"/>
      <c r="V40" s="1253"/>
      <c r="W40" s="1254"/>
      <c r="X40" s="119" t="s">
        <v>252</v>
      </c>
      <c r="Y40" s="102"/>
      <c r="Z40" s="90"/>
      <c r="AA40" s="93" t="s">
        <v>20</v>
      </c>
      <c r="AB40" s="93" t="s">
        <v>134</v>
      </c>
      <c r="AC40" s="93" t="s">
        <v>20</v>
      </c>
      <c r="AD40" s="88"/>
    </row>
    <row r="41" spans="2:30" s="1" customFormat="1" ht="6" customHeight="1" x14ac:dyDescent="0.15">
      <c r="B41" s="1126"/>
      <c r="C41" s="1124"/>
      <c r="D41" s="1124"/>
      <c r="E41" s="1124"/>
      <c r="F41" s="1125"/>
      <c r="G41" s="229"/>
      <c r="H41" s="8"/>
      <c r="I41" s="8"/>
      <c r="J41" s="8"/>
      <c r="K41" s="8"/>
      <c r="L41" s="8"/>
      <c r="M41" s="8"/>
      <c r="N41" s="8"/>
      <c r="O41" s="8"/>
      <c r="P41" s="8"/>
      <c r="Q41" s="8"/>
      <c r="R41" s="8"/>
      <c r="S41" s="8"/>
      <c r="T41" s="103"/>
      <c r="U41" s="103"/>
      <c r="V41" s="8"/>
      <c r="W41" s="8"/>
      <c r="X41" s="8"/>
      <c r="Y41" s="8"/>
      <c r="Z41" s="229"/>
      <c r="AA41" s="8"/>
      <c r="AB41" s="8"/>
      <c r="AC41" s="234"/>
      <c r="AD41" s="237"/>
    </row>
    <row r="42" spans="2:30" s="1" customFormat="1" ht="4.5" customHeight="1" x14ac:dyDescent="0.15">
      <c r="B42" s="1045" t="s">
        <v>302</v>
      </c>
      <c r="C42" s="1020"/>
      <c r="D42" s="1020"/>
      <c r="E42" s="1020"/>
      <c r="F42" s="1021"/>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x14ac:dyDescent="0.15">
      <c r="B43" s="1134"/>
      <c r="C43" s="1127"/>
      <c r="D43" s="1127"/>
      <c r="E43" s="1127"/>
      <c r="F43" s="1135"/>
      <c r="G43" s="228"/>
      <c r="H43" s="1" t="s">
        <v>303</v>
      </c>
      <c r="Z43" s="228"/>
      <c r="AA43" s="91" t="s">
        <v>291</v>
      </c>
      <c r="AB43" s="91" t="s">
        <v>134</v>
      </c>
      <c r="AC43" s="91" t="s">
        <v>292</v>
      </c>
      <c r="AD43" s="100"/>
    </row>
    <row r="44" spans="2:30" s="1" customFormat="1" ht="30" customHeight="1" x14ac:dyDescent="0.15">
      <c r="B44" s="1134"/>
      <c r="C44" s="1127"/>
      <c r="D44" s="1127"/>
      <c r="E44" s="1127"/>
      <c r="F44" s="1135"/>
      <c r="G44" s="228"/>
      <c r="I44" s="225" t="s">
        <v>251</v>
      </c>
      <c r="J44" s="1250" t="s">
        <v>304</v>
      </c>
      <c r="K44" s="1251"/>
      <c r="L44" s="1251"/>
      <c r="M44" s="1251"/>
      <c r="N44" s="1251"/>
      <c r="O44" s="1251"/>
      <c r="P44" s="1251"/>
      <c r="Q44" s="1251"/>
      <c r="R44" s="1251"/>
      <c r="S44" s="1251"/>
      <c r="T44" s="1251"/>
      <c r="U44" s="1252"/>
      <c r="V44" s="1253"/>
      <c r="W44" s="1254"/>
      <c r="X44" s="11" t="s">
        <v>252</v>
      </c>
      <c r="Z44" s="228"/>
      <c r="AA44" s="239"/>
      <c r="AB44" s="12"/>
      <c r="AC44" s="239"/>
      <c r="AD44" s="88"/>
    </row>
    <row r="45" spans="2:30" s="1" customFormat="1" ht="33" customHeight="1" x14ac:dyDescent="0.15">
      <c r="B45" s="1134"/>
      <c r="C45" s="1127"/>
      <c r="D45" s="1127"/>
      <c r="E45" s="1127"/>
      <c r="F45" s="1135"/>
      <c r="G45" s="228"/>
      <c r="I45" s="225" t="s">
        <v>253</v>
      </c>
      <c r="J45" s="1250" t="s">
        <v>305</v>
      </c>
      <c r="K45" s="1251"/>
      <c r="L45" s="1251"/>
      <c r="M45" s="1251"/>
      <c r="N45" s="1251"/>
      <c r="O45" s="1251"/>
      <c r="P45" s="1251"/>
      <c r="Q45" s="1251"/>
      <c r="R45" s="1251"/>
      <c r="S45" s="1251"/>
      <c r="T45" s="1251"/>
      <c r="U45" s="1252"/>
      <c r="V45" s="1253"/>
      <c r="W45" s="1254"/>
      <c r="X45" s="119" t="s">
        <v>252</v>
      </c>
      <c r="Y45" s="102"/>
      <c r="Z45" s="90"/>
      <c r="AA45" s="93" t="s">
        <v>20</v>
      </c>
      <c r="AB45" s="93" t="s">
        <v>134</v>
      </c>
      <c r="AC45" s="93" t="s">
        <v>20</v>
      </c>
      <c r="AD45" s="88"/>
    </row>
    <row r="46" spans="2:30" s="1" customFormat="1" ht="6" customHeight="1" x14ac:dyDescent="0.15">
      <c r="B46" s="1126"/>
      <c r="C46" s="1124"/>
      <c r="D46" s="1124"/>
      <c r="E46" s="1124"/>
      <c r="F46" s="1125"/>
      <c r="G46" s="229"/>
      <c r="H46" s="8"/>
      <c r="I46" s="8"/>
      <c r="J46" s="8"/>
      <c r="K46" s="8"/>
      <c r="L46" s="8"/>
      <c r="M46" s="8"/>
      <c r="N46" s="8"/>
      <c r="O46" s="8"/>
      <c r="P46" s="8"/>
      <c r="Q46" s="8"/>
      <c r="R46" s="8"/>
      <c r="S46" s="8"/>
      <c r="T46" s="103"/>
      <c r="U46" s="103"/>
      <c r="V46" s="8"/>
      <c r="W46" s="8"/>
      <c r="X46" s="8"/>
      <c r="Y46" s="8"/>
      <c r="Z46" s="229"/>
      <c r="AA46" s="8"/>
      <c r="AB46" s="8"/>
      <c r="AC46" s="234"/>
      <c r="AD46" s="237"/>
    </row>
    <row r="47" spans="2:30" s="1" customFormat="1" ht="6" customHeight="1" x14ac:dyDescent="0.15">
      <c r="B47" s="226"/>
      <c r="C47" s="226"/>
      <c r="D47" s="226"/>
      <c r="E47" s="226"/>
      <c r="F47" s="226"/>
      <c r="T47" s="102"/>
      <c r="U47" s="102"/>
    </row>
    <row r="48" spans="2:30" s="1" customFormat="1" ht="13.5" customHeight="1" x14ac:dyDescent="0.15">
      <c r="B48" s="1247" t="s">
        <v>306</v>
      </c>
      <c r="C48" s="1248"/>
      <c r="D48" s="104" t="s">
        <v>307</v>
      </c>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row>
    <row r="49" spans="2:30" s="1" customFormat="1" ht="8.4499999999999993" customHeight="1" x14ac:dyDescent="0.15">
      <c r="B49" s="1247"/>
      <c r="C49" s="1248"/>
      <c r="D49" s="1249"/>
      <c r="E49" s="1249"/>
      <c r="F49" s="1249"/>
      <c r="G49" s="1249"/>
      <c r="H49" s="1249"/>
      <c r="I49" s="1249"/>
      <c r="J49" s="1249"/>
      <c r="K49" s="1249"/>
      <c r="L49" s="1249"/>
      <c r="M49" s="1249"/>
      <c r="N49" s="1249"/>
      <c r="O49" s="1249"/>
      <c r="P49" s="1249"/>
      <c r="Q49" s="1249"/>
      <c r="R49" s="1249"/>
      <c r="S49" s="1249"/>
      <c r="T49" s="1249"/>
      <c r="U49" s="1249"/>
      <c r="V49" s="1249"/>
      <c r="W49" s="1249"/>
      <c r="X49" s="1249"/>
      <c r="Y49" s="1249"/>
      <c r="Z49" s="1249"/>
      <c r="AA49" s="1249"/>
      <c r="AB49" s="1249"/>
      <c r="AC49" s="1249"/>
      <c r="AD49" s="1249"/>
    </row>
    <row r="122" spans="3:7" x14ac:dyDescent="0.15">
      <c r="C122" s="59"/>
      <c r="D122" s="59"/>
      <c r="E122" s="59"/>
      <c r="F122" s="59"/>
      <c r="G122" s="59"/>
    </row>
    <row r="123" spans="3:7" x14ac:dyDescent="0.15">
      <c r="C123" s="57"/>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2"/>
  <dataValidations count="1">
    <dataValidation type="list" allowBlank="1" showInputMessage="1" showErrorMessage="1" sqref="G9:G13 L9 Q9 P10:P11 S12 AA21 AC21 AA24 AC24 AA32 AC32 AA40 AC40 AA45 AC45" xr:uid="{00000000-0002-0000-0900-000000000000}">
      <formula1>"□,■"</formula1>
    </dataValidation>
  </dataValidations>
  <pageMargins left="0.7" right="0.7" top="0.75" bottom="0.75" header="0.3" footer="0.3"/>
  <pageSetup paperSize="9" scale="9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D123"/>
  <sheetViews>
    <sheetView view="pageBreakPreview" topLeftCell="A4" zoomScaleNormal="100" zoomScaleSheetLayoutView="100" workbookViewId="0">
      <selection activeCell="F26" sqref="F26:G26"/>
    </sheetView>
  </sheetViews>
  <sheetFormatPr defaultColWidth="3.5" defaultRowHeight="13.5" x14ac:dyDescent="0.15"/>
  <cols>
    <col min="1" max="1" width="1.25" style="3" customWidth="1"/>
    <col min="2" max="2" width="3.125" style="89" customWidth="1"/>
    <col min="3" max="30" width="3.125" style="3" customWidth="1"/>
    <col min="31" max="31" width="1.25" style="3" customWidth="1"/>
    <col min="32" max="16384" width="3.5" style="3"/>
  </cols>
  <sheetData>
    <row r="1" spans="2:30" s="1" customFormat="1" x14ac:dyDescent="0.15"/>
    <row r="2" spans="2:30" s="1" customFormat="1" x14ac:dyDescent="0.15">
      <c r="B2" s="1" t="s">
        <v>810</v>
      </c>
    </row>
    <row r="3" spans="2:30" s="1" customFormat="1" x14ac:dyDescent="0.15">
      <c r="U3" s="45" t="s">
        <v>257</v>
      </c>
      <c r="V3" s="1055"/>
      <c r="W3" s="1055"/>
      <c r="X3" s="12" t="s">
        <v>258</v>
      </c>
      <c r="Y3" s="1055"/>
      <c r="Z3" s="1055"/>
      <c r="AA3" s="12" t="s">
        <v>269</v>
      </c>
      <c r="AB3" s="1055"/>
      <c r="AC3" s="1055"/>
      <c r="AD3" s="12" t="s">
        <v>270</v>
      </c>
    </row>
    <row r="4" spans="2:30" s="1" customFormat="1" x14ac:dyDescent="0.15">
      <c r="AD4" s="45"/>
    </row>
    <row r="5" spans="2:30" s="1" customFormat="1" ht="27.75" customHeight="1" x14ac:dyDescent="0.15">
      <c r="B5" s="1127" t="s">
        <v>811</v>
      </c>
      <c r="C5" s="1127"/>
      <c r="D5" s="1127"/>
      <c r="E5" s="1127"/>
      <c r="F5" s="1127"/>
      <c r="G5" s="1127"/>
      <c r="H5" s="1127"/>
      <c r="I5" s="1127"/>
      <c r="J5" s="1127"/>
      <c r="K5" s="1127"/>
      <c r="L5" s="1127"/>
      <c r="M5" s="1127"/>
      <c r="N5" s="1127"/>
      <c r="O5" s="1127"/>
      <c r="P5" s="1127"/>
      <c r="Q5" s="1127"/>
      <c r="R5" s="1127"/>
      <c r="S5" s="1127"/>
      <c r="T5" s="1127"/>
      <c r="U5" s="1127"/>
      <c r="V5" s="1127"/>
      <c r="W5" s="1127"/>
      <c r="X5" s="1127"/>
      <c r="Y5" s="1127"/>
      <c r="Z5" s="1127"/>
      <c r="AA5" s="1127"/>
      <c r="AB5" s="1127"/>
      <c r="AC5" s="1127"/>
      <c r="AD5" s="1127"/>
    </row>
    <row r="6" spans="2:30" s="1" customFormat="1" x14ac:dyDescent="0.15"/>
    <row r="7" spans="2:30" s="1" customFormat="1" ht="23.25" customHeight="1" x14ac:dyDescent="0.15">
      <c r="B7" s="1268" t="s">
        <v>273</v>
      </c>
      <c r="C7" s="1268"/>
      <c r="D7" s="1268"/>
      <c r="E7" s="1268"/>
      <c r="F7" s="1263"/>
      <c r="G7" s="1263"/>
      <c r="H7" s="1264"/>
      <c r="I7" s="1264"/>
      <c r="J7" s="1264"/>
      <c r="K7" s="1264"/>
      <c r="L7" s="1264"/>
      <c r="M7" s="1264"/>
      <c r="N7" s="1264"/>
      <c r="O7" s="1264"/>
      <c r="P7" s="1264"/>
      <c r="Q7" s="1264"/>
      <c r="R7" s="1264"/>
      <c r="S7" s="1264"/>
      <c r="T7" s="1264"/>
      <c r="U7" s="1264"/>
      <c r="V7" s="1264"/>
      <c r="W7" s="1264"/>
      <c r="X7" s="1264"/>
      <c r="Y7" s="1264"/>
      <c r="Z7" s="1264"/>
      <c r="AA7" s="1264"/>
      <c r="AB7" s="1264"/>
      <c r="AC7" s="1264"/>
      <c r="AD7" s="1273"/>
    </row>
    <row r="8" spans="2:30" ht="23.25" customHeight="1" x14ac:dyDescent="0.15">
      <c r="B8" s="1263" t="s">
        <v>274</v>
      </c>
      <c r="C8" s="1264"/>
      <c r="D8" s="1264"/>
      <c r="E8" s="1264"/>
      <c r="F8" s="1273"/>
      <c r="G8" s="92" t="s">
        <v>20</v>
      </c>
      <c r="H8" s="233" t="s">
        <v>275</v>
      </c>
      <c r="I8" s="233"/>
      <c r="J8" s="233"/>
      <c r="K8" s="233"/>
      <c r="L8" s="93" t="s">
        <v>20</v>
      </c>
      <c r="M8" s="233" t="s">
        <v>276</v>
      </c>
      <c r="N8" s="233"/>
      <c r="O8" s="233"/>
      <c r="P8" s="233"/>
      <c r="Q8" s="93" t="s">
        <v>20</v>
      </c>
      <c r="R8" s="233" t="s">
        <v>277</v>
      </c>
      <c r="S8" s="231"/>
      <c r="T8" s="231"/>
      <c r="U8" s="231"/>
      <c r="V8" s="231"/>
      <c r="W8" s="231"/>
      <c r="X8" s="231"/>
      <c r="Y8" s="231"/>
      <c r="Z8" s="231"/>
      <c r="AA8" s="231"/>
      <c r="AB8" s="231"/>
      <c r="AC8" s="231"/>
      <c r="AD8" s="95"/>
    </row>
    <row r="9" spans="2:30" ht="23.25" customHeight="1" x14ac:dyDescent="0.15">
      <c r="B9" s="957" t="s">
        <v>809</v>
      </c>
      <c r="C9" s="958"/>
      <c r="D9" s="958"/>
      <c r="E9" s="958"/>
      <c r="F9" s="960"/>
      <c r="G9" s="93" t="s">
        <v>20</v>
      </c>
      <c r="H9" s="22" t="s">
        <v>808</v>
      </c>
      <c r="I9" s="22"/>
      <c r="J9" s="22"/>
      <c r="K9" s="22"/>
      <c r="L9" s="22"/>
      <c r="M9" s="22"/>
      <c r="N9" s="22"/>
      <c r="O9" s="22"/>
      <c r="P9" s="22"/>
      <c r="Q9" s="22"/>
      <c r="R9" s="22"/>
      <c r="S9" s="96"/>
      <c r="T9" s="96"/>
      <c r="U9" s="96"/>
      <c r="V9" s="96"/>
      <c r="W9" s="96"/>
      <c r="X9" s="96"/>
      <c r="Y9" s="96"/>
      <c r="Z9" s="96"/>
      <c r="AA9" s="96"/>
      <c r="AB9" s="96"/>
      <c r="AC9" s="96"/>
      <c r="AD9" s="97"/>
    </row>
    <row r="10" spans="2:30" ht="23.25" customHeight="1" x14ac:dyDescent="0.15">
      <c r="B10" s="1274"/>
      <c r="C10" s="959"/>
      <c r="D10" s="959"/>
      <c r="E10" s="959"/>
      <c r="F10" s="1275"/>
      <c r="G10" s="93" t="s">
        <v>20</v>
      </c>
      <c r="H10" s="2" t="s">
        <v>807</v>
      </c>
      <c r="I10" s="2"/>
      <c r="J10" s="2"/>
      <c r="K10" s="2"/>
      <c r="L10" s="2"/>
      <c r="M10" s="2"/>
      <c r="N10" s="2"/>
      <c r="O10" s="2"/>
      <c r="P10" s="2"/>
      <c r="Q10" s="2"/>
      <c r="R10" s="2"/>
      <c r="S10" s="691"/>
      <c r="T10" s="691"/>
      <c r="U10" s="691"/>
      <c r="V10" s="691"/>
      <c r="W10" s="691"/>
      <c r="X10" s="691"/>
      <c r="Y10" s="691"/>
      <c r="Z10" s="691"/>
      <c r="AA10" s="691"/>
      <c r="AB10" s="691"/>
      <c r="AC10" s="691"/>
      <c r="AD10" s="690"/>
    </row>
    <row r="11" spans="2:30" ht="23.25" customHeight="1" x14ac:dyDescent="0.15">
      <c r="B11" s="966"/>
      <c r="C11" s="967"/>
      <c r="D11" s="967"/>
      <c r="E11" s="967"/>
      <c r="F11" s="968"/>
      <c r="G11" s="94" t="s">
        <v>20</v>
      </c>
      <c r="H11" s="234" t="s">
        <v>806</v>
      </c>
      <c r="I11" s="98"/>
      <c r="J11" s="98"/>
      <c r="K11" s="98"/>
      <c r="L11" s="98"/>
      <c r="M11" s="98"/>
      <c r="N11" s="98"/>
      <c r="O11" s="98"/>
      <c r="P11" s="98"/>
      <c r="Q11" s="98"/>
      <c r="R11" s="98"/>
      <c r="S11" s="98"/>
      <c r="T11" s="98"/>
      <c r="U11" s="98"/>
      <c r="V11" s="98"/>
      <c r="W11" s="98"/>
      <c r="X11" s="98"/>
      <c r="Y11" s="98"/>
      <c r="Z11" s="98"/>
      <c r="AA11" s="98"/>
      <c r="AB11" s="98"/>
      <c r="AC11" s="98"/>
      <c r="AD11" s="99"/>
    </row>
    <row r="12" spans="2:30" s="1" customFormat="1" x14ac:dyDescent="0.15"/>
    <row r="13" spans="2:30" s="1" customFormat="1" x14ac:dyDescent="0.15">
      <c r="B13" s="1" t="s">
        <v>287</v>
      </c>
    </row>
    <row r="14" spans="2:30" s="1" customFormat="1" x14ac:dyDescent="0.15">
      <c r="B14" s="1" t="s">
        <v>288</v>
      </c>
      <c r="AC14" s="2"/>
      <c r="AD14" s="2"/>
    </row>
    <row r="15" spans="2:30" s="1" customFormat="1" ht="6" customHeight="1" x14ac:dyDescent="0.15"/>
    <row r="16" spans="2:30" s="1" customFormat="1" ht="4.5" customHeight="1" x14ac:dyDescent="0.15">
      <c r="B16" s="1045" t="s">
        <v>289</v>
      </c>
      <c r="C16" s="1020"/>
      <c r="D16" s="1020"/>
      <c r="E16" s="1020"/>
      <c r="F16" s="1021"/>
      <c r="G16" s="6"/>
      <c r="H16" s="7"/>
      <c r="I16" s="7"/>
      <c r="J16" s="7"/>
      <c r="K16" s="7"/>
      <c r="L16" s="7"/>
      <c r="M16" s="7"/>
      <c r="N16" s="7"/>
      <c r="O16" s="7"/>
      <c r="P16" s="7"/>
      <c r="Q16" s="7"/>
      <c r="R16" s="7"/>
      <c r="S16" s="7"/>
      <c r="T16" s="7"/>
      <c r="U16" s="7"/>
      <c r="V16" s="7"/>
      <c r="W16" s="7"/>
      <c r="X16" s="7"/>
      <c r="Y16" s="7"/>
      <c r="Z16" s="6"/>
      <c r="AA16" s="7"/>
      <c r="AB16" s="7"/>
      <c r="AC16" s="1265"/>
      <c r="AD16" s="1266"/>
    </row>
    <row r="17" spans="2:30" s="1" customFormat="1" ht="15.75" customHeight="1" x14ac:dyDescent="0.15">
      <c r="B17" s="1134"/>
      <c r="C17" s="1127"/>
      <c r="D17" s="1127"/>
      <c r="E17" s="1127"/>
      <c r="F17" s="1135"/>
      <c r="G17" s="228"/>
      <c r="H17" s="1" t="s">
        <v>290</v>
      </c>
      <c r="Z17" s="101"/>
      <c r="AA17" s="91" t="s">
        <v>291</v>
      </c>
      <c r="AB17" s="91" t="s">
        <v>134</v>
      </c>
      <c r="AC17" s="91" t="s">
        <v>292</v>
      </c>
      <c r="AD17" s="88"/>
    </row>
    <row r="18" spans="2:30" s="1" customFormat="1" ht="18.75" customHeight="1" x14ac:dyDescent="0.15">
      <c r="B18" s="1134"/>
      <c r="C18" s="1127"/>
      <c r="D18" s="1127"/>
      <c r="E18" s="1127"/>
      <c r="F18" s="1135"/>
      <c r="G18" s="228"/>
      <c r="I18" s="225" t="s">
        <v>251</v>
      </c>
      <c r="J18" s="1255" t="s">
        <v>293</v>
      </c>
      <c r="K18" s="1256"/>
      <c r="L18" s="1256"/>
      <c r="M18" s="1256"/>
      <c r="N18" s="1256"/>
      <c r="O18" s="1256"/>
      <c r="P18" s="1256"/>
      <c r="Q18" s="1256"/>
      <c r="R18" s="1256"/>
      <c r="S18" s="1256"/>
      <c r="T18" s="1256"/>
      <c r="U18" s="10"/>
      <c r="V18" s="1005"/>
      <c r="W18" s="1006"/>
      <c r="X18" s="11" t="s">
        <v>252</v>
      </c>
      <c r="Z18" s="90"/>
      <c r="AA18" s="91"/>
      <c r="AB18" s="91"/>
      <c r="AC18" s="91"/>
      <c r="AD18" s="88"/>
    </row>
    <row r="19" spans="2:30" s="1" customFormat="1" ht="18.75" customHeight="1" x14ac:dyDescent="0.15">
      <c r="B19" s="1134"/>
      <c r="C19" s="1127"/>
      <c r="D19" s="1127"/>
      <c r="E19" s="1127"/>
      <c r="F19" s="1135"/>
      <c r="G19" s="228"/>
      <c r="I19" s="225" t="s">
        <v>253</v>
      </c>
      <c r="J19" s="230" t="s">
        <v>294</v>
      </c>
      <c r="K19" s="10"/>
      <c r="L19" s="10"/>
      <c r="M19" s="10"/>
      <c r="N19" s="10"/>
      <c r="O19" s="10"/>
      <c r="P19" s="10"/>
      <c r="Q19" s="10"/>
      <c r="R19" s="10"/>
      <c r="S19" s="10"/>
      <c r="T19" s="10"/>
      <c r="U19" s="11"/>
      <c r="V19" s="1008"/>
      <c r="W19" s="1009"/>
      <c r="X19" s="119" t="s">
        <v>252</v>
      </c>
      <c r="Y19" s="102"/>
      <c r="Z19" s="90"/>
      <c r="AA19" s="93" t="s">
        <v>20</v>
      </c>
      <c r="AB19" s="93" t="s">
        <v>134</v>
      </c>
      <c r="AC19" s="93" t="s">
        <v>20</v>
      </c>
      <c r="AD19" s="88"/>
    </row>
    <row r="20" spans="2:30" s="1" customFormat="1" x14ac:dyDescent="0.15">
      <c r="B20" s="1134"/>
      <c r="C20" s="1127"/>
      <c r="D20" s="1127"/>
      <c r="E20" s="1127"/>
      <c r="F20" s="1135"/>
      <c r="G20" s="228"/>
      <c r="H20" s="1" t="s">
        <v>295</v>
      </c>
      <c r="Z20" s="228"/>
      <c r="AA20" s="2"/>
      <c r="AB20" s="12"/>
      <c r="AC20" s="2"/>
      <c r="AD20" s="88"/>
    </row>
    <row r="21" spans="2:30" s="1" customFormat="1" ht="15.75" customHeight="1" x14ac:dyDescent="0.15">
      <c r="B21" s="1134"/>
      <c r="C21" s="1127"/>
      <c r="D21" s="1127"/>
      <c r="E21" s="1127"/>
      <c r="F21" s="1135"/>
      <c r="G21" s="228"/>
      <c r="H21" s="1" t="s">
        <v>296</v>
      </c>
      <c r="T21" s="102"/>
      <c r="V21" s="102"/>
      <c r="Z21" s="90"/>
      <c r="AA21" s="2"/>
      <c r="AB21" s="2"/>
      <c r="AC21" s="2"/>
      <c r="AD21" s="88"/>
    </row>
    <row r="22" spans="2:30" s="1" customFormat="1" ht="30" customHeight="1" x14ac:dyDescent="0.15">
      <c r="B22" s="1134"/>
      <c r="C22" s="1127"/>
      <c r="D22" s="1127"/>
      <c r="E22" s="1127"/>
      <c r="F22" s="1135"/>
      <c r="G22" s="228"/>
      <c r="I22" s="225" t="s">
        <v>254</v>
      </c>
      <c r="J22" s="1255" t="s">
        <v>297</v>
      </c>
      <c r="K22" s="1256"/>
      <c r="L22" s="1256"/>
      <c r="M22" s="1256"/>
      <c r="N22" s="1256"/>
      <c r="O22" s="1256"/>
      <c r="P22" s="1256"/>
      <c r="Q22" s="1256"/>
      <c r="R22" s="1256"/>
      <c r="S22" s="1256"/>
      <c r="T22" s="1256"/>
      <c r="U22" s="1267"/>
      <c r="V22" s="1005"/>
      <c r="W22" s="1006"/>
      <c r="X22" s="11" t="s">
        <v>252</v>
      </c>
      <c r="Y22" s="102"/>
      <c r="Z22" s="90"/>
      <c r="AA22" s="93" t="s">
        <v>20</v>
      </c>
      <c r="AB22" s="93" t="s">
        <v>134</v>
      </c>
      <c r="AC22" s="93" t="s">
        <v>20</v>
      </c>
      <c r="AD22" s="88"/>
    </row>
    <row r="23" spans="2:30" s="1" customFormat="1" ht="6" customHeight="1" x14ac:dyDescent="0.15">
      <c r="B23" s="1126"/>
      <c r="C23" s="1124"/>
      <c r="D23" s="1124"/>
      <c r="E23" s="1124"/>
      <c r="F23" s="1125"/>
      <c r="G23" s="229"/>
      <c r="H23" s="8"/>
      <c r="I23" s="8"/>
      <c r="J23" s="8"/>
      <c r="K23" s="8"/>
      <c r="L23" s="8"/>
      <c r="M23" s="8"/>
      <c r="N23" s="8"/>
      <c r="O23" s="8"/>
      <c r="P23" s="8"/>
      <c r="Q23" s="8"/>
      <c r="R23" s="8"/>
      <c r="S23" s="8"/>
      <c r="T23" s="103"/>
      <c r="U23" s="103"/>
      <c r="V23" s="8"/>
      <c r="W23" s="8"/>
      <c r="X23" s="8"/>
      <c r="Y23" s="8"/>
      <c r="Z23" s="229"/>
      <c r="AA23" s="8"/>
      <c r="AB23" s="8"/>
      <c r="AC23" s="234"/>
      <c r="AD23" s="237"/>
    </row>
    <row r="24" spans="2:30" s="1" customFormat="1" ht="9.75" customHeight="1" x14ac:dyDescent="0.15">
      <c r="B24" s="226"/>
      <c r="C24" s="226"/>
      <c r="D24" s="226"/>
      <c r="E24" s="226"/>
      <c r="F24" s="226"/>
      <c r="T24" s="102"/>
      <c r="U24" s="102"/>
    </row>
    <row r="25" spans="2:30" s="1" customFormat="1" x14ac:dyDescent="0.15">
      <c r="B25" s="1" t="s">
        <v>298</v>
      </c>
      <c r="C25" s="226"/>
      <c r="D25" s="226"/>
      <c r="E25" s="226"/>
      <c r="F25" s="226"/>
      <c r="T25" s="102"/>
      <c r="U25" s="102"/>
    </row>
    <row r="26" spans="2:30" s="1" customFormat="1" ht="6.75" customHeight="1" x14ac:dyDescent="0.15">
      <c r="B26" s="226"/>
      <c r="C26" s="226"/>
      <c r="D26" s="226"/>
      <c r="E26" s="226"/>
      <c r="F26" s="226"/>
      <c r="T26" s="102"/>
      <c r="U26" s="102"/>
    </row>
    <row r="27" spans="2:30" s="1" customFormat="1" ht="4.5" customHeight="1" x14ac:dyDescent="0.15">
      <c r="B27" s="1045" t="s">
        <v>289</v>
      </c>
      <c r="C27" s="1020"/>
      <c r="D27" s="1020"/>
      <c r="E27" s="1020"/>
      <c r="F27" s="1021"/>
      <c r="G27" s="6"/>
      <c r="H27" s="7"/>
      <c r="I27" s="7"/>
      <c r="J27" s="7"/>
      <c r="K27" s="7"/>
      <c r="L27" s="7"/>
      <c r="M27" s="7"/>
      <c r="N27" s="7"/>
      <c r="O27" s="7"/>
      <c r="P27" s="7"/>
      <c r="Q27" s="7"/>
      <c r="R27" s="7"/>
      <c r="S27" s="7"/>
      <c r="T27" s="7"/>
      <c r="U27" s="7"/>
      <c r="V27" s="7"/>
      <c r="W27" s="7"/>
      <c r="X27" s="7"/>
      <c r="Y27" s="7"/>
      <c r="Z27" s="6"/>
      <c r="AA27" s="7"/>
      <c r="AB27" s="7"/>
      <c r="AC27" s="22"/>
      <c r="AD27" s="23"/>
    </row>
    <row r="28" spans="2:30" s="1" customFormat="1" ht="15.75" customHeight="1" x14ac:dyDescent="0.15">
      <c r="B28" s="1134"/>
      <c r="C28" s="1127"/>
      <c r="D28" s="1127"/>
      <c r="E28" s="1127"/>
      <c r="F28" s="1135"/>
      <c r="G28" s="228"/>
      <c r="H28" s="1" t="s">
        <v>299</v>
      </c>
      <c r="Z28" s="228"/>
      <c r="AA28" s="91" t="s">
        <v>291</v>
      </c>
      <c r="AB28" s="91" t="s">
        <v>134</v>
      </c>
      <c r="AC28" s="91" t="s">
        <v>292</v>
      </c>
      <c r="AD28" s="100"/>
    </row>
    <row r="29" spans="2:30" s="1" customFormat="1" ht="18.75" customHeight="1" x14ac:dyDescent="0.15">
      <c r="B29" s="1134"/>
      <c r="C29" s="1127"/>
      <c r="D29" s="1127"/>
      <c r="E29" s="1127"/>
      <c r="F29" s="1135"/>
      <c r="G29" s="228"/>
      <c r="I29" s="225" t="s">
        <v>251</v>
      </c>
      <c r="J29" s="1255" t="s">
        <v>293</v>
      </c>
      <c r="K29" s="1256"/>
      <c r="L29" s="1256"/>
      <c r="M29" s="1256"/>
      <c r="N29" s="1256"/>
      <c r="O29" s="1256"/>
      <c r="P29" s="1256"/>
      <c r="Q29" s="1256"/>
      <c r="R29" s="1256"/>
      <c r="S29" s="1256"/>
      <c r="T29" s="1256"/>
      <c r="U29" s="11"/>
      <c r="V29" s="1005"/>
      <c r="W29" s="1006"/>
      <c r="X29" s="11" t="s">
        <v>252</v>
      </c>
      <c r="Z29" s="228"/>
      <c r="AA29" s="91"/>
      <c r="AB29" s="91"/>
      <c r="AC29" s="91"/>
      <c r="AD29" s="88"/>
    </row>
    <row r="30" spans="2:30" s="1" customFormat="1" ht="18.75" customHeight="1" x14ac:dyDescent="0.15">
      <c r="B30" s="1134"/>
      <c r="C30" s="1127"/>
      <c r="D30" s="1127"/>
      <c r="E30" s="1127"/>
      <c r="F30" s="1135"/>
      <c r="G30" s="228"/>
      <c r="I30" s="235" t="s">
        <v>253</v>
      </c>
      <c r="J30" s="105" t="s">
        <v>294</v>
      </c>
      <c r="K30" s="8"/>
      <c r="L30" s="8"/>
      <c r="M30" s="8"/>
      <c r="N30" s="8"/>
      <c r="O30" s="8"/>
      <c r="P30" s="8"/>
      <c r="Q30" s="8"/>
      <c r="R30" s="8"/>
      <c r="S30" s="8"/>
      <c r="T30" s="8"/>
      <c r="U30" s="119"/>
      <c r="V30" s="1008"/>
      <c r="W30" s="1009"/>
      <c r="X30" s="119" t="s">
        <v>252</v>
      </c>
      <c r="Y30" s="102"/>
      <c r="Z30" s="90"/>
      <c r="AA30" s="93" t="s">
        <v>20</v>
      </c>
      <c r="AB30" s="93" t="s">
        <v>134</v>
      </c>
      <c r="AC30" s="93" t="s">
        <v>20</v>
      </c>
      <c r="AD30" s="88"/>
    </row>
    <row r="31" spans="2:30" s="1" customFormat="1" ht="6" customHeight="1" x14ac:dyDescent="0.15">
      <c r="B31" s="1126"/>
      <c r="C31" s="1124"/>
      <c r="D31" s="1124"/>
      <c r="E31" s="1124"/>
      <c r="F31" s="1125"/>
      <c r="G31" s="229"/>
      <c r="H31" s="8"/>
      <c r="I31" s="8"/>
      <c r="J31" s="8"/>
      <c r="K31" s="8"/>
      <c r="L31" s="8"/>
      <c r="M31" s="8"/>
      <c r="N31" s="8"/>
      <c r="O31" s="8"/>
      <c r="P31" s="8"/>
      <c r="Q31" s="8"/>
      <c r="R31" s="8"/>
      <c r="S31" s="8"/>
      <c r="T31" s="103"/>
      <c r="U31" s="103"/>
      <c r="V31" s="8"/>
      <c r="W31" s="8"/>
      <c r="X31" s="8"/>
      <c r="Y31" s="8"/>
      <c r="Z31" s="229"/>
      <c r="AA31" s="8"/>
      <c r="AB31" s="8"/>
      <c r="AC31" s="234"/>
      <c r="AD31" s="237"/>
    </row>
    <row r="32" spans="2:30" s="1" customFormat="1" ht="9.75" customHeight="1" x14ac:dyDescent="0.15">
      <c r="B32" s="226"/>
      <c r="C32" s="226"/>
      <c r="D32" s="226"/>
      <c r="E32" s="226"/>
      <c r="F32" s="226"/>
      <c r="T32" s="102"/>
      <c r="U32" s="102"/>
    </row>
    <row r="33" spans="2:30" s="1" customFormat="1" ht="13.5" customHeight="1" x14ac:dyDescent="0.15">
      <c r="B33" s="1" t="s">
        <v>300</v>
      </c>
      <c r="C33" s="226"/>
      <c r="D33" s="226"/>
      <c r="E33" s="226"/>
      <c r="F33" s="226"/>
      <c r="T33" s="102"/>
      <c r="U33" s="102"/>
    </row>
    <row r="34" spans="2:30" s="1" customFormat="1" ht="6.75" customHeight="1" x14ac:dyDescent="0.15">
      <c r="B34" s="226"/>
      <c r="C34" s="226"/>
      <c r="D34" s="226"/>
      <c r="E34" s="226"/>
      <c r="F34" s="226"/>
      <c r="T34" s="102"/>
      <c r="U34" s="102"/>
    </row>
    <row r="35" spans="2:30" s="1" customFormat="1" ht="4.5" customHeight="1" x14ac:dyDescent="0.15">
      <c r="B35" s="1045" t="s">
        <v>289</v>
      </c>
      <c r="C35" s="1020"/>
      <c r="D35" s="1020"/>
      <c r="E35" s="1020"/>
      <c r="F35" s="1021"/>
      <c r="G35" s="6"/>
      <c r="H35" s="7"/>
      <c r="I35" s="7"/>
      <c r="J35" s="7"/>
      <c r="K35" s="7"/>
      <c r="L35" s="7"/>
      <c r="M35" s="7"/>
      <c r="N35" s="7"/>
      <c r="O35" s="7"/>
      <c r="P35" s="7"/>
      <c r="Q35" s="7"/>
      <c r="R35" s="7"/>
      <c r="S35" s="7"/>
      <c r="T35" s="7"/>
      <c r="U35" s="7"/>
      <c r="V35" s="7"/>
      <c r="W35" s="7"/>
      <c r="X35" s="7"/>
      <c r="Y35" s="7"/>
      <c r="Z35" s="6"/>
      <c r="AA35" s="7"/>
      <c r="AB35" s="7"/>
      <c r="AC35" s="22"/>
      <c r="AD35" s="23"/>
    </row>
    <row r="36" spans="2:30" s="1" customFormat="1" ht="15.75" customHeight="1" x14ac:dyDescent="0.15">
      <c r="B36" s="1134"/>
      <c r="C36" s="1127"/>
      <c r="D36" s="1127"/>
      <c r="E36" s="1127"/>
      <c r="F36" s="1135"/>
      <c r="G36" s="228"/>
      <c r="H36" s="1" t="s">
        <v>301</v>
      </c>
      <c r="Z36" s="228"/>
      <c r="AA36" s="91" t="s">
        <v>291</v>
      </c>
      <c r="AB36" s="91" t="s">
        <v>134</v>
      </c>
      <c r="AC36" s="91" t="s">
        <v>292</v>
      </c>
      <c r="AD36" s="100"/>
    </row>
    <row r="37" spans="2:30" s="1" customFormat="1" ht="18.75" customHeight="1" x14ac:dyDescent="0.15">
      <c r="B37" s="1134"/>
      <c r="C37" s="1127"/>
      <c r="D37" s="1127"/>
      <c r="E37" s="1127"/>
      <c r="F37" s="1135"/>
      <c r="G37" s="228"/>
      <c r="I37" s="225" t="s">
        <v>251</v>
      </c>
      <c r="J37" s="1255" t="s">
        <v>293</v>
      </c>
      <c r="K37" s="1256"/>
      <c r="L37" s="1256"/>
      <c r="M37" s="1256"/>
      <c r="N37" s="1256"/>
      <c r="O37" s="1256"/>
      <c r="P37" s="1256"/>
      <c r="Q37" s="1256"/>
      <c r="R37" s="1256"/>
      <c r="S37" s="1256"/>
      <c r="T37" s="1256"/>
      <c r="U37" s="11"/>
      <c r="V37" s="1272"/>
      <c r="W37" s="1005"/>
      <c r="X37" s="11" t="s">
        <v>252</v>
      </c>
      <c r="Z37" s="228"/>
      <c r="AA37" s="91"/>
      <c r="AB37" s="91"/>
      <c r="AC37" s="91"/>
      <c r="AD37" s="88"/>
    </row>
    <row r="38" spans="2:30" s="1" customFormat="1" ht="18.75" customHeight="1" x14ac:dyDescent="0.15">
      <c r="B38" s="1126"/>
      <c r="C38" s="1124"/>
      <c r="D38" s="1124"/>
      <c r="E38" s="1124"/>
      <c r="F38" s="1125"/>
      <c r="G38" s="228"/>
      <c r="I38" s="225" t="s">
        <v>253</v>
      </c>
      <c r="J38" s="683" t="s">
        <v>294</v>
      </c>
      <c r="K38" s="10"/>
      <c r="L38" s="10"/>
      <c r="M38" s="10"/>
      <c r="N38" s="10"/>
      <c r="O38" s="10"/>
      <c r="P38" s="10"/>
      <c r="Q38" s="10"/>
      <c r="R38" s="10"/>
      <c r="S38" s="10"/>
      <c r="T38" s="10"/>
      <c r="U38" s="11"/>
      <c r="V38" s="1272"/>
      <c r="W38" s="1005"/>
      <c r="X38" s="11" t="s">
        <v>252</v>
      </c>
      <c r="Y38" s="102"/>
      <c r="Z38" s="90"/>
      <c r="AA38" s="93" t="s">
        <v>20</v>
      </c>
      <c r="AB38" s="93" t="s">
        <v>134</v>
      </c>
      <c r="AC38" s="93" t="s">
        <v>20</v>
      </c>
      <c r="AD38" s="88"/>
    </row>
    <row r="39" spans="2:30" s="1" customFormat="1" ht="6" customHeight="1" x14ac:dyDescent="0.15">
      <c r="B39" s="1126"/>
      <c r="C39" s="951"/>
      <c r="D39" s="1124"/>
      <c r="E39" s="1124"/>
      <c r="F39" s="1125"/>
      <c r="G39" s="229"/>
      <c r="H39" s="8"/>
      <c r="I39" s="8"/>
      <c r="J39" s="8"/>
      <c r="K39" s="8"/>
      <c r="L39" s="8"/>
      <c r="M39" s="8"/>
      <c r="N39" s="8"/>
      <c r="O39" s="8"/>
      <c r="P39" s="8"/>
      <c r="Q39" s="8"/>
      <c r="R39" s="8"/>
      <c r="S39" s="8"/>
      <c r="T39" s="103"/>
      <c r="U39" s="103"/>
      <c r="V39" s="8"/>
      <c r="W39" s="8"/>
      <c r="X39" s="8"/>
      <c r="Y39" s="8"/>
      <c r="Z39" s="229"/>
      <c r="AA39" s="8"/>
      <c r="AB39" s="8"/>
      <c r="AC39" s="234"/>
      <c r="AD39" s="237"/>
    </row>
    <row r="40" spans="2:30" s="1" customFormat="1" ht="4.5" customHeight="1" x14ac:dyDescent="0.15">
      <c r="B40" s="1045" t="s">
        <v>302</v>
      </c>
      <c r="C40" s="1020"/>
      <c r="D40" s="1020"/>
      <c r="E40" s="1020"/>
      <c r="F40" s="1021"/>
      <c r="G40" s="6"/>
      <c r="H40" s="7"/>
      <c r="I40" s="7"/>
      <c r="J40" s="7"/>
      <c r="K40" s="7"/>
      <c r="L40" s="7"/>
      <c r="M40" s="7"/>
      <c r="N40" s="7"/>
      <c r="O40" s="7"/>
      <c r="P40" s="7"/>
      <c r="Q40" s="7"/>
      <c r="R40" s="7"/>
      <c r="S40" s="7"/>
      <c r="T40" s="7"/>
      <c r="U40" s="7"/>
      <c r="V40" s="7"/>
      <c r="W40" s="7"/>
      <c r="X40" s="7"/>
      <c r="Y40" s="7"/>
      <c r="Z40" s="6"/>
      <c r="AA40" s="7"/>
      <c r="AB40" s="7"/>
      <c r="AC40" s="22"/>
      <c r="AD40" s="23"/>
    </row>
    <row r="41" spans="2:30" s="1" customFormat="1" ht="15.75" customHeight="1" x14ac:dyDescent="0.15">
      <c r="B41" s="1134"/>
      <c r="C41" s="1127"/>
      <c r="D41" s="1127"/>
      <c r="E41" s="1127"/>
      <c r="F41" s="1135"/>
      <c r="G41" s="228"/>
      <c r="H41" s="1" t="s">
        <v>303</v>
      </c>
      <c r="Z41" s="228"/>
      <c r="AA41" s="91" t="s">
        <v>291</v>
      </c>
      <c r="AB41" s="91" t="s">
        <v>134</v>
      </c>
      <c r="AC41" s="91" t="s">
        <v>292</v>
      </c>
      <c r="AD41" s="100"/>
    </row>
    <row r="42" spans="2:30" s="1" customFormat="1" ht="30" customHeight="1" x14ac:dyDescent="0.15">
      <c r="B42" s="1134"/>
      <c r="C42" s="1127"/>
      <c r="D42" s="1127"/>
      <c r="E42" s="1127"/>
      <c r="F42" s="1135"/>
      <c r="G42" s="228"/>
      <c r="I42" s="225" t="s">
        <v>251</v>
      </c>
      <c r="J42" s="1250" t="s">
        <v>304</v>
      </c>
      <c r="K42" s="1251"/>
      <c r="L42" s="1251"/>
      <c r="M42" s="1251"/>
      <c r="N42" s="1251"/>
      <c r="O42" s="1251"/>
      <c r="P42" s="1251"/>
      <c r="Q42" s="1251"/>
      <c r="R42" s="1251"/>
      <c r="S42" s="1251"/>
      <c r="T42" s="1251"/>
      <c r="U42" s="1252"/>
      <c r="V42" s="1272"/>
      <c r="W42" s="1005"/>
      <c r="X42" s="11" t="s">
        <v>252</v>
      </c>
      <c r="Z42" s="228"/>
      <c r="AC42" s="2"/>
      <c r="AD42" s="88"/>
    </row>
    <row r="43" spans="2:30" s="1" customFormat="1" ht="33" customHeight="1" x14ac:dyDescent="0.15">
      <c r="B43" s="1134"/>
      <c r="C43" s="1127"/>
      <c r="D43" s="1127"/>
      <c r="E43" s="1127"/>
      <c r="F43" s="1135"/>
      <c r="G43" s="228"/>
      <c r="I43" s="225" t="s">
        <v>253</v>
      </c>
      <c r="J43" s="1250" t="s">
        <v>305</v>
      </c>
      <c r="K43" s="1251"/>
      <c r="L43" s="1251"/>
      <c r="M43" s="1251"/>
      <c r="N43" s="1251"/>
      <c r="O43" s="1251"/>
      <c r="P43" s="1251"/>
      <c r="Q43" s="1251"/>
      <c r="R43" s="1251"/>
      <c r="S43" s="1251"/>
      <c r="T43" s="1251"/>
      <c r="U43" s="1252"/>
      <c r="V43" s="1272"/>
      <c r="W43" s="1005"/>
      <c r="X43" s="119" t="s">
        <v>252</v>
      </c>
      <c r="Y43" s="102"/>
      <c r="Z43" s="90"/>
      <c r="AA43" s="93" t="s">
        <v>20</v>
      </c>
      <c r="AB43" s="93" t="s">
        <v>134</v>
      </c>
      <c r="AC43" s="93" t="s">
        <v>20</v>
      </c>
      <c r="AD43" s="88"/>
    </row>
    <row r="44" spans="2:30" s="1" customFormat="1" ht="6" customHeight="1" x14ac:dyDescent="0.15">
      <c r="B44" s="1126"/>
      <c r="C44" s="1124"/>
      <c r="D44" s="1124"/>
      <c r="E44" s="1124"/>
      <c r="F44" s="1125"/>
      <c r="G44" s="229"/>
      <c r="H44" s="8"/>
      <c r="I44" s="8"/>
      <c r="J44" s="8"/>
      <c r="K44" s="8"/>
      <c r="L44" s="8"/>
      <c r="M44" s="8"/>
      <c r="N44" s="8"/>
      <c r="O44" s="8"/>
      <c r="P44" s="8"/>
      <c r="Q44" s="8"/>
      <c r="R44" s="8"/>
      <c r="S44" s="8"/>
      <c r="T44" s="103"/>
      <c r="U44" s="103"/>
      <c r="V44" s="8"/>
      <c r="W44" s="8"/>
      <c r="X44" s="8"/>
      <c r="Y44" s="8"/>
      <c r="Z44" s="229"/>
      <c r="AA44" s="8"/>
      <c r="AB44" s="8"/>
      <c r="AC44" s="234"/>
      <c r="AD44" s="237"/>
    </row>
    <row r="45" spans="2:30" s="1" customFormat="1" ht="6" customHeight="1" x14ac:dyDescent="0.15">
      <c r="B45" s="226"/>
      <c r="C45" s="226"/>
      <c r="D45" s="226"/>
      <c r="E45" s="226"/>
      <c r="F45" s="226"/>
      <c r="T45" s="102"/>
      <c r="U45" s="102"/>
    </row>
    <row r="46" spans="2:30" s="1" customFormat="1" x14ac:dyDescent="0.15">
      <c r="B46" s="1247" t="s">
        <v>306</v>
      </c>
      <c r="C46" s="1248"/>
      <c r="D46" s="1249" t="s">
        <v>805</v>
      </c>
      <c r="E46" s="1249"/>
      <c r="F46" s="1249"/>
      <c r="G46" s="1249"/>
      <c r="H46" s="1249"/>
      <c r="I46" s="1249"/>
      <c r="J46" s="1249"/>
      <c r="K46" s="1249"/>
      <c r="L46" s="1249"/>
      <c r="M46" s="1249"/>
      <c r="N46" s="1249"/>
      <c r="O46" s="1249"/>
      <c r="P46" s="1249"/>
      <c r="Q46" s="1249"/>
      <c r="R46" s="1249"/>
      <c r="S46" s="1249"/>
      <c r="T46" s="1249"/>
      <c r="U46" s="1249"/>
      <c r="V46" s="1249"/>
      <c r="W46" s="1249"/>
      <c r="X46" s="1249"/>
      <c r="Y46" s="1249"/>
      <c r="Z46" s="1249"/>
      <c r="AA46" s="1249"/>
      <c r="AB46" s="1249"/>
      <c r="AC46" s="1249"/>
      <c r="AD46" s="1249"/>
    </row>
    <row r="47" spans="2:30" s="1" customFormat="1" ht="29.25" customHeight="1" x14ac:dyDescent="0.15">
      <c r="B47" s="1247"/>
      <c r="C47" s="1248"/>
      <c r="D47" s="1249"/>
      <c r="E47" s="1249"/>
      <c r="F47" s="1249"/>
      <c r="G47" s="1249"/>
      <c r="H47" s="1249"/>
      <c r="I47" s="1249"/>
      <c r="J47" s="1249"/>
      <c r="K47" s="1249"/>
      <c r="L47" s="1249"/>
      <c r="M47" s="1249"/>
      <c r="N47" s="1249"/>
      <c r="O47" s="1249"/>
      <c r="P47" s="1249"/>
      <c r="Q47" s="1249"/>
      <c r="R47" s="1249"/>
      <c r="S47" s="1249"/>
      <c r="T47" s="1249"/>
      <c r="U47" s="1249"/>
      <c r="V47" s="1249"/>
      <c r="W47" s="1249"/>
      <c r="X47" s="1249"/>
      <c r="Y47" s="1249"/>
      <c r="Z47" s="1249"/>
      <c r="AA47" s="1249"/>
      <c r="AB47" s="1249"/>
      <c r="AC47" s="1249"/>
      <c r="AD47" s="1249"/>
    </row>
    <row r="122" spans="3:7" x14ac:dyDescent="0.15">
      <c r="C122" s="59"/>
      <c r="D122" s="59"/>
      <c r="E122" s="59"/>
      <c r="F122" s="59"/>
      <c r="G122" s="59"/>
    </row>
    <row r="123" spans="3:7" x14ac:dyDescent="0.15">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2"/>
  <dataValidations count="1">
    <dataValidation type="list" allowBlank="1" showInputMessage="1" showErrorMessage="1" sqref="G8:G11 L8 Q8 AA19 AC19 AA22 AC22 AA30 AC30 AA38 AC38 AA43 AC43" xr:uid="{00000000-0002-0000-0A00-000000000000}">
      <formula1>"□,■"</formula1>
    </dataValidation>
  </dataValidations>
  <pageMargins left="0.7" right="0.7" top="0.75" bottom="0.75" header="0.3" footer="0.3"/>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A123"/>
  <sheetViews>
    <sheetView view="pageBreakPreview" zoomScaleNormal="100" zoomScaleSheetLayoutView="100" workbookViewId="0">
      <selection activeCell="F26" sqref="F26:G26"/>
    </sheetView>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1" spans="2:27" ht="9.6" customHeight="1" x14ac:dyDescent="0.15"/>
    <row r="2" spans="2:27" x14ac:dyDescent="0.15">
      <c r="B2" s="1" t="s">
        <v>308</v>
      </c>
      <c r="C2"/>
      <c r="D2"/>
      <c r="E2"/>
      <c r="F2"/>
      <c r="G2"/>
      <c r="H2"/>
      <c r="I2"/>
      <c r="J2"/>
      <c r="K2"/>
      <c r="L2"/>
      <c r="M2"/>
      <c r="N2"/>
      <c r="O2"/>
      <c r="P2"/>
      <c r="Q2"/>
      <c r="R2"/>
      <c r="S2"/>
      <c r="T2"/>
      <c r="U2"/>
      <c r="V2"/>
      <c r="W2"/>
      <c r="X2"/>
      <c r="Y2"/>
    </row>
    <row r="4" spans="2:27" ht="34.5" customHeight="1" x14ac:dyDescent="0.15">
      <c r="B4" s="1280" t="s">
        <v>309</v>
      </c>
      <c r="C4" s="1055"/>
      <c r="D4" s="1055"/>
      <c r="E4" s="1055"/>
      <c r="F4" s="1055"/>
      <c r="G4" s="1055"/>
      <c r="H4" s="1055"/>
      <c r="I4" s="1055"/>
      <c r="J4" s="1055"/>
      <c r="K4" s="1055"/>
      <c r="L4" s="1055"/>
      <c r="M4" s="1055"/>
      <c r="N4" s="1055"/>
      <c r="O4" s="1055"/>
      <c r="P4" s="1055"/>
      <c r="Q4" s="1055"/>
      <c r="R4" s="1055"/>
      <c r="S4" s="1055"/>
      <c r="T4" s="1055"/>
      <c r="U4" s="1055"/>
      <c r="V4" s="1055"/>
      <c r="W4" s="1055"/>
      <c r="X4" s="1055"/>
      <c r="Y4" s="1055"/>
    </row>
    <row r="5" spans="2:27" ht="13.5" customHeight="1" x14ac:dyDescent="0.15"/>
    <row r="6" spans="2:27" ht="24" customHeight="1" x14ac:dyDescent="0.15">
      <c r="B6" s="1272" t="s">
        <v>310</v>
      </c>
      <c r="C6" s="1272"/>
      <c r="D6" s="1272"/>
      <c r="E6" s="1272"/>
      <c r="F6" s="1272"/>
      <c r="G6" s="1263"/>
      <c r="H6" s="1264"/>
      <c r="I6" s="1264"/>
      <c r="J6" s="1264"/>
      <c r="K6" s="1264"/>
      <c r="L6" s="1264"/>
      <c r="M6" s="1264"/>
      <c r="N6" s="1264"/>
      <c r="O6" s="1264"/>
      <c r="P6" s="1264"/>
      <c r="Q6" s="1264"/>
      <c r="R6" s="1264"/>
      <c r="S6" s="1264"/>
      <c r="T6" s="1264"/>
      <c r="U6" s="1264"/>
      <c r="V6" s="1264"/>
      <c r="W6" s="1264"/>
      <c r="X6" s="1264"/>
      <c r="Y6" s="1273"/>
    </row>
    <row r="7" spans="2:27" ht="24" customHeight="1" x14ac:dyDescent="0.15">
      <c r="B7" s="1272" t="s">
        <v>311</v>
      </c>
      <c r="C7" s="1272"/>
      <c r="D7" s="1272"/>
      <c r="E7" s="1272"/>
      <c r="F7" s="1272"/>
      <c r="G7" s="217" t="s">
        <v>20</v>
      </c>
      <c r="H7" s="233" t="s">
        <v>275</v>
      </c>
      <c r="I7" s="233"/>
      <c r="J7" s="233"/>
      <c r="K7" s="233"/>
      <c r="L7" s="12" t="s">
        <v>20</v>
      </c>
      <c r="M7" s="233" t="s">
        <v>276</v>
      </c>
      <c r="N7" s="233"/>
      <c r="O7" s="233"/>
      <c r="P7" s="233"/>
      <c r="Q7" s="12" t="s">
        <v>20</v>
      </c>
      <c r="R7" s="233" t="s">
        <v>277</v>
      </c>
      <c r="S7" s="233"/>
      <c r="T7" s="233"/>
      <c r="U7" s="233"/>
      <c r="V7" s="233"/>
      <c r="W7" s="10"/>
      <c r="X7" s="10"/>
      <c r="Y7" s="11"/>
    </row>
    <row r="8" spans="2:27" ht="21.95" customHeight="1" x14ac:dyDescent="0.15">
      <c r="B8" s="1281" t="s">
        <v>312</v>
      </c>
      <c r="C8" s="1282"/>
      <c r="D8" s="1282"/>
      <c r="E8" s="1282"/>
      <c r="F8" s="1283"/>
      <c r="G8" s="12" t="s">
        <v>20</v>
      </c>
      <c r="H8" s="7" t="s">
        <v>313</v>
      </c>
      <c r="I8" s="220"/>
      <c r="J8" s="220"/>
      <c r="K8" s="220"/>
      <c r="L8" s="220"/>
      <c r="M8" s="220"/>
      <c r="N8" s="220"/>
      <c r="O8" s="220"/>
      <c r="P8" s="220"/>
      <c r="Q8" s="220"/>
      <c r="R8" s="220"/>
      <c r="S8" s="220"/>
      <c r="T8" s="220"/>
      <c r="U8" s="220"/>
      <c r="V8" s="220"/>
      <c r="W8" s="220"/>
      <c r="X8" s="220"/>
      <c r="Y8" s="221"/>
    </row>
    <row r="9" spans="2:27" ht="21.95" customHeight="1" x14ac:dyDescent="0.15">
      <c r="B9" s="1284"/>
      <c r="C9" s="1055"/>
      <c r="D9" s="1055"/>
      <c r="E9" s="1055"/>
      <c r="F9" s="1285"/>
      <c r="G9" s="12" t="s">
        <v>20</v>
      </c>
      <c r="H9" s="1" t="s">
        <v>314</v>
      </c>
      <c r="I9" s="21"/>
      <c r="J9" s="21"/>
      <c r="K9" s="21"/>
      <c r="L9" s="21"/>
      <c r="M9" s="21"/>
      <c r="N9" s="21"/>
      <c r="O9" s="21"/>
      <c r="P9" s="21"/>
      <c r="Q9" s="21"/>
      <c r="R9" s="21"/>
      <c r="S9" s="21"/>
      <c r="T9" s="21"/>
      <c r="U9" s="21"/>
      <c r="V9" s="21"/>
      <c r="W9" s="21"/>
      <c r="X9" s="21"/>
      <c r="Y9" s="224"/>
    </row>
    <row r="10" spans="2:27" ht="21.95" customHeight="1" x14ac:dyDescent="0.15">
      <c r="B10" s="1008"/>
      <c r="C10" s="1009"/>
      <c r="D10" s="1009"/>
      <c r="E10" s="1009"/>
      <c r="F10" s="1010"/>
      <c r="G10" s="118" t="s">
        <v>20</v>
      </c>
      <c r="H10" s="8" t="s">
        <v>315</v>
      </c>
      <c r="I10" s="222"/>
      <c r="J10" s="222"/>
      <c r="K10" s="222"/>
      <c r="L10" s="222"/>
      <c r="M10" s="222"/>
      <c r="N10" s="222"/>
      <c r="O10" s="222"/>
      <c r="P10" s="222"/>
      <c r="Q10" s="222"/>
      <c r="R10" s="222"/>
      <c r="S10" s="222"/>
      <c r="T10" s="222"/>
      <c r="U10" s="222"/>
      <c r="V10" s="222"/>
      <c r="W10" s="222"/>
      <c r="X10" s="222"/>
      <c r="Y10" s="223"/>
    </row>
    <row r="11" spans="2:27" ht="13.5" customHeight="1" x14ac:dyDescent="0.15"/>
    <row r="12" spans="2:27"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c r="AA12"/>
    </row>
    <row r="13" spans="2:27" ht="17.100000000000001" customHeight="1" x14ac:dyDescent="0.15">
      <c r="B13" s="106" t="s">
        <v>316</v>
      </c>
      <c r="C13" s="107"/>
      <c r="T13" s="227"/>
      <c r="V13" s="91" t="s">
        <v>291</v>
      </c>
      <c r="W13" s="91" t="s">
        <v>134</v>
      </c>
      <c r="X13" s="91" t="s">
        <v>292</v>
      </c>
      <c r="Y13" s="227"/>
      <c r="Z13"/>
      <c r="AA13"/>
    </row>
    <row r="14" spans="2:27" ht="17.100000000000001" customHeight="1" x14ac:dyDescent="0.15">
      <c r="B14" s="228"/>
      <c r="T14" s="227"/>
      <c r="Y14" s="227"/>
      <c r="Z14"/>
      <c r="AA14"/>
    </row>
    <row r="15" spans="2:27" ht="21.95" customHeight="1" x14ac:dyDescent="0.15">
      <c r="B15" s="228"/>
      <c r="C15" s="1278" t="s">
        <v>194</v>
      </c>
      <c r="D15" s="1279"/>
      <c r="E15" s="1279"/>
      <c r="F15" s="225" t="s">
        <v>251</v>
      </c>
      <c r="G15" s="1268" t="s">
        <v>317</v>
      </c>
      <c r="H15" s="1268"/>
      <c r="I15" s="1268"/>
      <c r="J15" s="1268"/>
      <c r="K15" s="1268"/>
      <c r="L15" s="1268"/>
      <c r="M15" s="1268"/>
      <c r="N15" s="1268"/>
      <c r="O15" s="1268"/>
      <c r="P15" s="1268"/>
      <c r="Q15" s="1268"/>
      <c r="R15" s="1268"/>
      <c r="S15" s="1268"/>
      <c r="T15" s="227"/>
      <c r="V15" s="12" t="s">
        <v>20</v>
      </c>
      <c r="W15" s="12" t="s">
        <v>134</v>
      </c>
      <c r="X15" s="12" t="s">
        <v>20</v>
      </c>
      <c r="Y15" s="227"/>
      <c r="Z15"/>
      <c r="AA15"/>
    </row>
    <row r="16" spans="2:27" ht="49.5" customHeight="1" x14ac:dyDescent="0.15">
      <c r="B16" s="228"/>
      <c r="C16" s="1279"/>
      <c r="D16" s="1279"/>
      <c r="E16" s="1279"/>
      <c r="F16" s="225" t="s">
        <v>253</v>
      </c>
      <c r="G16" s="1119" t="s">
        <v>318</v>
      </c>
      <c r="H16" s="1119"/>
      <c r="I16" s="1119"/>
      <c r="J16" s="1119"/>
      <c r="K16" s="1119"/>
      <c r="L16" s="1119"/>
      <c r="M16" s="1119"/>
      <c r="N16" s="1119"/>
      <c r="O16" s="1119"/>
      <c r="P16" s="1119"/>
      <c r="Q16" s="1119"/>
      <c r="R16" s="1119"/>
      <c r="S16" s="1119"/>
      <c r="T16" s="227"/>
      <c r="V16" s="12" t="s">
        <v>20</v>
      </c>
      <c r="W16" s="12" t="s">
        <v>134</v>
      </c>
      <c r="X16" s="12" t="s">
        <v>20</v>
      </c>
      <c r="Y16" s="227"/>
      <c r="Z16"/>
      <c r="AA16"/>
    </row>
    <row r="17" spans="2:27" ht="21.95" customHeight="1" x14ac:dyDescent="0.15">
      <c r="B17" s="228"/>
      <c r="C17" s="1279"/>
      <c r="D17" s="1279"/>
      <c r="E17" s="1279"/>
      <c r="F17" s="225" t="s">
        <v>254</v>
      </c>
      <c r="G17" s="1268" t="s">
        <v>319</v>
      </c>
      <c r="H17" s="1268"/>
      <c r="I17" s="1268"/>
      <c r="J17" s="1268"/>
      <c r="K17" s="1268"/>
      <c r="L17" s="1268"/>
      <c r="M17" s="1268"/>
      <c r="N17" s="1268"/>
      <c r="O17" s="1268"/>
      <c r="P17" s="1268"/>
      <c r="Q17" s="1268"/>
      <c r="R17" s="1268"/>
      <c r="S17" s="1268"/>
      <c r="T17" s="227"/>
      <c r="V17" s="12" t="s">
        <v>20</v>
      </c>
      <c r="W17" s="12" t="s">
        <v>134</v>
      </c>
      <c r="X17" s="12" t="s">
        <v>20</v>
      </c>
      <c r="Y17" s="227"/>
      <c r="Z17"/>
      <c r="AA17"/>
    </row>
    <row r="18" spans="2:27" ht="17.100000000000001" customHeight="1" x14ac:dyDescent="0.15">
      <c r="B18" s="228"/>
      <c r="C18" s="2"/>
      <c r="D18" s="2"/>
      <c r="E18" s="2"/>
      <c r="T18" s="227"/>
      <c r="Y18" s="227"/>
      <c r="Z18"/>
      <c r="AA18"/>
    </row>
    <row r="19" spans="2:27" ht="21.95" customHeight="1" x14ac:dyDescent="0.15">
      <c r="B19" s="228"/>
      <c r="C19" s="1276" t="s">
        <v>320</v>
      </c>
      <c r="D19" s="1277"/>
      <c r="E19" s="1277"/>
      <c r="F19" s="225" t="s">
        <v>251</v>
      </c>
      <c r="G19" s="1268" t="s">
        <v>321</v>
      </c>
      <c r="H19" s="1268"/>
      <c r="I19" s="1268"/>
      <c r="J19" s="1268"/>
      <c r="K19" s="1268"/>
      <c r="L19" s="1268"/>
      <c r="M19" s="1268"/>
      <c r="N19" s="1268"/>
      <c r="O19" s="1268"/>
      <c r="P19" s="1268"/>
      <c r="Q19" s="1268"/>
      <c r="R19" s="1268"/>
      <c r="S19" s="1268"/>
      <c r="T19" s="227"/>
      <c r="V19" s="12" t="s">
        <v>20</v>
      </c>
      <c r="W19" s="12" t="s">
        <v>134</v>
      </c>
      <c r="X19" s="12" t="s">
        <v>20</v>
      </c>
      <c r="Y19" s="227"/>
      <c r="Z19"/>
      <c r="AA19"/>
    </row>
    <row r="20" spans="2:27" ht="49.5" customHeight="1" x14ac:dyDescent="0.15">
      <c r="B20" s="228"/>
      <c r="C20" s="1277"/>
      <c r="D20" s="1277"/>
      <c r="E20" s="1277"/>
      <c r="F20" s="225" t="s">
        <v>253</v>
      </c>
      <c r="G20" s="1119" t="s">
        <v>322</v>
      </c>
      <c r="H20" s="1119"/>
      <c r="I20" s="1119"/>
      <c r="J20" s="1119"/>
      <c r="K20" s="1119"/>
      <c r="L20" s="1119"/>
      <c r="M20" s="1119"/>
      <c r="N20" s="1119"/>
      <c r="O20" s="1119"/>
      <c r="P20" s="1119"/>
      <c r="Q20" s="1119"/>
      <c r="R20" s="1119"/>
      <c r="S20" s="1119"/>
      <c r="T20" s="227"/>
      <c r="V20" s="12" t="s">
        <v>20</v>
      </c>
      <c r="W20" s="12" t="s">
        <v>134</v>
      </c>
      <c r="X20" s="12" t="s">
        <v>20</v>
      </c>
      <c r="Y20" s="227"/>
      <c r="Z20"/>
      <c r="AA20"/>
    </row>
    <row r="21" spans="2:27" ht="21.95" customHeight="1" x14ac:dyDescent="0.15">
      <c r="B21" s="228"/>
      <c r="C21" s="1277"/>
      <c r="D21" s="1277"/>
      <c r="E21" s="1277"/>
      <c r="F21" s="225" t="s">
        <v>254</v>
      </c>
      <c r="G21" s="1268" t="s">
        <v>319</v>
      </c>
      <c r="H21" s="1268"/>
      <c r="I21" s="1268"/>
      <c r="J21" s="1268"/>
      <c r="K21" s="1268"/>
      <c r="L21" s="1268"/>
      <c r="M21" s="1268"/>
      <c r="N21" s="1268"/>
      <c r="O21" s="1268"/>
      <c r="P21" s="1268"/>
      <c r="Q21" s="1268"/>
      <c r="R21" s="1268"/>
      <c r="S21" s="1268"/>
      <c r="T21" s="227"/>
      <c r="V21" s="12" t="s">
        <v>20</v>
      </c>
      <c r="W21" s="12" t="s">
        <v>134</v>
      </c>
      <c r="X21" s="12" t="s">
        <v>20</v>
      </c>
      <c r="Y21" s="227"/>
      <c r="Z21"/>
      <c r="AA21"/>
    </row>
    <row r="22" spans="2:27" ht="17.100000000000001" customHeight="1" x14ac:dyDescent="0.15">
      <c r="B22" s="228"/>
      <c r="T22" s="227"/>
      <c r="Y22" s="227"/>
      <c r="Z22"/>
      <c r="AA22"/>
    </row>
    <row r="23" spans="2:27" ht="21.95" customHeight="1" x14ac:dyDescent="0.15">
      <c r="B23" s="228"/>
      <c r="C23" s="1278" t="s">
        <v>323</v>
      </c>
      <c r="D23" s="1279"/>
      <c r="E23" s="1279"/>
      <c r="F23" s="225" t="s">
        <v>251</v>
      </c>
      <c r="G23" s="1268" t="s">
        <v>324</v>
      </c>
      <c r="H23" s="1268"/>
      <c r="I23" s="1268"/>
      <c r="J23" s="1268"/>
      <c r="K23" s="1268"/>
      <c r="L23" s="1268"/>
      <c r="M23" s="1268"/>
      <c r="N23" s="1268"/>
      <c r="O23" s="1268"/>
      <c r="P23" s="1268"/>
      <c r="Q23" s="1268"/>
      <c r="R23" s="1268"/>
      <c r="S23" s="1268"/>
      <c r="T23" s="227"/>
      <c r="V23" s="12" t="s">
        <v>20</v>
      </c>
      <c r="W23" s="12" t="s">
        <v>134</v>
      </c>
      <c r="X23" s="12" t="s">
        <v>20</v>
      </c>
      <c r="Y23" s="227"/>
      <c r="Z23"/>
      <c r="AA23"/>
    </row>
    <row r="24" spans="2:27" ht="21.95" customHeight="1" x14ac:dyDescent="0.15">
      <c r="B24" s="228"/>
      <c r="C24" s="1279"/>
      <c r="D24" s="1279"/>
      <c r="E24" s="1279"/>
      <c r="F24" s="225" t="s">
        <v>253</v>
      </c>
      <c r="G24" s="1119" t="s">
        <v>325</v>
      </c>
      <c r="H24" s="1119"/>
      <c r="I24" s="1119"/>
      <c r="J24" s="1119"/>
      <c r="K24" s="1119"/>
      <c r="L24" s="1119"/>
      <c r="M24" s="1119"/>
      <c r="N24" s="1119"/>
      <c r="O24" s="1119"/>
      <c r="P24" s="1119"/>
      <c r="Q24" s="1119"/>
      <c r="R24" s="1119"/>
      <c r="S24" s="1119"/>
      <c r="T24" s="227"/>
      <c r="V24" s="12" t="s">
        <v>20</v>
      </c>
      <c r="W24" s="12" t="s">
        <v>134</v>
      </c>
      <c r="X24" s="12" t="s">
        <v>20</v>
      </c>
      <c r="Y24" s="227"/>
      <c r="Z24"/>
      <c r="AA24"/>
    </row>
    <row r="25" spans="2:27" ht="21.95" customHeight="1" x14ac:dyDescent="0.15">
      <c r="B25" s="228"/>
      <c r="C25" s="1279"/>
      <c r="D25" s="1279"/>
      <c r="E25" s="1279"/>
      <c r="F25" s="225" t="s">
        <v>254</v>
      </c>
      <c r="G25" s="1268" t="s">
        <v>319</v>
      </c>
      <c r="H25" s="1268"/>
      <c r="I25" s="1268"/>
      <c r="J25" s="1268"/>
      <c r="K25" s="1268"/>
      <c r="L25" s="1268"/>
      <c r="M25" s="1268"/>
      <c r="N25" s="1268"/>
      <c r="O25" s="1268"/>
      <c r="P25" s="1268"/>
      <c r="Q25" s="1268"/>
      <c r="R25" s="1268"/>
      <c r="S25" s="1268"/>
      <c r="T25" s="227"/>
      <c r="V25" s="12" t="s">
        <v>20</v>
      </c>
      <c r="W25" s="12" t="s">
        <v>134</v>
      </c>
      <c r="X25" s="12" t="s">
        <v>20</v>
      </c>
      <c r="Y25" s="227"/>
      <c r="Z25"/>
      <c r="AA25"/>
    </row>
    <row r="26" spans="2:27" ht="12.95" customHeight="1" x14ac:dyDescent="0.15">
      <c r="B26" s="229"/>
      <c r="C26" s="8"/>
      <c r="D26" s="8"/>
      <c r="E26" s="8"/>
      <c r="F26" s="8"/>
      <c r="G26" s="8"/>
      <c r="H26" s="8"/>
      <c r="I26" s="8"/>
      <c r="J26" s="8"/>
      <c r="K26" s="8"/>
      <c r="L26" s="8"/>
      <c r="M26" s="8"/>
      <c r="N26" s="8"/>
      <c r="O26" s="8"/>
      <c r="P26" s="8"/>
      <c r="Q26" s="8"/>
      <c r="R26" s="8"/>
      <c r="S26" s="8"/>
      <c r="T26" s="119"/>
      <c r="U26" s="8"/>
      <c r="V26" s="8"/>
      <c r="W26" s="8"/>
      <c r="X26" s="8"/>
      <c r="Y26" s="119"/>
    </row>
    <row r="28" spans="2:27" x14ac:dyDescent="0.15">
      <c r="B28" s="1" t="s">
        <v>326</v>
      </c>
    </row>
    <row r="29" spans="2:27" x14ac:dyDescent="0.15">
      <c r="B29" s="1" t="s">
        <v>327</v>
      </c>
      <c r="K29"/>
      <c r="L29"/>
      <c r="M29"/>
      <c r="N29"/>
      <c r="O29"/>
      <c r="P29"/>
      <c r="Q29"/>
      <c r="R29"/>
      <c r="S29"/>
      <c r="T29"/>
      <c r="U29"/>
      <c r="V29"/>
      <c r="W29"/>
      <c r="X29"/>
      <c r="Y29"/>
      <c r="Z29"/>
      <c r="AA29"/>
    </row>
    <row r="30" spans="2:27" ht="8.4499999999999993" customHeight="1" x14ac:dyDescent="0.15"/>
    <row r="122" spans="3:7" x14ac:dyDescent="0.15">
      <c r="C122" s="8"/>
      <c r="D122" s="8"/>
      <c r="E122" s="8"/>
      <c r="F122" s="8"/>
      <c r="G122" s="8"/>
    </row>
    <row r="123" spans="3:7" x14ac:dyDescent="0.15">
      <c r="C123" s="7"/>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2"/>
  <dataValidations count="1">
    <dataValidation type="list" allowBlank="1" showInputMessage="1" showErrorMessage="1" sqref="V15:V17 X15:X17 V19:V21 X19:X21 V23:V25 X23:X25 L7 Q7 G7:G10" xr:uid="{00000000-0002-0000-0B00-000000000000}">
      <formula1>"□,■"</formula1>
    </dataValidation>
  </dataValidations>
  <pageMargins left="0.7" right="0.7" top="0.75" bottom="0.75" header="0.3" footer="0.3"/>
  <pageSetup paperSize="9" scale="9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D123"/>
  <sheetViews>
    <sheetView view="pageBreakPreview" zoomScaleNormal="100" zoomScaleSheetLayoutView="100" workbookViewId="0">
      <selection activeCell="F26" sqref="F26:S26"/>
    </sheetView>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x14ac:dyDescent="0.15">
      <c r="B2" s="1" t="s">
        <v>328</v>
      </c>
      <c r="C2"/>
      <c r="D2"/>
      <c r="E2"/>
      <c r="F2"/>
      <c r="G2"/>
      <c r="H2"/>
      <c r="I2"/>
      <c r="J2"/>
      <c r="K2"/>
      <c r="L2"/>
      <c r="M2"/>
      <c r="N2"/>
      <c r="O2"/>
      <c r="P2"/>
      <c r="Q2"/>
      <c r="R2"/>
      <c r="S2"/>
      <c r="T2"/>
      <c r="U2"/>
      <c r="V2"/>
      <c r="W2"/>
      <c r="X2"/>
      <c r="Y2"/>
    </row>
    <row r="4" spans="2:30" ht="34.5" customHeight="1" x14ac:dyDescent="0.15">
      <c r="B4" s="1280" t="s">
        <v>329</v>
      </c>
      <c r="C4" s="1055"/>
      <c r="D4" s="1055"/>
      <c r="E4" s="1055"/>
      <c r="F4" s="1055"/>
      <c r="G4" s="1055"/>
      <c r="H4" s="1055"/>
      <c r="I4" s="1055"/>
      <c r="J4" s="1055"/>
      <c r="K4" s="1055"/>
      <c r="L4" s="1055"/>
      <c r="M4" s="1055"/>
      <c r="N4" s="1055"/>
      <c r="O4" s="1055"/>
      <c r="P4" s="1055"/>
      <c r="Q4" s="1055"/>
      <c r="R4" s="1055"/>
      <c r="S4" s="1055"/>
      <c r="T4" s="1055"/>
      <c r="U4" s="1055"/>
      <c r="V4" s="1055"/>
      <c r="W4" s="1055"/>
      <c r="X4" s="1055"/>
      <c r="Y4" s="1055"/>
    </row>
    <row r="5" spans="2:30" ht="13.5" customHeight="1" x14ac:dyDescent="0.15"/>
    <row r="6" spans="2:30" ht="24" customHeight="1" x14ac:dyDescent="0.15">
      <c r="B6" s="1272" t="s">
        <v>310</v>
      </c>
      <c r="C6" s="1272"/>
      <c r="D6" s="1272"/>
      <c r="E6" s="1272"/>
      <c r="F6" s="1272"/>
      <c r="G6" s="1263"/>
      <c r="H6" s="1264"/>
      <c r="I6" s="1264"/>
      <c r="J6" s="1264"/>
      <c r="K6" s="1264"/>
      <c r="L6" s="1264"/>
      <c r="M6" s="1264"/>
      <c r="N6" s="1264"/>
      <c r="O6" s="1264"/>
      <c r="P6" s="1264"/>
      <c r="Q6" s="1264"/>
      <c r="R6" s="1264"/>
      <c r="S6" s="1264"/>
      <c r="T6" s="1264"/>
      <c r="U6" s="1264"/>
      <c r="V6" s="1264"/>
      <c r="W6" s="1264"/>
      <c r="X6" s="1264"/>
      <c r="Y6" s="1273"/>
    </row>
    <row r="7" spans="2:30" ht="24" customHeight="1" x14ac:dyDescent="0.15">
      <c r="B7" s="1272" t="s">
        <v>311</v>
      </c>
      <c r="C7" s="1272"/>
      <c r="D7" s="1272"/>
      <c r="E7" s="1272"/>
      <c r="F7" s="1272"/>
      <c r="G7" s="218" t="s">
        <v>20</v>
      </c>
      <c r="H7" s="233" t="s">
        <v>275</v>
      </c>
      <c r="I7" s="233"/>
      <c r="J7" s="233"/>
      <c r="K7" s="233"/>
      <c r="L7" s="218" t="s">
        <v>20</v>
      </c>
      <c r="M7" s="233" t="s">
        <v>276</v>
      </c>
      <c r="N7" s="233"/>
      <c r="O7" s="233"/>
      <c r="P7" s="233"/>
      <c r="Q7" s="218" t="s">
        <v>20</v>
      </c>
      <c r="R7" s="233" t="s">
        <v>277</v>
      </c>
      <c r="S7" s="233"/>
      <c r="T7" s="233"/>
      <c r="U7" s="233"/>
      <c r="V7" s="233"/>
      <c r="W7" s="10"/>
      <c r="X7" s="10"/>
      <c r="Y7" s="11"/>
    </row>
    <row r="8" spans="2:30" ht="21.95" customHeight="1" x14ac:dyDescent="0.15">
      <c r="B8" s="1281" t="s">
        <v>312</v>
      </c>
      <c r="C8" s="1282"/>
      <c r="D8" s="1282"/>
      <c r="E8" s="1282"/>
      <c r="F8" s="1283"/>
      <c r="G8" s="219" t="s">
        <v>20</v>
      </c>
      <c r="H8" s="7" t="s">
        <v>313</v>
      </c>
      <c r="I8" s="220"/>
      <c r="J8" s="220"/>
      <c r="K8" s="220"/>
      <c r="L8" s="220"/>
      <c r="M8" s="220"/>
      <c r="N8" s="220"/>
      <c r="O8" s="220"/>
      <c r="P8" s="220"/>
      <c r="Q8" s="220"/>
      <c r="R8" s="220"/>
      <c r="S8" s="220"/>
      <c r="T8" s="220"/>
      <c r="U8" s="220"/>
      <c r="V8" s="220"/>
      <c r="W8" s="220"/>
      <c r="X8" s="220"/>
      <c r="Y8" s="221"/>
    </row>
    <row r="9" spans="2:30" ht="21.95" customHeight="1" x14ac:dyDescent="0.15">
      <c r="B9" s="1284"/>
      <c r="C9" s="1055"/>
      <c r="D9" s="1055"/>
      <c r="E9" s="1055"/>
      <c r="F9" s="1285"/>
      <c r="G9" s="216" t="s">
        <v>20</v>
      </c>
      <c r="H9" s="1" t="s">
        <v>314</v>
      </c>
      <c r="I9" s="21"/>
      <c r="J9" s="21"/>
      <c r="K9" s="21"/>
      <c r="L9" s="21"/>
      <c r="M9" s="21"/>
      <c r="N9" s="21"/>
      <c r="O9" s="21"/>
      <c r="P9" s="21"/>
      <c r="Q9" s="21"/>
      <c r="R9" s="21"/>
      <c r="S9" s="21"/>
      <c r="T9" s="21"/>
      <c r="U9" s="21"/>
      <c r="V9" s="21"/>
      <c r="W9" s="21"/>
      <c r="X9" s="21"/>
      <c r="Y9" s="224"/>
    </row>
    <row r="10" spans="2:30" ht="21.95" customHeight="1" x14ac:dyDescent="0.15">
      <c r="B10" s="1008"/>
      <c r="C10" s="1009"/>
      <c r="D10" s="1009"/>
      <c r="E10" s="1009"/>
      <c r="F10" s="1010"/>
      <c r="G10" s="118" t="s">
        <v>20</v>
      </c>
      <c r="H10" s="8" t="s">
        <v>330</v>
      </c>
      <c r="I10" s="222"/>
      <c r="J10" s="222"/>
      <c r="K10" s="222"/>
      <c r="L10" s="222"/>
      <c r="M10" s="222"/>
      <c r="N10" s="222"/>
      <c r="O10" s="222"/>
      <c r="P10" s="222"/>
      <c r="Q10" s="222"/>
      <c r="R10" s="222"/>
      <c r="S10" s="222"/>
      <c r="T10" s="222"/>
      <c r="U10" s="222"/>
      <c r="V10" s="222"/>
      <c r="W10" s="222"/>
      <c r="X10" s="222"/>
      <c r="Y10" s="223"/>
    </row>
    <row r="11" spans="2:30" ht="13.5" customHeight="1" x14ac:dyDescent="0.15">
      <c r="AD11" s="108"/>
    </row>
    <row r="12" spans="2:30"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c r="AA12"/>
    </row>
    <row r="13" spans="2:30" ht="17.100000000000001" customHeight="1" x14ac:dyDescent="0.15">
      <c r="B13" s="106" t="s">
        <v>331</v>
      </c>
      <c r="C13" s="107"/>
      <c r="T13" s="227"/>
      <c r="V13" s="91" t="s">
        <v>291</v>
      </c>
      <c r="W13" s="91" t="s">
        <v>134</v>
      </c>
      <c r="X13" s="91" t="s">
        <v>292</v>
      </c>
      <c r="Y13" s="227"/>
      <c r="Z13"/>
      <c r="AA13"/>
    </row>
    <row r="14" spans="2:30" ht="17.100000000000001" customHeight="1" x14ac:dyDescent="0.15">
      <c r="B14" s="228"/>
      <c r="T14" s="227"/>
      <c r="Y14" s="227"/>
      <c r="Z14"/>
      <c r="AA14"/>
    </row>
    <row r="15" spans="2:30" ht="49.5" customHeight="1" x14ac:dyDescent="0.15">
      <c r="B15" s="228"/>
      <c r="C15" s="1278" t="s">
        <v>194</v>
      </c>
      <c r="D15" s="1279"/>
      <c r="E15" s="1279"/>
      <c r="F15" s="225" t="s">
        <v>251</v>
      </c>
      <c r="G15" s="1119" t="s">
        <v>332</v>
      </c>
      <c r="H15" s="1119"/>
      <c r="I15" s="1119"/>
      <c r="J15" s="1119"/>
      <c r="K15" s="1119"/>
      <c r="L15" s="1119"/>
      <c r="M15" s="1119"/>
      <c r="N15" s="1119"/>
      <c r="O15" s="1119"/>
      <c r="P15" s="1119"/>
      <c r="Q15" s="1119"/>
      <c r="R15" s="1119"/>
      <c r="S15" s="1119"/>
      <c r="T15" s="227"/>
      <c r="V15" s="12" t="s">
        <v>20</v>
      </c>
      <c r="W15" s="12" t="s">
        <v>134</v>
      </c>
      <c r="X15" s="12" t="s">
        <v>20</v>
      </c>
      <c r="Y15" s="227"/>
      <c r="Z15"/>
      <c r="AA15"/>
    </row>
    <row r="16" spans="2:30" ht="69" customHeight="1" x14ac:dyDescent="0.15">
      <c r="B16" s="228"/>
      <c r="C16" s="1279"/>
      <c r="D16" s="1279"/>
      <c r="E16" s="1279"/>
      <c r="F16" s="225" t="s">
        <v>253</v>
      </c>
      <c r="G16" s="1119" t="s">
        <v>333</v>
      </c>
      <c r="H16" s="1119"/>
      <c r="I16" s="1119"/>
      <c r="J16" s="1119"/>
      <c r="K16" s="1119"/>
      <c r="L16" s="1119"/>
      <c r="M16" s="1119"/>
      <c r="N16" s="1119"/>
      <c r="O16" s="1119"/>
      <c r="P16" s="1119"/>
      <c r="Q16" s="1119"/>
      <c r="R16" s="1119"/>
      <c r="S16" s="1119"/>
      <c r="T16" s="227"/>
      <c r="V16" s="12" t="s">
        <v>20</v>
      </c>
      <c r="W16" s="12" t="s">
        <v>134</v>
      </c>
      <c r="X16" s="12" t="s">
        <v>20</v>
      </c>
      <c r="Y16" s="227"/>
      <c r="Z16"/>
      <c r="AA16"/>
    </row>
    <row r="17" spans="2:27" ht="39.950000000000003" customHeight="1" x14ac:dyDescent="0.15">
      <c r="B17" s="228"/>
      <c r="C17" s="1279"/>
      <c r="D17" s="1279"/>
      <c r="E17" s="1279"/>
      <c r="F17" s="225" t="s">
        <v>254</v>
      </c>
      <c r="G17" s="1119" t="s">
        <v>334</v>
      </c>
      <c r="H17" s="1119"/>
      <c r="I17" s="1119"/>
      <c r="J17" s="1119"/>
      <c r="K17" s="1119"/>
      <c r="L17" s="1119"/>
      <c r="M17" s="1119"/>
      <c r="N17" s="1119"/>
      <c r="O17" s="1119"/>
      <c r="P17" s="1119"/>
      <c r="Q17" s="1119"/>
      <c r="R17" s="1119"/>
      <c r="S17" s="1119"/>
      <c r="T17" s="227"/>
      <c r="V17" s="12" t="s">
        <v>20</v>
      </c>
      <c r="W17" s="12" t="s">
        <v>134</v>
      </c>
      <c r="X17" s="12" t="s">
        <v>20</v>
      </c>
      <c r="Y17" s="227"/>
      <c r="Z17"/>
      <c r="AA17"/>
    </row>
    <row r="18" spans="2:27" ht="21.95" customHeight="1" x14ac:dyDescent="0.15">
      <c r="B18" s="228"/>
      <c r="C18" s="1279"/>
      <c r="D18" s="1279"/>
      <c r="E18" s="1279"/>
      <c r="F18" s="225" t="s">
        <v>256</v>
      </c>
      <c r="G18" s="1119" t="s">
        <v>335</v>
      </c>
      <c r="H18" s="1119"/>
      <c r="I18" s="1119"/>
      <c r="J18" s="1119"/>
      <c r="K18" s="1119"/>
      <c r="L18" s="1119"/>
      <c r="M18" s="1119"/>
      <c r="N18" s="1119"/>
      <c r="O18" s="1119"/>
      <c r="P18" s="1119"/>
      <c r="Q18" s="1119"/>
      <c r="R18" s="1119"/>
      <c r="S18" s="1119"/>
      <c r="T18" s="227"/>
      <c r="V18" s="12" t="s">
        <v>20</v>
      </c>
      <c r="W18" s="12" t="s">
        <v>134</v>
      </c>
      <c r="X18" s="12" t="s">
        <v>20</v>
      </c>
      <c r="Y18" s="227"/>
      <c r="Z18"/>
      <c r="AA18"/>
    </row>
    <row r="19" spans="2:27" ht="17.45" customHeight="1" x14ac:dyDescent="0.15">
      <c r="B19" s="228"/>
      <c r="C19" s="239"/>
      <c r="D19" s="239"/>
      <c r="E19" s="239"/>
      <c r="F19" s="12"/>
      <c r="G19" s="21"/>
      <c r="H19" s="21"/>
      <c r="I19" s="21"/>
      <c r="J19" s="21"/>
      <c r="K19" s="21"/>
      <c r="L19" s="21"/>
      <c r="M19" s="21"/>
      <c r="N19" s="21"/>
      <c r="O19" s="21"/>
      <c r="P19" s="21"/>
      <c r="Q19" s="21"/>
      <c r="R19" s="21"/>
      <c r="S19" s="21"/>
      <c r="T19" s="227"/>
      <c r="Y19" s="227"/>
      <c r="Z19"/>
      <c r="AA19"/>
    </row>
    <row r="20" spans="2:27" ht="69" customHeight="1" x14ac:dyDescent="0.15">
      <c r="B20" s="228"/>
      <c r="C20" s="1276" t="s">
        <v>336</v>
      </c>
      <c r="D20" s="1277"/>
      <c r="E20" s="1277"/>
      <c r="F20" s="225" t="s">
        <v>251</v>
      </c>
      <c r="G20" s="1119" t="s">
        <v>337</v>
      </c>
      <c r="H20" s="1119"/>
      <c r="I20" s="1119"/>
      <c r="J20" s="1119"/>
      <c r="K20" s="1119"/>
      <c r="L20" s="1119"/>
      <c r="M20" s="1119"/>
      <c r="N20" s="1119"/>
      <c r="O20" s="1119"/>
      <c r="P20" s="1119"/>
      <c r="Q20" s="1119"/>
      <c r="R20" s="1119"/>
      <c r="S20" s="1119"/>
      <c r="T20" s="227"/>
      <c r="V20" s="12" t="s">
        <v>20</v>
      </c>
      <c r="W20" s="12" t="s">
        <v>134</v>
      </c>
      <c r="X20" s="12" t="s">
        <v>20</v>
      </c>
      <c r="Y20" s="227"/>
      <c r="Z20"/>
      <c r="AA20"/>
    </row>
    <row r="21" spans="2:27" ht="69" customHeight="1" x14ac:dyDescent="0.15">
      <c r="B21" s="228"/>
      <c r="C21" s="1277"/>
      <c r="D21" s="1277"/>
      <c r="E21" s="1277"/>
      <c r="F21" s="225" t="s">
        <v>253</v>
      </c>
      <c r="G21" s="1119" t="s">
        <v>338</v>
      </c>
      <c r="H21" s="1119"/>
      <c r="I21" s="1119"/>
      <c r="J21" s="1119"/>
      <c r="K21" s="1119"/>
      <c r="L21" s="1119"/>
      <c r="M21" s="1119"/>
      <c r="N21" s="1119"/>
      <c r="O21" s="1119"/>
      <c r="P21" s="1119"/>
      <c r="Q21" s="1119"/>
      <c r="R21" s="1119"/>
      <c r="S21" s="1119"/>
      <c r="T21" s="227"/>
      <c r="V21" s="12" t="s">
        <v>20</v>
      </c>
      <c r="W21" s="12" t="s">
        <v>134</v>
      </c>
      <c r="X21" s="12" t="s">
        <v>20</v>
      </c>
      <c r="Y21" s="227"/>
      <c r="Z21"/>
      <c r="AA21"/>
    </row>
    <row r="22" spans="2:27" ht="49.5" customHeight="1" x14ac:dyDescent="0.15">
      <c r="B22" s="228"/>
      <c r="C22" s="1277"/>
      <c r="D22" s="1277"/>
      <c r="E22" s="1277"/>
      <c r="F22" s="225" t="s">
        <v>254</v>
      </c>
      <c r="G22" s="1119" t="s">
        <v>339</v>
      </c>
      <c r="H22" s="1119"/>
      <c r="I22" s="1119"/>
      <c r="J22" s="1119"/>
      <c r="K22" s="1119"/>
      <c r="L22" s="1119"/>
      <c r="M22" s="1119"/>
      <c r="N22" s="1119"/>
      <c r="O22" s="1119"/>
      <c r="P22" s="1119"/>
      <c r="Q22" s="1119"/>
      <c r="R22" s="1119"/>
      <c r="S22" s="1119"/>
      <c r="T22" s="227"/>
      <c r="V22" s="12" t="s">
        <v>20</v>
      </c>
      <c r="W22" s="12" t="s">
        <v>134</v>
      </c>
      <c r="X22" s="12" t="s">
        <v>20</v>
      </c>
      <c r="Y22" s="227"/>
      <c r="Z22"/>
      <c r="AA22"/>
    </row>
    <row r="23" spans="2:27" ht="21.95" customHeight="1" x14ac:dyDescent="0.15">
      <c r="B23" s="228"/>
      <c r="C23" s="1277"/>
      <c r="D23" s="1277"/>
      <c r="E23" s="1277"/>
      <c r="F23" s="225" t="s">
        <v>256</v>
      </c>
      <c r="G23" s="1119" t="s">
        <v>340</v>
      </c>
      <c r="H23" s="1119"/>
      <c r="I23" s="1119"/>
      <c r="J23" s="1119"/>
      <c r="K23" s="1119"/>
      <c r="L23" s="1119"/>
      <c r="M23" s="1119"/>
      <c r="N23" s="1119"/>
      <c r="O23" s="1119"/>
      <c r="P23" s="1119"/>
      <c r="Q23" s="1119"/>
      <c r="R23" s="1119"/>
      <c r="S23" s="1119"/>
      <c r="T23" s="227"/>
      <c r="V23" s="12" t="s">
        <v>20</v>
      </c>
      <c r="W23" s="12" t="s">
        <v>134</v>
      </c>
      <c r="X23" s="12" t="s">
        <v>20</v>
      </c>
      <c r="Y23" s="227"/>
      <c r="Z23"/>
      <c r="AA23"/>
    </row>
    <row r="24" spans="2:27" ht="17.45" customHeight="1" x14ac:dyDescent="0.15">
      <c r="B24" s="228"/>
      <c r="C24" s="239"/>
      <c r="D24" s="239"/>
      <c r="E24" s="239"/>
      <c r="F24" s="12"/>
      <c r="G24" s="21"/>
      <c r="H24" s="21"/>
      <c r="I24" s="21"/>
      <c r="J24" s="21"/>
      <c r="K24" s="21"/>
      <c r="L24" s="21"/>
      <c r="M24" s="21"/>
      <c r="N24" s="21"/>
      <c r="O24" s="21"/>
      <c r="P24" s="21"/>
      <c r="Q24" s="21"/>
      <c r="R24" s="21"/>
      <c r="S24" s="21"/>
      <c r="T24" s="227"/>
      <c r="Y24" s="227"/>
      <c r="Z24"/>
      <c r="AA24"/>
    </row>
    <row r="25" spans="2:27" ht="69" customHeight="1" x14ac:dyDescent="0.15">
      <c r="B25" s="228"/>
      <c r="C25" s="1286" t="s">
        <v>341</v>
      </c>
      <c r="D25" s="1287"/>
      <c r="E25" s="1288"/>
      <c r="F25" s="225" t="s">
        <v>251</v>
      </c>
      <c r="G25" s="1119" t="s">
        <v>342</v>
      </c>
      <c r="H25" s="1119"/>
      <c r="I25" s="1119"/>
      <c r="J25" s="1119"/>
      <c r="K25" s="1119"/>
      <c r="L25" s="1119"/>
      <c r="M25" s="1119"/>
      <c r="N25" s="1119"/>
      <c r="O25" s="1119"/>
      <c r="P25" s="1119"/>
      <c r="Q25" s="1119"/>
      <c r="R25" s="1119"/>
      <c r="S25" s="1119"/>
      <c r="T25" s="227"/>
      <c r="V25" s="12" t="s">
        <v>20</v>
      </c>
      <c r="W25" s="12" t="s">
        <v>134</v>
      </c>
      <c r="X25" s="12" t="s">
        <v>20</v>
      </c>
      <c r="Y25" s="227"/>
      <c r="Z25"/>
      <c r="AA25"/>
    </row>
    <row r="26" spans="2:27" ht="69" customHeight="1" x14ac:dyDescent="0.15">
      <c r="B26" s="228"/>
      <c r="C26" s="1289"/>
      <c r="D26" s="1290"/>
      <c r="E26" s="1291"/>
      <c r="F26" s="225" t="s">
        <v>253</v>
      </c>
      <c r="G26" s="1119" t="s">
        <v>343</v>
      </c>
      <c r="H26" s="1119"/>
      <c r="I26" s="1119"/>
      <c r="J26" s="1119"/>
      <c r="K26" s="1119"/>
      <c r="L26" s="1119"/>
      <c r="M26" s="1119"/>
      <c r="N26" s="1119"/>
      <c r="O26" s="1119"/>
      <c r="P26" s="1119"/>
      <c r="Q26" s="1119"/>
      <c r="R26" s="1119"/>
      <c r="S26" s="1119"/>
      <c r="T26" s="227"/>
      <c r="V26" s="12" t="s">
        <v>20</v>
      </c>
      <c r="W26" s="12" t="s">
        <v>134</v>
      </c>
      <c r="X26" s="12" t="s">
        <v>20</v>
      </c>
      <c r="Y26" s="227"/>
      <c r="Z26"/>
      <c r="AA26"/>
    </row>
    <row r="27" spans="2:27" ht="49.5" customHeight="1" x14ac:dyDescent="0.15">
      <c r="B27" s="228"/>
      <c r="C27" s="1292"/>
      <c r="D27" s="1293"/>
      <c r="E27" s="1294"/>
      <c r="F27" s="225" t="s">
        <v>254</v>
      </c>
      <c r="G27" s="1119" t="s">
        <v>344</v>
      </c>
      <c r="H27" s="1119"/>
      <c r="I27" s="1119"/>
      <c r="J27" s="1119"/>
      <c r="K27" s="1119"/>
      <c r="L27" s="1119"/>
      <c r="M27" s="1119"/>
      <c r="N27" s="1119"/>
      <c r="O27" s="1119"/>
      <c r="P27" s="1119"/>
      <c r="Q27" s="1119"/>
      <c r="R27" s="1119"/>
      <c r="S27" s="1119"/>
      <c r="T27" s="227"/>
      <c r="V27" s="12" t="s">
        <v>20</v>
      </c>
      <c r="W27" s="12" t="s">
        <v>134</v>
      </c>
      <c r="X27" s="12" t="s">
        <v>20</v>
      </c>
      <c r="Y27" s="227"/>
      <c r="Z27"/>
      <c r="AA27"/>
    </row>
    <row r="28" spans="2:27" ht="12.95" customHeight="1" x14ac:dyDescent="0.15">
      <c r="B28" s="229"/>
      <c r="C28" s="8"/>
      <c r="D28" s="8"/>
      <c r="E28" s="8"/>
      <c r="F28" s="8"/>
      <c r="G28" s="8"/>
      <c r="H28" s="8"/>
      <c r="I28" s="8"/>
      <c r="J28" s="8"/>
      <c r="K28" s="8"/>
      <c r="L28" s="8"/>
      <c r="M28" s="8"/>
      <c r="N28" s="8"/>
      <c r="O28" s="8"/>
      <c r="P28" s="8"/>
      <c r="Q28" s="8"/>
      <c r="R28" s="8"/>
      <c r="S28" s="8"/>
      <c r="T28" s="119"/>
      <c r="U28" s="8"/>
      <c r="V28" s="8"/>
      <c r="W28" s="8"/>
      <c r="X28" s="8"/>
      <c r="Y28" s="119"/>
    </row>
    <row r="30" spans="2:27" x14ac:dyDescent="0.15">
      <c r="B30" s="1" t="s">
        <v>326</v>
      </c>
    </row>
    <row r="31" spans="2:27" x14ac:dyDescent="0.15">
      <c r="B31" s="1" t="s">
        <v>327</v>
      </c>
      <c r="K31"/>
      <c r="L31"/>
      <c r="M31"/>
      <c r="N31"/>
      <c r="O31"/>
      <c r="P31"/>
      <c r="Q31"/>
      <c r="R31"/>
      <c r="S31"/>
      <c r="T31"/>
      <c r="U31"/>
      <c r="V31"/>
      <c r="W31"/>
      <c r="X31"/>
      <c r="Y31"/>
      <c r="Z31"/>
      <c r="AA31"/>
    </row>
    <row r="122" spans="3:7" x14ac:dyDescent="0.15">
      <c r="C122" s="8"/>
      <c r="D122" s="8"/>
      <c r="E122" s="8"/>
      <c r="F122" s="8"/>
      <c r="G122" s="8"/>
    </row>
    <row r="123" spans="3:7" x14ac:dyDescent="0.15">
      <c r="C123" s="7"/>
    </row>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2"/>
  <dataValidations count="1">
    <dataValidation type="list" allowBlank="1" showInputMessage="1" showErrorMessage="1" sqref="V15:V18 X15:X18 V20:V23 X20:X23 V25:V27 X25:X27 L7 Q7 G7:G10" xr:uid="{00000000-0002-0000-0C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123"/>
  <sheetViews>
    <sheetView view="pageBreakPreview" zoomScaleNormal="100" zoomScaleSheetLayoutView="100" workbookViewId="0">
      <selection activeCell="F26" sqref="F26:K26"/>
    </sheetView>
  </sheetViews>
  <sheetFormatPr defaultColWidth="9" defaultRowHeight="13.5" x14ac:dyDescent="0.15"/>
  <cols>
    <col min="1" max="1" width="2.125" style="109" customWidth="1"/>
    <col min="2" max="23" width="3.625" style="109" customWidth="1"/>
    <col min="24" max="24" width="2.125" style="109" customWidth="1"/>
    <col min="25" max="37" width="5.625" style="109" customWidth="1"/>
    <col min="38" max="16384" width="9" style="109"/>
  </cols>
  <sheetData>
    <row r="1" spans="2:23" x14ac:dyDescent="0.15">
      <c r="B1" s="109" t="s">
        <v>345</v>
      </c>
      <c r="M1" s="110"/>
      <c r="N1" s="111"/>
      <c r="O1" s="111"/>
      <c r="P1" s="111"/>
      <c r="Q1" s="110" t="s">
        <v>257</v>
      </c>
      <c r="R1" s="112"/>
      <c r="S1" s="111" t="s">
        <v>258</v>
      </c>
      <c r="T1" s="112"/>
      <c r="U1" s="111" t="s">
        <v>269</v>
      </c>
      <c r="V1" s="112"/>
      <c r="W1" s="111" t="s">
        <v>270</v>
      </c>
    </row>
    <row r="2" spans="2:23" ht="5.0999999999999996" customHeight="1" x14ac:dyDescent="0.15">
      <c r="M2" s="110"/>
      <c r="N2" s="111"/>
      <c r="O2" s="111"/>
      <c r="P2" s="111"/>
      <c r="Q2" s="110"/>
      <c r="R2" s="111"/>
      <c r="S2" s="111"/>
      <c r="T2" s="111"/>
      <c r="U2" s="111"/>
      <c r="V2" s="111"/>
      <c r="W2" s="111"/>
    </row>
    <row r="3" spans="2:23" x14ac:dyDescent="0.15">
      <c r="B3" s="1312" t="s">
        <v>346</v>
      </c>
      <c r="C3" s="1312"/>
      <c r="D3" s="1312"/>
      <c r="E3" s="1312"/>
      <c r="F3" s="1312"/>
      <c r="G3" s="1312"/>
      <c r="H3" s="1312"/>
      <c r="I3" s="1312"/>
      <c r="J3" s="1312"/>
      <c r="K3" s="1312"/>
      <c r="L3" s="1312"/>
      <c r="M3" s="1312"/>
      <c r="N3" s="1312"/>
      <c r="O3" s="1312"/>
      <c r="P3" s="1312"/>
      <c r="Q3" s="1312"/>
      <c r="R3" s="1312"/>
      <c r="S3" s="1312"/>
      <c r="T3" s="1312"/>
      <c r="U3" s="1312"/>
      <c r="V3" s="1312"/>
      <c r="W3" s="1312"/>
    </row>
    <row r="4" spans="2:23" ht="5.0999999999999996" customHeight="1" x14ac:dyDescent="0.15">
      <c r="B4" s="111"/>
      <c r="C4" s="111"/>
      <c r="D4" s="111"/>
      <c r="E4" s="111"/>
      <c r="F4" s="111"/>
      <c r="G4" s="111"/>
      <c r="H4" s="111"/>
      <c r="I4" s="111"/>
      <c r="J4" s="111"/>
      <c r="K4" s="111"/>
      <c r="L4" s="111"/>
      <c r="M4" s="111"/>
      <c r="N4" s="111"/>
      <c r="O4" s="111"/>
      <c r="P4" s="111"/>
      <c r="Q4" s="111"/>
      <c r="R4" s="111"/>
      <c r="S4" s="111"/>
      <c r="T4" s="111"/>
      <c r="U4" s="111"/>
      <c r="V4" s="111"/>
      <c r="W4" s="111"/>
    </row>
    <row r="5" spans="2:23" x14ac:dyDescent="0.15">
      <c r="B5" s="111"/>
      <c r="C5" s="111"/>
      <c r="D5" s="111"/>
      <c r="E5" s="111"/>
      <c r="F5" s="111"/>
      <c r="G5" s="111"/>
      <c r="H5" s="111"/>
      <c r="I5" s="111"/>
      <c r="J5" s="111"/>
      <c r="K5" s="111"/>
      <c r="L5" s="111"/>
      <c r="M5" s="111"/>
      <c r="N5" s="111"/>
      <c r="O5" s="111"/>
      <c r="P5" s="110" t="s">
        <v>347</v>
      </c>
      <c r="Q5" s="1313"/>
      <c r="R5" s="1313"/>
      <c r="S5" s="1313"/>
      <c r="T5" s="1313"/>
      <c r="U5" s="1313"/>
      <c r="V5" s="1313"/>
      <c r="W5" s="1313"/>
    </row>
    <row r="6" spans="2:23" x14ac:dyDescent="0.15">
      <c r="B6" s="111"/>
      <c r="C6" s="111"/>
      <c r="D6" s="111"/>
      <c r="E6" s="111"/>
      <c r="F6" s="111"/>
      <c r="G6" s="111"/>
      <c r="H6" s="111"/>
      <c r="I6" s="111"/>
      <c r="J6" s="111"/>
      <c r="K6" s="111"/>
      <c r="L6" s="111"/>
      <c r="M6" s="111"/>
      <c r="N6" s="111"/>
      <c r="O6" s="111"/>
      <c r="P6" s="110" t="s">
        <v>175</v>
      </c>
      <c r="Q6" s="1314"/>
      <c r="R6" s="1314"/>
      <c r="S6" s="1314"/>
      <c r="T6" s="1314"/>
      <c r="U6" s="1314"/>
      <c r="V6" s="1314"/>
      <c r="W6" s="1314"/>
    </row>
    <row r="7" spans="2:23" ht="10.5" customHeight="1" x14ac:dyDescent="0.15">
      <c r="B7" s="111"/>
      <c r="C7" s="111"/>
      <c r="D7" s="111"/>
      <c r="E7" s="111"/>
      <c r="F7" s="111"/>
      <c r="G7" s="111"/>
      <c r="H7" s="111"/>
      <c r="I7" s="111"/>
      <c r="J7" s="111"/>
      <c r="K7" s="111"/>
      <c r="L7" s="111"/>
      <c r="M7" s="111"/>
      <c r="N7" s="111"/>
      <c r="O7" s="111"/>
      <c r="P7" s="111"/>
      <c r="Q7" s="111"/>
      <c r="R7" s="111"/>
      <c r="S7" s="111"/>
      <c r="T7" s="111"/>
      <c r="U7" s="111"/>
      <c r="V7" s="111"/>
      <c r="W7" s="111"/>
    </row>
    <row r="8" spans="2:23" x14ac:dyDescent="0.15">
      <c r="B8" s="109" t="s">
        <v>348</v>
      </c>
    </row>
    <row r="9" spans="2:23" x14ac:dyDescent="0.15">
      <c r="C9" s="112" t="s">
        <v>20</v>
      </c>
      <c r="D9" s="109" t="s">
        <v>349</v>
      </c>
      <c r="J9" s="112" t="s">
        <v>20</v>
      </c>
      <c r="K9" s="109" t="s">
        <v>350</v>
      </c>
    </row>
    <row r="10" spans="2:23" ht="10.5" customHeight="1" x14ac:dyDescent="0.15"/>
    <row r="11" spans="2:23" x14ac:dyDescent="0.15">
      <c r="B11" s="109" t="s">
        <v>351</v>
      </c>
    </row>
    <row r="12" spans="2:23" x14ac:dyDescent="0.15">
      <c r="C12" s="112" t="s">
        <v>20</v>
      </c>
      <c r="D12" s="109" t="s">
        <v>352</v>
      </c>
    </row>
    <row r="13" spans="2:23" x14ac:dyDescent="0.15">
      <c r="C13" s="112" t="s">
        <v>20</v>
      </c>
      <c r="D13" s="109" t="s">
        <v>353</v>
      </c>
    </row>
    <row r="14" spans="2:23" ht="10.5" customHeight="1" x14ac:dyDescent="0.15"/>
    <row r="15" spans="2:23" x14ac:dyDescent="0.15">
      <c r="B15" s="109" t="s">
        <v>354</v>
      </c>
    </row>
    <row r="16" spans="2:23" ht="60" customHeight="1" x14ac:dyDescent="0.15">
      <c r="B16" s="1298"/>
      <c r="C16" s="1298"/>
      <c r="D16" s="1298"/>
      <c r="E16" s="1298"/>
      <c r="F16" s="1307" t="s">
        <v>355</v>
      </c>
      <c r="G16" s="1308"/>
      <c r="H16" s="1308"/>
      <c r="I16" s="1308"/>
      <c r="J16" s="1308"/>
      <c r="K16" s="1308"/>
      <c r="L16" s="1309"/>
      <c r="M16" s="1301" t="s">
        <v>356</v>
      </c>
      <c r="N16" s="1301"/>
      <c r="O16" s="1301"/>
      <c r="P16" s="1301"/>
      <c r="Q16" s="1301"/>
      <c r="R16" s="1301"/>
      <c r="S16" s="1301"/>
    </row>
    <row r="17" spans="2:23" x14ac:dyDescent="0.15">
      <c r="B17" s="1299">
        <v>4</v>
      </c>
      <c r="C17" s="1300"/>
      <c r="D17" s="1300" t="s">
        <v>357</v>
      </c>
      <c r="E17" s="1310"/>
      <c r="F17" s="1296"/>
      <c r="G17" s="1297"/>
      <c r="H17" s="1297"/>
      <c r="I17" s="1297"/>
      <c r="J17" s="1297"/>
      <c r="K17" s="1297"/>
      <c r="L17" s="238" t="s">
        <v>252</v>
      </c>
      <c r="M17" s="1296"/>
      <c r="N17" s="1297"/>
      <c r="O17" s="1297"/>
      <c r="P17" s="1297"/>
      <c r="Q17" s="1297"/>
      <c r="R17" s="1297"/>
      <c r="S17" s="238" t="s">
        <v>252</v>
      </c>
    </row>
    <row r="18" spans="2:23" x14ac:dyDescent="0.15">
      <c r="B18" s="1299">
        <v>5</v>
      </c>
      <c r="C18" s="1300"/>
      <c r="D18" s="1300" t="s">
        <v>357</v>
      </c>
      <c r="E18" s="1310"/>
      <c r="F18" s="1296"/>
      <c r="G18" s="1297"/>
      <c r="H18" s="1297"/>
      <c r="I18" s="1297"/>
      <c r="J18" s="1297"/>
      <c r="K18" s="1297"/>
      <c r="L18" s="238" t="s">
        <v>252</v>
      </c>
      <c r="M18" s="1296"/>
      <c r="N18" s="1297"/>
      <c r="O18" s="1297"/>
      <c r="P18" s="1297"/>
      <c r="Q18" s="1297"/>
      <c r="R18" s="1297"/>
      <c r="S18" s="238" t="s">
        <v>252</v>
      </c>
    </row>
    <row r="19" spans="2:23" x14ac:dyDescent="0.15">
      <c r="B19" s="1299">
        <v>6</v>
      </c>
      <c r="C19" s="1300"/>
      <c r="D19" s="1300" t="s">
        <v>357</v>
      </c>
      <c r="E19" s="1310"/>
      <c r="F19" s="1296"/>
      <c r="G19" s="1297"/>
      <c r="H19" s="1297"/>
      <c r="I19" s="1297"/>
      <c r="J19" s="1297"/>
      <c r="K19" s="1297"/>
      <c r="L19" s="238" t="s">
        <v>252</v>
      </c>
      <c r="M19" s="1296"/>
      <c r="N19" s="1297"/>
      <c r="O19" s="1297"/>
      <c r="P19" s="1297"/>
      <c r="Q19" s="1297"/>
      <c r="R19" s="1297"/>
      <c r="S19" s="238" t="s">
        <v>252</v>
      </c>
    </row>
    <row r="20" spans="2:23" x14ac:dyDescent="0.15">
      <c r="B20" s="1299">
        <v>7</v>
      </c>
      <c r="C20" s="1300"/>
      <c r="D20" s="1300" t="s">
        <v>357</v>
      </c>
      <c r="E20" s="1310"/>
      <c r="F20" s="1296"/>
      <c r="G20" s="1297"/>
      <c r="H20" s="1297"/>
      <c r="I20" s="1297"/>
      <c r="J20" s="1297"/>
      <c r="K20" s="1297"/>
      <c r="L20" s="238" t="s">
        <v>252</v>
      </c>
      <c r="M20" s="1296"/>
      <c r="N20" s="1297"/>
      <c r="O20" s="1297"/>
      <c r="P20" s="1297"/>
      <c r="Q20" s="1297"/>
      <c r="R20" s="1297"/>
      <c r="S20" s="238" t="s">
        <v>252</v>
      </c>
    </row>
    <row r="21" spans="2:23" x14ac:dyDescent="0.15">
      <c r="B21" s="1299">
        <v>8</v>
      </c>
      <c r="C21" s="1300"/>
      <c r="D21" s="1300" t="s">
        <v>357</v>
      </c>
      <c r="E21" s="1310"/>
      <c r="F21" s="1296"/>
      <c r="G21" s="1297"/>
      <c r="H21" s="1297"/>
      <c r="I21" s="1297"/>
      <c r="J21" s="1297"/>
      <c r="K21" s="1297"/>
      <c r="L21" s="238" t="s">
        <v>252</v>
      </c>
      <c r="M21" s="1296"/>
      <c r="N21" s="1297"/>
      <c r="O21" s="1297"/>
      <c r="P21" s="1297"/>
      <c r="Q21" s="1297"/>
      <c r="R21" s="1297"/>
      <c r="S21" s="238" t="s">
        <v>252</v>
      </c>
    </row>
    <row r="22" spans="2:23" x14ac:dyDescent="0.15">
      <c r="B22" s="1299">
        <v>9</v>
      </c>
      <c r="C22" s="1300"/>
      <c r="D22" s="1300" t="s">
        <v>357</v>
      </c>
      <c r="E22" s="1310"/>
      <c r="F22" s="1296"/>
      <c r="G22" s="1297"/>
      <c r="H22" s="1297"/>
      <c r="I22" s="1297"/>
      <c r="J22" s="1297"/>
      <c r="K22" s="1297"/>
      <c r="L22" s="238" t="s">
        <v>252</v>
      </c>
      <c r="M22" s="1296"/>
      <c r="N22" s="1297"/>
      <c r="O22" s="1297"/>
      <c r="P22" s="1297"/>
      <c r="Q22" s="1297"/>
      <c r="R22" s="1297"/>
      <c r="S22" s="238" t="s">
        <v>252</v>
      </c>
    </row>
    <row r="23" spans="2:23" x14ac:dyDescent="0.15">
      <c r="B23" s="1299">
        <v>10</v>
      </c>
      <c r="C23" s="1300"/>
      <c r="D23" s="1300" t="s">
        <v>357</v>
      </c>
      <c r="E23" s="1310"/>
      <c r="F23" s="1296"/>
      <c r="G23" s="1297"/>
      <c r="H23" s="1297"/>
      <c r="I23" s="1297"/>
      <c r="J23" s="1297"/>
      <c r="K23" s="1297"/>
      <c r="L23" s="238" t="s">
        <v>252</v>
      </c>
      <c r="M23" s="1296"/>
      <c r="N23" s="1297"/>
      <c r="O23" s="1297"/>
      <c r="P23" s="1297"/>
      <c r="Q23" s="1297"/>
      <c r="R23" s="1297"/>
      <c r="S23" s="238" t="s">
        <v>252</v>
      </c>
    </row>
    <row r="24" spans="2:23" x14ac:dyDescent="0.15">
      <c r="B24" s="1299">
        <v>11</v>
      </c>
      <c r="C24" s="1300"/>
      <c r="D24" s="1300" t="s">
        <v>357</v>
      </c>
      <c r="E24" s="1310"/>
      <c r="F24" s="1296"/>
      <c r="G24" s="1297"/>
      <c r="H24" s="1297"/>
      <c r="I24" s="1297"/>
      <c r="J24" s="1297"/>
      <c r="K24" s="1297"/>
      <c r="L24" s="238" t="s">
        <v>252</v>
      </c>
      <c r="M24" s="1296"/>
      <c r="N24" s="1297"/>
      <c r="O24" s="1297"/>
      <c r="P24" s="1297"/>
      <c r="Q24" s="1297"/>
      <c r="R24" s="1297"/>
      <c r="S24" s="238" t="s">
        <v>252</v>
      </c>
    </row>
    <row r="25" spans="2:23" x14ac:dyDescent="0.15">
      <c r="B25" s="1299">
        <v>12</v>
      </c>
      <c r="C25" s="1300"/>
      <c r="D25" s="1300" t="s">
        <v>357</v>
      </c>
      <c r="E25" s="1310"/>
      <c r="F25" s="1296"/>
      <c r="G25" s="1297"/>
      <c r="H25" s="1297"/>
      <c r="I25" s="1297"/>
      <c r="J25" s="1297"/>
      <c r="K25" s="1297"/>
      <c r="L25" s="238" t="s">
        <v>252</v>
      </c>
      <c r="M25" s="1296"/>
      <c r="N25" s="1297"/>
      <c r="O25" s="1297"/>
      <c r="P25" s="1297"/>
      <c r="Q25" s="1297"/>
      <c r="R25" s="1297"/>
      <c r="S25" s="238" t="s">
        <v>252</v>
      </c>
      <c r="U25" s="1298" t="s">
        <v>358</v>
      </c>
      <c r="V25" s="1298"/>
      <c r="W25" s="1298"/>
    </row>
    <row r="26" spans="2:23" x14ac:dyDescent="0.15">
      <c r="B26" s="1299">
        <v>1</v>
      </c>
      <c r="C26" s="1300"/>
      <c r="D26" s="1300" t="s">
        <v>357</v>
      </c>
      <c r="E26" s="1310"/>
      <c r="F26" s="1296"/>
      <c r="G26" s="1297"/>
      <c r="H26" s="1297"/>
      <c r="I26" s="1297"/>
      <c r="J26" s="1297"/>
      <c r="K26" s="1297"/>
      <c r="L26" s="238" t="s">
        <v>252</v>
      </c>
      <c r="M26" s="1296"/>
      <c r="N26" s="1297"/>
      <c r="O26" s="1297"/>
      <c r="P26" s="1297"/>
      <c r="Q26" s="1297"/>
      <c r="R26" s="1297"/>
      <c r="S26" s="238" t="s">
        <v>252</v>
      </c>
      <c r="U26" s="1311"/>
      <c r="V26" s="1311"/>
      <c r="W26" s="1311"/>
    </row>
    <row r="27" spans="2:23" x14ac:dyDescent="0.15">
      <c r="B27" s="1299">
        <v>2</v>
      </c>
      <c r="C27" s="1300"/>
      <c r="D27" s="1300" t="s">
        <v>357</v>
      </c>
      <c r="E27" s="1310"/>
      <c r="F27" s="1296"/>
      <c r="G27" s="1297"/>
      <c r="H27" s="1297"/>
      <c r="I27" s="1297"/>
      <c r="J27" s="1297"/>
      <c r="K27" s="1297"/>
      <c r="L27" s="238" t="s">
        <v>252</v>
      </c>
      <c r="M27" s="1296"/>
      <c r="N27" s="1297"/>
      <c r="O27" s="1297"/>
      <c r="P27" s="1297"/>
      <c r="Q27" s="1297"/>
      <c r="R27" s="1297"/>
      <c r="S27" s="238" t="s">
        <v>252</v>
      </c>
    </row>
    <row r="28" spans="2:23" x14ac:dyDescent="0.15">
      <c r="B28" s="1298" t="s">
        <v>359</v>
      </c>
      <c r="C28" s="1298"/>
      <c r="D28" s="1298"/>
      <c r="E28" s="1298"/>
      <c r="F28" s="1299" t="str">
        <f>IF(SUM(F17:K27)=0,"",SUM(F17:K27))</f>
        <v/>
      </c>
      <c r="G28" s="1300"/>
      <c r="H28" s="1300"/>
      <c r="I28" s="1300"/>
      <c r="J28" s="1300"/>
      <c r="K28" s="1300"/>
      <c r="L28" s="238" t="s">
        <v>252</v>
      </c>
      <c r="M28" s="1299" t="str">
        <f>IF(SUM(M17:R27)=0,"",SUM(M17:R27))</f>
        <v/>
      </c>
      <c r="N28" s="1300"/>
      <c r="O28" s="1300"/>
      <c r="P28" s="1300"/>
      <c r="Q28" s="1300"/>
      <c r="R28" s="1300"/>
      <c r="S28" s="238" t="s">
        <v>252</v>
      </c>
      <c r="U28" s="1298" t="s">
        <v>360</v>
      </c>
      <c r="V28" s="1298"/>
      <c r="W28" s="1298"/>
    </row>
    <row r="29" spans="2:23" ht="39.950000000000003" customHeight="1" x14ac:dyDescent="0.15">
      <c r="B29" s="1301" t="s">
        <v>361</v>
      </c>
      <c r="C29" s="1298"/>
      <c r="D29" s="1298"/>
      <c r="E29" s="1298"/>
      <c r="F29" s="1302" t="str">
        <f>IF(F28="","",F28/U26)</f>
        <v/>
      </c>
      <c r="G29" s="1303"/>
      <c r="H29" s="1303"/>
      <c r="I29" s="1303"/>
      <c r="J29" s="1303"/>
      <c r="K29" s="1303"/>
      <c r="L29" s="238" t="s">
        <v>252</v>
      </c>
      <c r="M29" s="1302" t="str">
        <f>IF(M28="","",M28/U26)</f>
        <v/>
      </c>
      <c r="N29" s="1303"/>
      <c r="O29" s="1303"/>
      <c r="P29" s="1303"/>
      <c r="Q29" s="1303"/>
      <c r="R29" s="1303"/>
      <c r="S29" s="238" t="s">
        <v>252</v>
      </c>
      <c r="U29" s="1304" t="str">
        <f>IF(F29="","",ROUNDDOWN(M29/F29,3))</f>
        <v/>
      </c>
      <c r="V29" s="1305"/>
      <c r="W29" s="1306"/>
    </row>
    <row r="31" spans="2:23" x14ac:dyDescent="0.15">
      <c r="B31" s="109" t="s">
        <v>362</v>
      </c>
    </row>
    <row r="32" spans="2:23" ht="60" customHeight="1" x14ac:dyDescent="0.15">
      <c r="B32" s="1298"/>
      <c r="C32" s="1298"/>
      <c r="D32" s="1298"/>
      <c r="E32" s="1298"/>
      <c r="F32" s="1307" t="s">
        <v>355</v>
      </c>
      <c r="G32" s="1308"/>
      <c r="H32" s="1308"/>
      <c r="I32" s="1308"/>
      <c r="J32" s="1308"/>
      <c r="K32" s="1308"/>
      <c r="L32" s="1309"/>
      <c r="M32" s="1301" t="s">
        <v>356</v>
      </c>
      <c r="N32" s="1301"/>
      <c r="O32" s="1301"/>
      <c r="P32" s="1301"/>
      <c r="Q32" s="1301"/>
      <c r="R32" s="1301"/>
      <c r="S32" s="1301"/>
    </row>
    <row r="33" spans="1:23" x14ac:dyDescent="0.15">
      <c r="B33" s="1296"/>
      <c r="C33" s="1297"/>
      <c r="D33" s="1297"/>
      <c r="E33" s="113" t="s">
        <v>357</v>
      </c>
      <c r="F33" s="1296"/>
      <c r="G33" s="1297"/>
      <c r="H33" s="1297"/>
      <c r="I33" s="1297"/>
      <c r="J33" s="1297"/>
      <c r="K33" s="1297"/>
      <c r="L33" s="238" t="s">
        <v>252</v>
      </c>
      <c r="M33" s="1296"/>
      <c r="N33" s="1297"/>
      <c r="O33" s="1297"/>
      <c r="P33" s="1297"/>
      <c r="Q33" s="1297"/>
      <c r="R33" s="1297"/>
      <c r="S33" s="238" t="s">
        <v>252</v>
      </c>
    </row>
    <row r="34" spans="1:23" x14ac:dyDescent="0.15">
      <c r="B34" s="1296"/>
      <c r="C34" s="1297"/>
      <c r="D34" s="1297"/>
      <c r="E34" s="113" t="s">
        <v>357</v>
      </c>
      <c r="F34" s="1296"/>
      <c r="G34" s="1297"/>
      <c r="H34" s="1297"/>
      <c r="I34" s="1297"/>
      <c r="J34" s="1297"/>
      <c r="K34" s="1297"/>
      <c r="L34" s="238" t="s">
        <v>252</v>
      </c>
      <c r="M34" s="1296"/>
      <c r="N34" s="1297"/>
      <c r="O34" s="1297"/>
      <c r="P34" s="1297"/>
      <c r="Q34" s="1297"/>
      <c r="R34" s="1297"/>
      <c r="S34" s="238" t="s">
        <v>252</v>
      </c>
    </row>
    <row r="35" spans="1:23" x14ac:dyDescent="0.15">
      <c r="B35" s="1296"/>
      <c r="C35" s="1297"/>
      <c r="D35" s="1297"/>
      <c r="E35" s="113" t="s">
        <v>363</v>
      </c>
      <c r="F35" s="1296"/>
      <c r="G35" s="1297"/>
      <c r="H35" s="1297"/>
      <c r="I35" s="1297"/>
      <c r="J35" s="1297"/>
      <c r="K35" s="1297"/>
      <c r="L35" s="238" t="s">
        <v>252</v>
      </c>
      <c r="M35" s="1296"/>
      <c r="N35" s="1297"/>
      <c r="O35" s="1297"/>
      <c r="P35" s="1297"/>
      <c r="Q35" s="1297"/>
      <c r="R35" s="1297"/>
      <c r="S35" s="238" t="s">
        <v>252</v>
      </c>
    </row>
    <row r="36" spans="1:23" x14ac:dyDescent="0.15">
      <c r="B36" s="1298" t="s">
        <v>359</v>
      </c>
      <c r="C36" s="1298"/>
      <c r="D36" s="1298"/>
      <c r="E36" s="1298"/>
      <c r="F36" s="1299" t="str">
        <f>IF(SUM(F33:K35)=0,"",SUM(F33:K35))</f>
        <v/>
      </c>
      <c r="G36" s="1300"/>
      <c r="H36" s="1300"/>
      <c r="I36" s="1300"/>
      <c r="J36" s="1300"/>
      <c r="K36" s="1300"/>
      <c r="L36" s="238" t="s">
        <v>252</v>
      </c>
      <c r="M36" s="1299" t="str">
        <f>IF(SUM(M33:R35)=0,"",SUM(M33:R35))</f>
        <v/>
      </c>
      <c r="N36" s="1300"/>
      <c r="O36" s="1300"/>
      <c r="P36" s="1300"/>
      <c r="Q36" s="1300"/>
      <c r="R36" s="1300"/>
      <c r="S36" s="238" t="s">
        <v>252</v>
      </c>
      <c r="U36" s="1298" t="s">
        <v>360</v>
      </c>
      <c r="V36" s="1298"/>
      <c r="W36" s="1298"/>
    </row>
    <row r="37" spans="1:23" ht="39.950000000000003" customHeight="1" x14ac:dyDescent="0.15">
      <c r="B37" s="1301" t="s">
        <v>361</v>
      </c>
      <c r="C37" s="1298"/>
      <c r="D37" s="1298"/>
      <c r="E37" s="1298"/>
      <c r="F37" s="1302" t="str">
        <f>IF(F36="","",F36/3)</f>
        <v/>
      </c>
      <c r="G37" s="1303"/>
      <c r="H37" s="1303"/>
      <c r="I37" s="1303"/>
      <c r="J37" s="1303"/>
      <c r="K37" s="1303"/>
      <c r="L37" s="238" t="s">
        <v>252</v>
      </c>
      <c r="M37" s="1302" t="str">
        <f>IF(M36="","",M36/3)</f>
        <v/>
      </c>
      <c r="N37" s="1303"/>
      <c r="O37" s="1303"/>
      <c r="P37" s="1303"/>
      <c r="Q37" s="1303"/>
      <c r="R37" s="1303"/>
      <c r="S37" s="238" t="s">
        <v>252</v>
      </c>
      <c r="U37" s="1304" t="str">
        <f>IF(F37="","",ROUNDDOWN(M37/F37,3))</f>
        <v/>
      </c>
      <c r="V37" s="1305"/>
      <c r="W37" s="1306"/>
    </row>
    <row r="38" spans="1:23" ht="5.0999999999999996" customHeight="1" x14ac:dyDescent="0.15">
      <c r="A38" s="241"/>
      <c r="B38" s="242"/>
      <c r="C38" s="243"/>
      <c r="D38" s="243"/>
      <c r="E38" s="243"/>
      <c r="F38" s="244"/>
      <c r="G38" s="244"/>
      <c r="H38" s="244"/>
      <c r="I38" s="244"/>
      <c r="J38" s="244"/>
      <c r="K38" s="244"/>
      <c r="L38" s="243"/>
      <c r="M38" s="244"/>
      <c r="N38" s="244"/>
      <c r="O38" s="244"/>
      <c r="P38" s="244"/>
      <c r="Q38" s="244"/>
      <c r="R38" s="244"/>
      <c r="S38" s="243"/>
      <c r="T38" s="241"/>
      <c r="U38" s="245"/>
      <c r="V38" s="245"/>
      <c r="W38" s="245"/>
    </row>
    <row r="39" spans="1:23" x14ac:dyDescent="0.15">
      <c r="B39" s="109" t="s">
        <v>306</v>
      </c>
      <c r="C39" s="246"/>
    </row>
    <row r="40" spans="1:23" x14ac:dyDescent="0.15">
      <c r="B40" s="1295" t="s">
        <v>364</v>
      </c>
      <c r="C40" s="1295"/>
      <c r="D40" s="1295"/>
      <c r="E40" s="1295"/>
      <c r="F40" s="1295"/>
      <c r="G40" s="1295"/>
      <c r="H40" s="1295"/>
      <c r="I40" s="1295"/>
      <c r="J40" s="1295"/>
      <c r="K40" s="1295"/>
      <c r="L40" s="1295"/>
      <c r="M40" s="1295"/>
      <c r="N40" s="1295"/>
      <c r="O40" s="1295"/>
      <c r="P40" s="1295"/>
      <c r="Q40" s="1295"/>
      <c r="R40" s="1295"/>
      <c r="S40" s="1295"/>
      <c r="T40" s="1295"/>
      <c r="U40" s="1295"/>
      <c r="V40" s="1295"/>
      <c r="W40" s="1295"/>
    </row>
    <row r="41" spans="1:23" x14ac:dyDescent="0.15">
      <c r="B41" s="1295" t="s">
        <v>365</v>
      </c>
      <c r="C41" s="1295"/>
      <c r="D41" s="1295"/>
      <c r="E41" s="1295"/>
      <c r="F41" s="1295"/>
      <c r="G41" s="1295"/>
      <c r="H41" s="1295"/>
      <c r="I41" s="1295"/>
      <c r="J41" s="1295"/>
      <c r="K41" s="1295"/>
      <c r="L41" s="1295"/>
      <c r="M41" s="1295"/>
      <c r="N41" s="1295"/>
      <c r="O41" s="1295"/>
      <c r="P41" s="1295"/>
      <c r="Q41" s="1295"/>
      <c r="R41" s="1295"/>
      <c r="S41" s="1295"/>
      <c r="T41" s="1295"/>
      <c r="U41" s="1295"/>
      <c r="V41" s="1295"/>
      <c r="W41" s="1295"/>
    </row>
    <row r="42" spans="1:23" x14ac:dyDescent="0.15">
      <c r="B42" s="1295" t="s">
        <v>366</v>
      </c>
      <c r="C42" s="1295"/>
      <c r="D42" s="1295"/>
      <c r="E42" s="1295"/>
      <c r="F42" s="1295"/>
      <c r="G42" s="1295"/>
      <c r="H42" s="1295"/>
      <c r="I42" s="1295"/>
      <c r="J42" s="1295"/>
      <c r="K42" s="1295"/>
      <c r="L42" s="1295"/>
      <c r="M42" s="1295"/>
      <c r="N42" s="1295"/>
      <c r="O42" s="1295"/>
      <c r="P42" s="1295"/>
      <c r="Q42" s="1295"/>
      <c r="R42" s="1295"/>
      <c r="S42" s="1295"/>
      <c r="T42" s="1295"/>
      <c r="U42" s="1295"/>
      <c r="V42" s="1295"/>
      <c r="W42" s="1295"/>
    </row>
    <row r="43" spans="1:23" x14ac:dyDescent="0.15">
      <c r="B43" s="1295" t="s">
        <v>367</v>
      </c>
      <c r="C43" s="1295"/>
      <c r="D43" s="1295"/>
      <c r="E43" s="1295"/>
      <c r="F43" s="1295"/>
      <c r="G43" s="1295"/>
      <c r="H43" s="1295"/>
      <c r="I43" s="1295"/>
      <c r="J43" s="1295"/>
      <c r="K43" s="1295"/>
      <c r="L43" s="1295"/>
      <c r="M43" s="1295"/>
      <c r="N43" s="1295"/>
      <c r="O43" s="1295"/>
      <c r="P43" s="1295"/>
      <c r="Q43" s="1295"/>
      <c r="R43" s="1295"/>
      <c r="S43" s="1295"/>
      <c r="T43" s="1295"/>
      <c r="U43" s="1295"/>
      <c r="V43" s="1295"/>
      <c r="W43" s="1295"/>
    </row>
    <row r="44" spans="1:23" x14ac:dyDescent="0.15">
      <c r="B44" s="1295" t="s">
        <v>368</v>
      </c>
      <c r="C44" s="1295"/>
      <c r="D44" s="1295"/>
      <c r="E44" s="1295"/>
      <c r="F44" s="1295"/>
      <c r="G44" s="1295"/>
      <c r="H44" s="1295"/>
      <c r="I44" s="1295"/>
      <c r="J44" s="1295"/>
      <c r="K44" s="1295"/>
      <c r="L44" s="1295"/>
      <c r="M44" s="1295"/>
      <c r="N44" s="1295"/>
      <c r="O44" s="1295"/>
      <c r="P44" s="1295"/>
      <c r="Q44" s="1295"/>
      <c r="R44" s="1295"/>
      <c r="S44" s="1295"/>
      <c r="T44" s="1295"/>
      <c r="U44" s="1295"/>
      <c r="V44" s="1295"/>
      <c r="W44" s="1295"/>
    </row>
    <row r="45" spans="1:23" x14ac:dyDescent="0.15">
      <c r="B45" s="1295" t="s">
        <v>369</v>
      </c>
      <c r="C45" s="1295"/>
      <c r="D45" s="1295"/>
      <c r="E45" s="1295"/>
      <c r="F45" s="1295"/>
      <c r="G45" s="1295"/>
      <c r="H45" s="1295"/>
      <c r="I45" s="1295"/>
      <c r="J45" s="1295"/>
      <c r="K45" s="1295"/>
      <c r="L45" s="1295"/>
      <c r="M45" s="1295"/>
      <c r="N45" s="1295"/>
      <c r="O45" s="1295"/>
      <c r="P45" s="1295"/>
      <c r="Q45" s="1295"/>
      <c r="R45" s="1295"/>
      <c r="S45" s="1295"/>
      <c r="T45" s="1295"/>
      <c r="U45" s="1295"/>
      <c r="V45" s="1295"/>
      <c r="W45" s="1295"/>
    </row>
    <row r="46" spans="1:23" x14ac:dyDescent="0.15">
      <c r="B46" s="1295" t="s">
        <v>370</v>
      </c>
      <c r="C46" s="1295"/>
      <c r="D46" s="1295"/>
      <c r="E46" s="1295"/>
      <c r="F46" s="1295"/>
      <c r="G46" s="1295"/>
      <c r="H46" s="1295"/>
      <c r="I46" s="1295"/>
      <c r="J46" s="1295"/>
      <c r="K46" s="1295"/>
      <c r="L46" s="1295"/>
      <c r="M46" s="1295"/>
      <c r="N46" s="1295"/>
      <c r="O46" s="1295"/>
      <c r="P46" s="1295"/>
      <c r="Q46" s="1295"/>
      <c r="R46" s="1295"/>
      <c r="S46" s="1295"/>
      <c r="T46" s="1295"/>
      <c r="U46" s="1295"/>
      <c r="V46" s="1295"/>
      <c r="W46" s="1295"/>
    </row>
    <row r="47" spans="1:23" x14ac:dyDescent="0.15">
      <c r="B47" s="1295" t="s">
        <v>371</v>
      </c>
      <c r="C47" s="1295"/>
      <c r="D47" s="1295"/>
      <c r="E47" s="1295"/>
      <c r="F47" s="1295"/>
      <c r="G47" s="1295"/>
      <c r="H47" s="1295"/>
      <c r="I47" s="1295"/>
      <c r="J47" s="1295"/>
      <c r="K47" s="1295"/>
      <c r="L47" s="1295"/>
      <c r="M47" s="1295"/>
      <c r="N47" s="1295"/>
      <c r="O47" s="1295"/>
      <c r="P47" s="1295"/>
      <c r="Q47" s="1295"/>
      <c r="R47" s="1295"/>
      <c r="S47" s="1295"/>
      <c r="T47" s="1295"/>
      <c r="U47" s="1295"/>
      <c r="V47" s="1295"/>
      <c r="W47" s="1295"/>
    </row>
    <row r="48" spans="1:23" x14ac:dyDescent="0.15">
      <c r="B48" s="1295"/>
      <c r="C48" s="1295"/>
      <c r="D48" s="1295"/>
      <c r="E48" s="1295"/>
      <c r="F48" s="1295"/>
      <c r="G48" s="1295"/>
      <c r="H48" s="1295"/>
      <c r="I48" s="1295"/>
      <c r="J48" s="1295"/>
      <c r="K48" s="1295"/>
      <c r="L48" s="1295"/>
      <c r="M48" s="1295"/>
      <c r="N48" s="1295"/>
      <c r="O48" s="1295"/>
      <c r="P48" s="1295"/>
      <c r="Q48" s="1295"/>
      <c r="R48" s="1295"/>
      <c r="S48" s="1295"/>
      <c r="T48" s="1295"/>
      <c r="U48" s="1295"/>
      <c r="V48" s="1295"/>
      <c r="W48" s="1295"/>
    </row>
    <row r="49" spans="2:23" x14ac:dyDescent="0.15">
      <c r="B49" s="1295"/>
      <c r="C49" s="1295"/>
      <c r="D49" s="1295"/>
      <c r="E49" s="1295"/>
      <c r="F49" s="1295"/>
      <c r="G49" s="1295"/>
      <c r="H49" s="1295"/>
      <c r="I49" s="1295"/>
      <c r="J49" s="1295"/>
      <c r="K49" s="1295"/>
      <c r="L49" s="1295"/>
      <c r="M49" s="1295"/>
      <c r="N49" s="1295"/>
      <c r="O49" s="1295"/>
      <c r="P49" s="1295"/>
      <c r="Q49" s="1295"/>
      <c r="R49" s="1295"/>
      <c r="S49" s="1295"/>
      <c r="T49" s="1295"/>
      <c r="U49" s="1295"/>
      <c r="V49" s="1295"/>
      <c r="W49" s="1295"/>
    </row>
    <row r="122" spans="3:7" x14ac:dyDescent="0.15">
      <c r="C122" s="241"/>
      <c r="D122" s="241"/>
      <c r="E122" s="241"/>
      <c r="F122" s="241"/>
      <c r="G122" s="241"/>
    </row>
    <row r="123" spans="3:7" x14ac:dyDescent="0.15">
      <c r="C123" s="246"/>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2"/>
  <dataValidations count="1">
    <dataValidation type="list" allowBlank="1" showInputMessage="1" showErrorMessage="1" sqref="C9 J9 C12:C13" xr:uid="{00000000-0002-0000-0D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r:id="rId1"/>
  <colBreaks count="1" manualBreakCount="1">
    <brk id="23" max="46"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AG123"/>
  <sheetViews>
    <sheetView view="pageBreakPreview" zoomScaleNormal="100" zoomScaleSheetLayoutView="100" workbookViewId="0">
      <selection activeCell="F26" sqref="F26:V26"/>
    </sheetView>
  </sheetViews>
  <sheetFormatPr defaultColWidth="4" defaultRowHeight="13.5" x14ac:dyDescent="0.1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x14ac:dyDescent="0.15">
      <c r="B2" s="1" t="s">
        <v>372</v>
      </c>
      <c r="C2"/>
      <c r="D2"/>
      <c r="E2"/>
      <c r="F2"/>
      <c r="G2"/>
      <c r="H2"/>
      <c r="I2"/>
      <c r="J2"/>
      <c r="K2"/>
      <c r="L2"/>
      <c r="M2"/>
      <c r="N2"/>
      <c r="O2"/>
      <c r="P2"/>
      <c r="Q2"/>
      <c r="R2"/>
      <c r="S2"/>
      <c r="T2"/>
      <c r="U2"/>
      <c r="V2"/>
      <c r="W2"/>
      <c r="X2"/>
      <c r="Y2"/>
      <c r="Z2"/>
      <c r="AA2"/>
      <c r="AB2"/>
    </row>
    <row r="4" spans="2:33" ht="34.5" customHeight="1" x14ac:dyDescent="0.15">
      <c r="B4" s="1280" t="s">
        <v>373</v>
      </c>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row>
    <row r="5" spans="2:33" ht="16.5" customHeight="1" x14ac:dyDescent="0.15">
      <c r="B5" s="1055" t="s">
        <v>374</v>
      </c>
      <c r="C5" s="1055"/>
      <c r="D5" s="1055"/>
      <c r="E5" s="1055"/>
      <c r="F5" s="1055"/>
      <c r="G5" s="1055"/>
      <c r="H5" s="1055"/>
      <c r="I5" s="1055"/>
      <c r="J5" s="1055"/>
      <c r="K5" s="1055"/>
      <c r="L5" s="1055"/>
      <c r="M5" s="1055"/>
      <c r="N5" s="1055"/>
      <c r="O5" s="1055"/>
      <c r="P5" s="1055"/>
      <c r="Q5" s="1055"/>
      <c r="R5" s="1055"/>
      <c r="S5" s="1055"/>
      <c r="T5" s="1055"/>
      <c r="U5" s="1055"/>
      <c r="V5" s="1055"/>
      <c r="W5" s="1055"/>
      <c r="X5" s="1055"/>
      <c r="Y5" s="1055"/>
      <c r="Z5" s="1055"/>
      <c r="AA5" s="1055"/>
      <c r="AB5" s="1055"/>
      <c r="AC5" s="2"/>
      <c r="AD5" s="2"/>
    </row>
    <row r="6" spans="2:33" ht="13.5" customHeight="1" x14ac:dyDescent="0.15"/>
    <row r="7" spans="2:33" ht="24" customHeight="1" x14ac:dyDescent="0.15">
      <c r="B7" s="1272" t="s">
        <v>310</v>
      </c>
      <c r="C7" s="1272"/>
      <c r="D7" s="1272"/>
      <c r="E7" s="1272"/>
      <c r="F7" s="1272"/>
      <c r="G7" s="1263"/>
      <c r="H7" s="1264"/>
      <c r="I7" s="1264"/>
      <c r="J7" s="1264"/>
      <c r="K7" s="1264"/>
      <c r="L7" s="1264"/>
      <c r="M7" s="1264"/>
      <c r="N7" s="1264"/>
      <c r="O7" s="1264"/>
      <c r="P7" s="1264"/>
      <c r="Q7" s="1264"/>
      <c r="R7" s="1264"/>
      <c r="S7" s="1264"/>
      <c r="T7" s="1264"/>
      <c r="U7" s="1264"/>
      <c r="V7" s="1264"/>
      <c r="W7" s="1264"/>
      <c r="X7" s="1264"/>
      <c r="Y7" s="1264"/>
      <c r="Z7" s="1264"/>
      <c r="AA7" s="1264"/>
      <c r="AB7" s="1273"/>
    </row>
    <row r="8" spans="2:33" ht="24" customHeight="1" x14ac:dyDescent="0.15">
      <c r="B8" s="1272" t="s">
        <v>311</v>
      </c>
      <c r="C8" s="1272"/>
      <c r="D8" s="1272"/>
      <c r="E8" s="1272"/>
      <c r="F8" s="1272"/>
      <c r="G8" s="218" t="s">
        <v>20</v>
      </c>
      <c r="H8" s="233" t="s">
        <v>275</v>
      </c>
      <c r="I8" s="233"/>
      <c r="J8" s="233"/>
      <c r="K8" s="233"/>
      <c r="L8" s="218" t="s">
        <v>20</v>
      </c>
      <c r="M8" s="233" t="s">
        <v>276</v>
      </c>
      <c r="N8" s="233"/>
      <c r="O8" s="233"/>
      <c r="P8" s="233"/>
      <c r="Q8" s="218" t="s">
        <v>20</v>
      </c>
      <c r="R8" s="233" t="s">
        <v>277</v>
      </c>
      <c r="S8" s="233"/>
      <c r="T8" s="233"/>
      <c r="U8" s="233"/>
      <c r="V8" s="233"/>
      <c r="W8" s="233"/>
      <c r="X8" s="233"/>
      <c r="Y8" s="233"/>
      <c r="Z8" s="10"/>
      <c r="AA8" s="10"/>
      <c r="AB8" s="11"/>
    </row>
    <row r="9" spans="2:33" ht="21.95" customHeight="1" x14ac:dyDescent="0.15">
      <c r="B9" s="1281" t="s">
        <v>312</v>
      </c>
      <c r="C9" s="1282"/>
      <c r="D9" s="1282"/>
      <c r="E9" s="1282"/>
      <c r="F9" s="1283"/>
      <c r="G9" s="219" t="s">
        <v>20</v>
      </c>
      <c r="H9" s="7" t="s">
        <v>313</v>
      </c>
      <c r="I9" s="220"/>
      <c r="J9" s="220"/>
      <c r="K9" s="220"/>
      <c r="L9" s="220"/>
      <c r="M9" s="220"/>
      <c r="N9" s="220"/>
      <c r="O9" s="220"/>
      <c r="P9" s="220"/>
      <c r="Q9" s="220"/>
      <c r="R9" s="220"/>
      <c r="S9" s="220"/>
      <c r="T9" s="220"/>
      <c r="U9" s="220"/>
      <c r="V9" s="220"/>
      <c r="W9" s="220"/>
      <c r="X9" s="220"/>
      <c r="Y9" s="220"/>
      <c r="Z9" s="220"/>
      <c r="AA9" s="220"/>
      <c r="AB9" s="221"/>
    </row>
    <row r="10" spans="2:33" ht="21.95" customHeight="1" x14ac:dyDescent="0.15">
      <c r="B10" s="1008"/>
      <c r="C10" s="1009"/>
      <c r="D10" s="1009"/>
      <c r="E10" s="1009"/>
      <c r="F10" s="1010"/>
      <c r="G10" s="118" t="s">
        <v>20</v>
      </c>
      <c r="H10" s="8" t="s">
        <v>314</v>
      </c>
      <c r="I10" s="222"/>
      <c r="J10" s="222"/>
      <c r="K10" s="222"/>
      <c r="L10" s="222"/>
      <c r="M10" s="222"/>
      <c r="N10" s="222"/>
      <c r="O10" s="222"/>
      <c r="P10" s="222"/>
      <c r="Q10" s="222"/>
      <c r="R10" s="222"/>
      <c r="S10" s="222"/>
      <c r="T10" s="222"/>
      <c r="U10" s="222"/>
      <c r="V10" s="222"/>
      <c r="W10" s="222"/>
      <c r="X10" s="222"/>
      <c r="Y10" s="222"/>
      <c r="Z10" s="222"/>
      <c r="AA10" s="222"/>
      <c r="AB10" s="223"/>
    </row>
    <row r="11" spans="2:33" ht="13.5" customHeight="1" x14ac:dyDescent="0.15">
      <c r="AG11" s="108"/>
    </row>
    <row r="12" spans="2:33" ht="12.95" customHeight="1" x14ac:dyDescent="0.15">
      <c r="B12" s="6"/>
      <c r="C12" s="7"/>
      <c r="D12" s="7"/>
      <c r="E12" s="7"/>
      <c r="F12" s="7"/>
      <c r="G12" s="7"/>
      <c r="H12" s="7"/>
      <c r="I12" s="7"/>
      <c r="J12" s="7"/>
      <c r="K12" s="7"/>
      <c r="L12" s="7"/>
      <c r="M12" s="7"/>
      <c r="N12" s="7"/>
      <c r="O12" s="7"/>
      <c r="P12" s="7"/>
      <c r="Q12" s="7"/>
      <c r="R12" s="7"/>
      <c r="S12" s="7"/>
      <c r="T12" s="7"/>
      <c r="U12" s="7"/>
      <c r="V12" s="7"/>
      <c r="W12" s="7"/>
      <c r="X12" s="6"/>
      <c r="Y12" s="7"/>
      <c r="Z12" s="7"/>
      <c r="AA12" s="7"/>
      <c r="AB12" s="4"/>
      <c r="AC12"/>
      <c r="AD12"/>
    </row>
    <row r="13" spans="2:33" ht="17.100000000000001" customHeight="1" x14ac:dyDescent="0.15">
      <c r="B13" s="106" t="s">
        <v>375</v>
      </c>
      <c r="C13" s="107"/>
      <c r="X13" s="228"/>
      <c r="Y13" s="91" t="s">
        <v>291</v>
      </c>
      <c r="Z13" s="91" t="s">
        <v>134</v>
      </c>
      <c r="AA13" s="91" t="s">
        <v>292</v>
      </c>
      <c r="AB13" s="227"/>
      <c r="AC13"/>
      <c r="AD13"/>
    </row>
    <row r="14" spans="2:33" ht="17.100000000000001" customHeight="1" x14ac:dyDescent="0.15">
      <c r="B14" s="228"/>
      <c r="X14" s="228"/>
      <c r="AB14" s="227"/>
      <c r="AC14"/>
      <c r="AD14"/>
    </row>
    <row r="15" spans="2:33" ht="49.15" customHeight="1" x14ac:dyDescent="0.15">
      <c r="B15" s="228"/>
      <c r="C15" s="1278" t="s">
        <v>194</v>
      </c>
      <c r="D15" s="1278"/>
      <c r="E15" s="1278"/>
      <c r="F15" s="225" t="s">
        <v>251</v>
      </c>
      <c r="G15" s="1027" t="s">
        <v>332</v>
      </c>
      <c r="H15" s="1027"/>
      <c r="I15" s="1027"/>
      <c r="J15" s="1027"/>
      <c r="K15" s="1027"/>
      <c r="L15" s="1027"/>
      <c r="M15" s="1027"/>
      <c r="N15" s="1027"/>
      <c r="O15" s="1027"/>
      <c r="P15" s="1027"/>
      <c r="Q15" s="1027"/>
      <c r="R15" s="1027"/>
      <c r="S15" s="1027"/>
      <c r="T15" s="1027"/>
      <c r="U15" s="1027"/>
      <c r="V15" s="1028"/>
      <c r="X15" s="228"/>
      <c r="Y15" s="12" t="s">
        <v>20</v>
      </c>
      <c r="Z15" s="12" t="s">
        <v>134</v>
      </c>
      <c r="AA15" s="12" t="s">
        <v>20</v>
      </c>
      <c r="AB15" s="227"/>
      <c r="AC15"/>
      <c r="AD15"/>
    </row>
    <row r="16" spans="2:33" ht="80.25" customHeight="1" x14ac:dyDescent="0.15">
      <c r="B16" s="228"/>
      <c r="C16" s="1278"/>
      <c r="D16" s="1278"/>
      <c r="E16" s="1278"/>
      <c r="F16" s="240"/>
      <c r="G16" s="1012" t="s">
        <v>376</v>
      </c>
      <c r="H16" s="1012"/>
      <c r="I16" s="1012"/>
      <c r="J16" s="1012"/>
      <c r="K16" s="1012"/>
      <c r="L16" s="1012"/>
      <c r="M16" s="1012"/>
      <c r="N16" s="1012"/>
      <c r="O16" s="1012"/>
      <c r="P16" s="1012"/>
      <c r="Q16" s="1012"/>
      <c r="R16" s="1012"/>
      <c r="S16" s="1012"/>
      <c r="T16" s="1012"/>
      <c r="U16" s="1012"/>
      <c r="V16" s="1013"/>
      <c r="X16" s="228"/>
      <c r="Y16" s="12" t="s">
        <v>20</v>
      </c>
      <c r="Z16" s="12" t="s">
        <v>134</v>
      </c>
      <c r="AA16" s="12" t="s">
        <v>20</v>
      </c>
      <c r="AB16" s="227"/>
      <c r="AC16"/>
      <c r="AD16"/>
    </row>
    <row r="17" spans="2:30" ht="19.5" customHeight="1" x14ac:dyDescent="0.15">
      <c r="B17" s="228"/>
      <c r="C17" s="1278"/>
      <c r="D17" s="1278"/>
      <c r="E17" s="1278"/>
      <c r="F17" s="114" t="s">
        <v>253</v>
      </c>
      <c r="G17" s="21"/>
      <c r="H17" s="21"/>
      <c r="I17" s="21"/>
      <c r="J17" s="21"/>
      <c r="K17" s="21"/>
      <c r="L17" s="21"/>
      <c r="M17" s="21"/>
      <c r="N17" s="21"/>
      <c r="O17" s="21"/>
      <c r="P17" s="21"/>
      <c r="Q17" s="21"/>
      <c r="R17" s="21"/>
      <c r="S17" s="21"/>
      <c r="T17" s="21"/>
      <c r="U17" s="21"/>
      <c r="V17" s="224"/>
      <c r="X17" s="228"/>
      <c r="AB17" s="227"/>
      <c r="AC17"/>
      <c r="AD17"/>
    </row>
    <row r="18" spans="2:30" ht="19.5" customHeight="1" x14ac:dyDescent="0.15">
      <c r="B18" s="228"/>
      <c r="C18" s="1278"/>
      <c r="D18" s="1278"/>
      <c r="E18" s="1278"/>
      <c r="F18" s="114"/>
      <c r="H18" s="232" t="s">
        <v>377</v>
      </c>
      <c r="I18" s="233"/>
      <c r="J18" s="233"/>
      <c r="K18" s="233"/>
      <c r="L18" s="233"/>
      <c r="M18" s="233"/>
      <c r="N18" s="233"/>
      <c r="O18" s="233"/>
      <c r="P18" s="233"/>
      <c r="Q18" s="236"/>
      <c r="R18" s="1005"/>
      <c r="S18" s="1006"/>
      <c r="T18" s="1006"/>
      <c r="U18" s="11" t="s">
        <v>378</v>
      </c>
      <c r="V18" s="224"/>
      <c r="X18" s="228"/>
      <c r="AB18" s="227"/>
      <c r="AC18"/>
      <c r="AD18"/>
    </row>
    <row r="19" spans="2:30" ht="19.5" customHeight="1" x14ac:dyDescent="0.15">
      <c r="B19" s="228"/>
      <c r="C19" s="1278"/>
      <c r="D19" s="1278"/>
      <c r="E19" s="1278"/>
      <c r="F19" s="114"/>
      <c r="H19" s="232" t="s">
        <v>379</v>
      </c>
      <c r="I19" s="233"/>
      <c r="J19" s="233"/>
      <c r="K19" s="233"/>
      <c r="L19" s="233"/>
      <c r="M19" s="233"/>
      <c r="N19" s="233"/>
      <c r="O19" s="233"/>
      <c r="P19" s="233"/>
      <c r="Q19" s="236"/>
      <c r="R19" s="1005"/>
      <c r="S19" s="1006"/>
      <c r="T19" s="1006"/>
      <c r="U19" s="11" t="s">
        <v>378</v>
      </c>
      <c r="V19" s="224"/>
      <c r="X19" s="228"/>
      <c r="AB19" s="227"/>
      <c r="AC19"/>
      <c r="AD19"/>
    </row>
    <row r="20" spans="2:30" ht="19.5" customHeight="1" x14ac:dyDescent="0.15">
      <c r="B20" s="228"/>
      <c r="C20" s="1278"/>
      <c r="D20" s="1278"/>
      <c r="E20" s="1278"/>
      <c r="F20" s="114"/>
      <c r="H20" s="232" t="s">
        <v>380</v>
      </c>
      <c r="I20" s="233"/>
      <c r="J20" s="233"/>
      <c r="K20" s="233"/>
      <c r="L20" s="233"/>
      <c r="M20" s="233"/>
      <c r="N20" s="233"/>
      <c r="O20" s="233"/>
      <c r="P20" s="233"/>
      <c r="Q20" s="236"/>
      <c r="R20" s="1315" t="str">
        <f>(IFERROR(ROUNDDOWN(R19/R18*100,0),""))</f>
        <v/>
      </c>
      <c r="S20" s="1316"/>
      <c r="T20" s="1316"/>
      <c r="U20" s="11" t="s">
        <v>255</v>
      </c>
      <c r="V20" s="224"/>
      <c r="X20" s="228"/>
      <c r="AB20" s="227"/>
      <c r="AC20"/>
      <c r="AD20"/>
    </row>
    <row r="21" spans="2:30" ht="19.5" customHeight="1" x14ac:dyDescent="0.15">
      <c r="B21" s="228"/>
      <c r="C21" s="1278"/>
      <c r="D21" s="1278"/>
      <c r="E21" s="1278"/>
      <c r="F21" s="235"/>
      <c r="G21" s="222"/>
      <c r="H21" s="222"/>
      <c r="I21" s="222"/>
      <c r="J21" s="222"/>
      <c r="K21" s="222"/>
      <c r="L21" s="222"/>
      <c r="M21" s="222"/>
      <c r="N21" s="222"/>
      <c r="O21" s="222"/>
      <c r="P21" s="222"/>
      <c r="Q21" s="222"/>
      <c r="R21" s="222"/>
      <c r="S21" s="222"/>
      <c r="T21" s="222"/>
      <c r="U21" s="222"/>
      <c r="V21" s="223"/>
      <c r="X21" s="228"/>
      <c r="AB21" s="227"/>
      <c r="AC21"/>
      <c r="AD21"/>
    </row>
    <row r="22" spans="2:30" ht="63" customHeight="1" x14ac:dyDescent="0.15">
      <c r="B22" s="228"/>
      <c r="C22" s="1278"/>
      <c r="D22" s="1278"/>
      <c r="E22" s="1278"/>
      <c r="F22" s="235" t="s">
        <v>254</v>
      </c>
      <c r="G22" s="1026" t="s">
        <v>381</v>
      </c>
      <c r="H22" s="1027"/>
      <c r="I22" s="1027"/>
      <c r="J22" s="1027"/>
      <c r="K22" s="1027"/>
      <c r="L22" s="1027"/>
      <c r="M22" s="1027"/>
      <c r="N22" s="1027"/>
      <c r="O22" s="1027"/>
      <c r="P22" s="1027"/>
      <c r="Q22" s="1027"/>
      <c r="R22" s="1027"/>
      <c r="S22" s="1027"/>
      <c r="T22" s="1027"/>
      <c r="U22" s="1027"/>
      <c r="V22" s="1028"/>
      <c r="X22" s="228"/>
      <c r="Y22" s="12" t="s">
        <v>20</v>
      </c>
      <c r="Z22" s="12" t="s">
        <v>134</v>
      </c>
      <c r="AA22" s="12" t="s">
        <v>20</v>
      </c>
      <c r="AB22" s="227"/>
      <c r="AC22"/>
      <c r="AD22"/>
    </row>
    <row r="23" spans="2:30" ht="37.15" customHeight="1" x14ac:dyDescent="0.15">
      <c r="B23" s="228"/>
      <c r="C23" s="1278"/>
      <c r="D23" s="1278"/>
      <c r="E23" s="1278"/>
      <c r="F23" s="235" t="s">
        <v>256</v>
      </c>
      <c r="G23" s="1026" t="s">
        <v>382</v>
      </c>
      <c r="H23" s="1027"/>
      <c r="I23" s="1027"/>
      <c r="J23" s="1027"/>
      <c r="K23" s="1027"/>
      <c r="L23" s="1027"/>
      <c r="M23" s="1027"/>
      <c r="N23" s="1027"/>
      <c r="O23" s="1027"/>
      <c r="P23" s="1027"/>
      <c r="Q23" s="1027"/>
      <c r="R23" s="1027"/>
      <c r="S23" s="1027"/>
      <c r="T23" s="1027"/>
      <c r="U23" s="1027"/>
      <c r="V23" s="1028"/>
      <c r="X23" s="228"/>
      <c r="Y23" s="12" t="s">
        <v>20</v>
      </c>
      <c r="Z23" s="12" t="s">
        <v>134</v>
      </c>
      <c r="AA23" s="12" t="s">
        <v>20</v>
      </c>
      <c r="AB23" s="227"/>
      <c r="AC23"/>
      <c r="AD23"/>
    </row>
    <row r="24" spans="2:30" ht="16.899999999999999" customHeight="1" x14ac:dyDescent="0.15">
      <c r="B24" s="228"/>
      <c r="C24" s="239"/>
      <c r="D24" s="239"/>
      <c r="E24" s="239"/>
      <c r="F24" s="12"/>
      <c r="G24" s="21"/>
      <c r="H24" s="21"/>
      <c r="I24" s="21"/>
      <c r="J24" s="21"/>
      <c r="K24" s="21"/>
      <c r="L24" s="21"/>
      <c r="M24" s="21"/>
      <c r="N24" s="21"/>
      <c r="O24" s="21"/>
      <c r="P24" s="21"/>
      <c r="Q24" s="21"/>
      <c r="R24" s="21"/>
      <c r="S24" s="21"/>
      <c r="T24" s="21"/>
      <c r="U24" s="21"/>
      <c r="V24" s="21"/>
      <c r="X24" s="228"/>
      <c r="AB24" s="227"/>
      <c r="AC24"/>
      <c r="AD24"/>
    </row>
    <row r="25" spans="2:30" ht="49.9" customHeight="1" x14ac:dyDescent="0.15">
      <c r="B25" s="228"/>
      <c r="C25" s="1276" t="s">
        <v>383</v>
      </c>
      <c r="D25" s="1276"/>
      <c r="E25" s="1276"/>
      <c r="F25" s="225" t="s">
        <v>251</v>
      </c>
      <c r="G25" s="1026" t="s">
        <v>337</v>
      </c>
      <c r="H25" s="1027"/>
      <c r="I25" s="1027"/>
      <c r="J25" s="1027"/>
      <c r="K25" s="1027"/>
      <c r="L25" s="1027"/>
      <c r="M25" s="1027"/>
      <c r="N25" s="1027"/>
      <c r="O25" s="1027"/>
      <c r="P25" s="1027"/>
      <c r="Q25" s="1027"/>
      <c r="R25" s="1027"/>
      <c r="S25" s="1027"/>
      <c r="T25" s="1027"/>
      <c r="U25" s="1027"/>
      <c r="V25" s="1028"/>
      <c r="X25" s="228"/>
      <c r="Y25" s="12" t="s">
        <v>20</v>
      </c>
      <c r="Z25" s="12" t="s">
        <v>134</v>
      </c>
      <c r="AA25" s="12" t="s">
        <v>20</v>
      </c>
      <c r="AB25" s="227"/>
      <c r="AC25"/>
      <c r="AD25"/>
    </row>
    <row r="26" spans="2:30" ht="79.150000000000006" customHeight="1" x14ac:dyDescent="0.15">
      <c r="B26" s="228"/>
      <c r="C26" s="1276"/>
      <c r="D26" s="1276"/>
      <c r="E26" s="1276"/>
      <c r="F26" s="240"/>
      <c r="G26" s="1012" t="s">
        <v>384</v>
      </c>
      <c r="H26" s="1012"/>
      <c r="I26" s="1012"/>
      <c r="J26" s="1012"/>
      <c r="K26" s="1012"/>
      <c r="L26" s="1012"/>
      <c r="M26" s="1012"/>
      <c r="N26" s="1012"/>
      <c r="O26" s="1012"/>
      <c r="P26" s="1012"/>
      <c r="Q26" s="1012"/>
      <c r="R26" s="1012"/>
      <c r="S26" s="1012"/>
      <c r="T26" s="1012"/>
      <c r="U26" s="1012"/>
      <c r="V26" s="1013"/>
      <c r="X26" s="228"/>
      <c r="Y26" s="12" t="s">
        <v>20</v>
      </c>
      <c r="Z26" s="12" t="s">
        <v>134</v>
      </c>
      <c r="AA26" s="12" t="s">
        <v>20</v>
      </c>
      <c r="AB26" s="227"/>
      <c r="AC26"/>
      <c r="AD26"/>
    </row>
    <row r="27" spans="2:30" ht="19.5" customHeight="1" x14ac:dyDescent="0.15">
      <c r="B27" s="228"/>
      <c r="C27" s="1276"/>
      <c r="D27" s="1276"/>
      <c r="E27" s="1276"/>
      <c r="F27" s="114" t="s">
        <v>253</v>
      </c>
      <c r="G27" s="21"/>
      <c r="H27" s="21"/>
      <c r="I27" s="21"/>
      <c r="J27" s="21"/>
      <c r="K27" s="21"/>
      <c r="L27" s="21"/>
      <c r="M27" s="21"/>
      <c r="N27" s="21"/>
      <c r="O27" s="21"/>
      <c r="P27" s="21"/>
      <c r="Q27" s="21"/>
      <c r="R27" s="21"/>
      <c r="S27" s="21"/>
      <c r="T27" s="21"/>
      <c r="U27" s="21"/>
      <c r="V27" s="224"/>
      <c r="X27" s="228"/>
      <c r="AB27" s="227"/>
      <c r="AC27"/>
      <c r="AD27"/>
    </row>
    <row r="28" spans="2:30" ht="19.5" customHeight="1" x14ac:dyDescent="0.15">
      <c r="B28" s="228"/>
      <c r="C28" s="1276"/>
      <c r="D28" s="1276"/>
      <c r="E28" s="1276"/>
      <c r="F28" s="114"/>
      <c r="H28" s="232" t="s">
        <v>377</v>
      </c>
      <c r="I28" s="233"/>
      <c r="J28" s="233"/>
      <c r="K28" s="233"/>
      <c r="L28" s="233"/>
      <c r="M28" s="233"/>
      <c r="N28" s="233"/>
      <c r="O28" s="233"/>
      <c r="P28" s="233"/>
      <c r="Q28" s="236"/>
      <c r="R28" s="1005"/>
      <c r="S28" s="1006"/>
      <c r="T28" s="1006"/>
      <c r="U28" s="11" t="s">
        <v>378</v>
      </c>
      <c r="V28" s="224"/>
      <c r="X28" s="228"/>
      <c r="AB28" s="227"/>
      <c r="AC28"/>
      <c r="AD28"/>
    </row>
    <row r="29" spans="2:30" ht="19.5" customHeight="1" x14ac:dyDescent="0.15">
      <c r="B29" s="228"/>
      <c r="C29" s="1276"/>
      <c r="D29" s="1276"/>
      <c r="E29" s="1276"/>
      <c r="F29" s="114"/>
      <c r="H29" s="232" t="s">
        <v>379</v>
      </c>
      <c r="I29" s="233"/>
      <c r="J29" s="233"/>
      <c r="K29" s="233"/>
      <c r="L29" s="233"/>
      <c r="M29" s="233"/>
      <c r="N29" s="233"/>
      <c r="O29" s="233"/>
      <c r="P29" s="233"/>
      <c r="Q29" s="236"/>
      <c r="R29" s="1005"/>
      <c r="S29" s="1006"/>
      <c r="T29" s="1006"/>
      <c r="U29" s="11" t="s">
        <v>378</v>
      </c>
      <c r="V29" s="224"/>
      <c r="X29" s="228"/>
      <c r="AB29" s="227"/>
      <c r="AC29"/>
      <c r="AD29"/>
    </row>
    <row r="30" spans="2:30" ht="19.149999999999999" customHeight="1" x14ac:dyDescent="0.15">
      <c r="B30" s="228"/>
      <c r="C30" s="1276"/>
      <c r="D30" s="1276"/>
      <c r="E30" s="1276"/>
      <c r="F30" s="114"/>
      <c r="H30" s="232" t="s">
        <v>380</v>
      </c>
      <c r="I30" s="233"/>
      <c r="J30" s="233"/>
      <c r="K30" s="233"/>
      <c r="L30" s="233"/>
      <c r="M30" s="233"/>
      <c r="N30" s="233"/>
      <c r="O30" s="233"/>
      <c r="P30" s="233"/>
      <c r="Q30" s="236"/>
      <c r="R30" s="1315" t="str">
        <f>(IFERROR(ROUNDDOWN(R29/R28*100,0),""))</f>
        <v/>
      </c>
      <c r="S30" s="1316"/>
      <c r="T30" s="1316"/>
      <c r="U30" s="11" t="s">
        <v>255</v>
      </c>
      <c r="V30" s="224"/>
      <c r="X30" s="228"/>
      <c r="AB30" s="227"/>
      <c r="AC30"/>
      <c r="AD30"/>
    </row>
    <row r="31" spans="2:30" ht="19.899999999999999" customHeight="1" x14ac:dyDescent="0.15">
      <c r="B31" s="228"/>
      <c r="C31" s="1276"/>
      <c r="D31" s="1276"/>
      <c r="E31" s="1276"/>
      <c r="F31" s="235"/>
      <c r="G31" s="222"/>
      <c r="H31" s="222"/>
      <c r="I31" s="222"/>
      <c r="J31" s="222"/>
      <c r="K31" s="222"/>
      <c r="L31" s="222"/>
      <c r="M31" s="222"/>
      <c r="N31" s="222"/>
      <c r="O31" s="222"/>
      <c r="P31" s="222"/>
      <c r="Q31" s="222"/>
      <c r="R31" s="222"/>
      <c r="S31" s="222"/>
      <c r="T31" s="222"/>
      <c r="U31" s="222"/>
      <c r="V31" s="223"/>
      <c r="X31" s="228"/>
      <c r="AB31" s="227"/>
      <c r="AC31"/>
      <c r="AD31"/>
    </row>
    <row r="32" spans="2:30" ht="63" customHeight="1" x14ac:dyDescent="0.15">
      <c r="B32" s="228"/>
      <c r="C32" s="1276"/>
      <c r="D32" s="1276"/>
      <c r="E32" s="1276"/>
      <c r="F32" s="225" t="s">
        <v>254</v>
      </c>
      <c r="G32" s="1119" t="s">
        <v>385</v>
      </c>
      <c r="H32" s="1119"/>
      <c r="I32" s="1119"/>
      <c r="J32" s="1119"/>
      <c r="K32" s="1119"/>
      <c r="L32" s="1119"/>
      <c r="M32" s="1119"/>
      <c r="N32" s="1119"/>
      <c r="O32" s="1119"/>
      <c r="P32" s="1119"/>
      <c r="Q32" s="1119"/>
      <c r="R32" s="1119"/>
      <c r="S32" s="1119"/>
      <c r="T32" s="1119"/>
      <c r="U32" s="1119"/>
      <c r="V32" s="1119"/>
      <c r="X32" s="228"/>
      <c r="Y32" s="12" t="s">
        <v>20</v>
      </c>
      <c r="Z32" s="12" t="s">
        <v>134</v>
      </c>
      <c r="AA32" s="12" t="s">
        <v>20</v>
      </c>
      <c r="AB32" s="227"/>
      <c r="AC32"/>
    </row>
    <row r="33" spans="2:29" ht="32.450000000000003" customHeight="1" x14ac:dyDescent="0.15">
      <c r="B33" s="228"/>
      <c r="C33" s="1276"/>
      <c r="D33" s="1276"/>
      <c r="E33" s="1276"/>
      <c r="F33" s="235" t="s">
        <v>256</v>
      </c>
      <c r="G33" s="1026" t="s">
        <v>382</v>
      </c>
      <c r="H33" s="1027"/>
      <c r="I33" s="1027"/>
      <c r="J33" s="1027"/>
      <c r="K33" s="1027"/>
      <c r="L33" s="1027"/>
      <c r="M33" s="1027"/>
      <c r="N33" s="1027"/>
      <c r="O33" s="1027"/>
      <c r="P33" s="1027"/>
      <c r="Q33" s="1027"/>
      <c r="R33" s="1027"/>
      <c r="S33" s="1027"/>
      <c r="T33" s="1027"/>
      <c r="U33" s="1027"/>
      <c r="V33" s="1028"/>
      <c r="X33" s="228"/>
      <c r="Y33" s="12" t="s">
        <v>20</v>
      </c>
      <c r="Z33" s="12" t="s">
        <v>134</v>
      </c>
      <c r="AA33" s="12" t="s">
        <v>20</v>
      </c>
      <c r="AB33" s="227"/>
      <c r="AC33"/>
    </row>
    <row r="34" spans="2:29" x14ac:dyDescent="0.15">
      <c r="B34" s="229"/>
      <c r="C34" s="8"/>
      <c r="D34" s="8"/>
      <c r="E34" s="8"/>
      <c r="F34" s="8"/>
      <c r="G34" s="8"/>
      <c r="H34" s="8"/>
      <c r="I34" s="8"/>
      <c r="J34" s="8"/>
      <c r="K34" s="8"/>
      <c r="L34" s="8"/>
      <c r="M34" s="8"/>
      <c r="N34" s="8"/>
      <c r="O34" s="8"/>
      <c r="P34" s="8"/>
      <c r="Q34" s="8"/>
      <c r="R34" s="8"/>
      <c r="S34" s="8"/>
      <c r="T34" s="8"/>
      <c r="U34" s="8"/>
      <c r="V34" s="8"/>
      <c r="W34" s="8"/>
      <c r="X34" s="229"/>
      <c r="Y34" s="8"/>
      <c r="Z34" s="8"/>
      <c r="AA34" s="8"/>
      <c r="AB34" s="119"/>
    </row>
    <row r="36" spans="2:29" x14ac:dyDescent="0.15">
      <c r="B36" s="1" t="s">
        <v>326</v>
      </c>
    </row>
    <row r="37" spans="2:29" x14ac:dyDescent="0.15">
      <c r="B37" s="1" t="s">
        <v>327</v>
      </c>
      <c r="K37"/>
      <c r="L37"/>
      <c r="M37"/>
      <c r="N37"/>
      <c r="O37"/>
      <c r="P37"/>
      <c r="Q37"/>
      <c r="R37"/>
      <c r="S37"/>
      <c r="T37"/>
      <c r="U37"/>
      <c r="V37"/>
      <c r="W37"/>
      <c r="X37"/>
      <c r="Y37"/>
      <c r="Z37"/>
      <c r="AA37"/>
    </row>
    <row r="122" spans="3:7" x14ac:dyDescent="0.15">
      <c r="C122" s="8"/>
      <c r="D122" s="8"/>
      <c r="E122" s="8"/>
      <c r="F122" s="8"/>
      <c r="G122" s="8"/>
    </row>
    <row r="123" spans="3:7" x14ac:dyDescent="0.15">
      <c r="C123" s="7"/>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2"/>
  <dataValidations count="1">
    <dataValidation type="list" allowBlank="1" showInputMessage="1" showErrorMessage="1" sqref="Y15:Y16 AA15:AA16 AA22:AA23 Q8 Y25:Y26 AA25:AA26 AA32:AA33 Y22:Y23 G8:G10 L8 Y32:Y33" xr:uid="{00000000-0002-0000-0E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8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123"/>
  <sheetViews>
    <sheetView view="pageBreakPreview" zoomScaleNormal="100" zoomScaleSheetLayoutView="100" workbookViewId="0">
      <selection activeCell="F26" sqref="F26:K26"/>
    </sheetView>
  </sheetViews>
  <sheetFormatPr defaultColWidth="9" defaultRowHeight="13.5" x14ac:dyDescent="0.15"/>
  <cols>
    <col min="1" max="1" width="2.125" style="109" customWidth="1"/>
    <col min="2" max="23" width="3.625" style="109" customWidth="1"/>
    <col min="24" max="24" width="2.125" style="109" customWidth="1"/>
    <col min="25" max="37" width="5.625" style="109" customWidth="1"/>
    <col min="38" max="16384" width="9" style="109"/>
  </cols>
  <sheetData>
    <row r="1" spans="2:23" x14ac:dyDescent="0.15">
      <c r="B1" s="109" t="s">
        <v>386</v>
      </c>
      <c r="M1" s="110"/>
      <c r="N1" s="111"/>
      <c r="O1" s="111"/>
      <c r="P1" s="111"/>
      <c r="Q1" s="110" t="s">
        <v>257</v>
      </c>
      <c r="R1" s="112"/>
      <c r="S1" s="111" t="s">
        <v>258</v>
      </c>
      <c r="T1" s="112"/>
      <c r="U1" s="111" t="s">
        <v>269</v>
      </c>
      <c r="V1" s="112"/>
      <c r="W1" s="111" t="s">
        <v>270</v>
      </c>
    </row>
    <row r="2" spans="2:23" ht="5.0999999999999996" customHeight="1" x14ac:dyDescent="0.15">
      <c r="M2" s="110"/>
      <c r="N2" s="111"/>
      <c r="O2" s="111"/>
      <c r="P2" s="111"/>
      <c r="Q2" s="110"/>
      <c r="R2" s="111"/>
      <c r="S2" s="111"/>
      <c r="T2" s="111"/>
      <c r="U2" s="111"/>
      <c r="V2" s="111"/>
      <c r="W2" s="111"/>
    </row>
    <row r="3" spans="2:23" x14ac:dyDescent="0.15">
      <c r="B3" s="1312" t="s">
        <v>387</v>
      </c>
      <c r="C3" s="1312"/>
      <c r="D3" s="1312"/>
      <c r="E3" s="1312"/>
      <c r="F3" s="1312"/>
      <c r="G3" s="1312"/>
      <c r="H3" s="1312"/>
      <c r="I3" s="1312"/>
      <c r="J3" s="1312"/>
      <c r="K3" s="1312"/>
      <c r="L3" s="1312"/>
      <c r="M3" s="1312"/>
      <c r="N3" s="1312"/>
      <c r="O3" s="1312"/>
      <c r="P3" s="1312"/>
      <c r="Q3" s="1312"/>
      <c r="R3" s="1312"/>
      <c r="S3" s="1312"/>
      <c r="T3" s="1312"/>
      <c r="U3" s="1312"/>
      <c r="V3" s="1312"/>
      <c r="W3" s="1312"/>
    </row>
    <row r="4" spans="2:23" ht="5.0999999999999996" customHeight="1" x14ac:dyDescent="0.15">
      <c r="B4" s="111"/>
      <c r="C4" s="111"/>
      <c r="D4" s="111"/>
      <c r="E4" s="111"/>
      <c r="F4" s="111"/>
      <c r="G4" s="111"/>
      <c r="H4" s="111"/>
      <c r="I4" s="111"/>
      <c r="J4" s="111"/>
      <c r="K4" s="111"/>
      <c r="L4" s="111"/>
      <c r="M4" s="111"/>
      <c r="N4" s="111"/>
      <c r="O4" s="111"/>
      <c r="P4" s="111"/>
      <c r="Q4" s="111"/>
      <c r="R4" s="111"/>
      <c r="S4" s="111"/>
      <c r="T4" s="111"/>
      <c r="U4" s="111"/>
      <c r="V4" s="111"/>
      <c r="W4" s="111"/>
    </row>
    <row r="5" spans="2:23" x14ac:dyDescent="0.15">
      <c r="B5" s="111"/>
      <c r="C5" s="111"/>
      <c r="D5" s="111"/>
      <c r="E5" s="111"/>
      <c r="F5" s="111"/>
      <c r="G5" s="111"/>
      <c r="H5" s="111"/>
      <c r="I5" s="111"/>
      <c r="J5" s="111"/>
      <c r="K5" s="111"/>
      <c r="L5" s="111"/>
      <c r="M5" s="111"/>
      <c r="N5" s="111"/>
      <c r="O5" s="111"/>
      <c r="P5" s="110" t="s">
        <v>347</v>
      </c>
      <c r="Q5" s="1313"/>
      <c r="R5" s="1313"/>
      <c r="S5" s="1313"/>
      <c r="T5" s="1313"/>
      <c r="U5" s="1313"/>
      <c r="V5" s="1313"/>
      <c r="W5" s="1313"/>
    </row>
    <row r="6" spans="2:23" x14ac:dyDescent="0.15">
      <c r="B6" s="111"/>
      <c r="C6" s="111"/>
      <c r="D6" s="111"/>
      <c r="E6" s="111"/>
      <c r="F6" s="111"/>
      <c r="G6" s="111"/>
      <c r="H6" s="111"/>
      <c r="I6" s="111"/>
      <c r="J6" s="111"/>
      <c r="K6" s="111"/>
      <c r="L6" s="111"/>
      <c r="M6" s="111"/>
      <c r="N6" s="111"/>
      <c r="O6" s="111"/>
      <c r="P6" s="110" t="s">
        <v>175</v>
      </c>
      <c r="Q6" s="1314"/>
      <c r="R6" s="1314"/>
      <c r="S6" s="1314"/>
      <c r="T6" s="1314"/>
      <c r="U6" s="1314"/>
      <c r="V6" s="1314"/>
      <c r="W6" s="1314"/>
    </row>
    <row r="7" spans="2:23" ht="10.5" customHeight="1" x14ac:dyDescent="0.15">
      <c r="B7" s="111"/>
      <c r="C7" s="111"/>
      <c r="D7" s="111"/>
      <c r="E7" s="111"/>
      <c r="F7" s="111"/>
      <c r="G7" s="111"/>
      <c r="H7" s="111"/>
      <c r="I7" s="111"/>
      <c r="J7" s="111"/>
      <c r="K7" s="111"/>
      <c r="L7" s="111"/>
      <c r="M7" s="111"/>
      <c r="N7" s="111"/>
      <c r="O7" s="111"/>
      <c r="P7" s="111"/>
      <c r="Q7" s="111"/>
      <c r="R7" s="111"/>
      <c r="S7" s="111"/>
      <c r="T7" s="111"/>
      <c r="U7" s="111"/>
      <c r="V7" s="111"/>
      <c r="W7" s="111"/>
    </row>
    <row r="8" spans="2:23" x14ac:dyDescent="0.15">
      <c r="B8" s="109" t="s">
        <v>388</v>
      </c>
    </row>
    <row r="9" spans="2:23" x14ac:dyDescent="0.15">
      <c r="C9" s="112" t="s">
        <v>20</v>
      </c>
      <c r="D9" s="109" t="s">
        <v>349</v>
      </c>
      <c r="J9" s="112" t="s">
        <v>20</v>
      </c>
      <c r="K9" s="109" t="s">
        <v>350</v>
      </c>
    </row>
    <row r="10" spans="2:23" ht="10.5" customHeight="1" x14ac:dyDescent="0.15"/>
    <row r="11" spans="2:23" x14ac:dyDescent="0.15">
      <c r="B11" s="109" t="s">
        <v>351</v>
      </c>
    </row>
    <row r="12" spans="2:23" x14ac:dyDescent="0.15">
      <c r="C12" s="112" t="s">
        <v>20</v>
      </c>
      <c r="D12" s="109" t="s">
        <v>352</v>
      </c>
    </row>
    <row r="13" spans="2:23" x14ac:dyDescent="0.15">
      <c r="C13" s="112" t="s">
        <v>20</v>
      </c>
      <c r="D13" s="109" t="s">
        <v>353</v>
      </c>
    </row>
    <row r="14" spans="2:23" ht="10.5" customHeight="1" x14ac:dyDescent="0.15"/>
    <row r="15" spans="2:23" x14ac:dyDescent="0.15">
      <c r="B15" s="109" t="s">
        <v>354</v>
      </c>
    </row>
    <row r="16" spans="2:23" ht="60" customHeight="1" x14ac:dyDescent="0.15">
      <c r="B16" s="1298"/>
      <c r="C16" s="1298"/>
      <c r="D16" s="1298"/>
      <c r="E16" s="1298"/>
      <c r="F16" s="1307" t="s">
        <v>355</v>
      </c>
      <c r="G16" s="1308"/>
      <c r="H16" s="1308"/>
      <c r="I16" s="1308"/>
      <c r="J16" s="1308"/>
      <c r="K16" s="1308"/>
      <c r="L16" s="1309"/>
      <c r="M16" s="1301" t="s">
        <v>389</v>
      </c>
      <c r="N16" s="1301"/>
      <c r="O16" s="1301"/>
      <c r="P16" s="1301"/>
      <c r="Q16" s="1301"/>
      <c r="R16" s="1301"/>
      <c r="S16" s="1301"/>
    </row>
    <row r="17" spans="2:23" x14ac:dyDescent="0.15">
      <c r="B17" s="1299">
        <v>4</v>
      </c>
      <c r="C17" s="1300"/>
      <c r="D17" s="1300" t="s">
        <v>357</v>
      </c>
      <c r="E17" s="1310"/>
      <c r="F17" s="1296"/>
      <c r="G17" s="1297"/>
      <c r="H17" s="1297"/>
      <c r="I17" s="1297"/>
      <c r="J17" s="1297"/>
      <c r="K17" s="1297"/>
      <c r="L17" s="238" t="s">
        <v>252</v>
      </c>
      <c r="M17" s="1296"/>
      <c r="N17" s="1297"/>
      <c r="O17" s="1297"/>
      <c r="P17" s="1297"/>
      <c r="Q17" s="1297"/>
      <c r="R17" s="1297"/>
      <c r="S17" s="238" t="s">
        <v>252</v>
      </c>
    </row>
    <row r="18" spans="2:23" x14ac:dyDescent="0.15">
      <c r="B18" s="1299">
        <v>5</v>
      </c>
      <c r="C18" s="1300"/>
      <c r="D18" s="1300" t="s">
        <v>357</v>
      </c>
      <c r="E18" s="1310"/>
      <c r="F18" s="1296"/>
      <c r="G18" s="1297"/>
      <c r="H18" s="1297"/>
      <c r="I18" s="1297"/>
      <c r="J18" s="1297"/>
      <c r="K18" s="1297"/>
      <c r="L18" s="238" t="s">
        <v>252</v>
      </c>
      <c r="M18" s="1296"/>
      <c r="N18" s="1297"/>
      <c r="O18" s="1297"/>
      <c r="P18" s="1297"/>
      <c r="Q18" s="1297"/>
      <c r="R18" s="1297"/>
      <c r="S18" s="238" t="s">
        <v>252</v>
      </c>
    </row>
    <row r="19" spans="2:23" x14ac:dyDescent="0.15">
      <c r="B19" s="1299">
        <v>6</v>
      </c>
      <c r="C19" s="1300"/>
      <c r="D19" s="1300" t="s">
        <v>357</v>
      </c>
      <c r="E19" s="1310"/>
      <c r="F19" s="1296"/>
      <c r="G19" s="1297"/>
      <c r="H19" s="1297"/>
      <c r="I19" s="1297"/>
      <c r="J19" s="1297"/>
      <c r="K19" s="1297"/>
      <c r="L19" s="238" t="s">
        <v>252</v>
      </c>
      <c r="M19" s="1296"/>
      <c r="N19" s="1297"/>
      <c r="O19" s="1297"/>
      <c r="P19" s="1297"/>
      <c r="Q19" s="1297"/>
      <c r="R19" s="1297"/>
      <c r="S19" s="238" t="s">
        <v>252</v>
      </c>
    </row>
    <row r="20" spans="2:23" x14ac:dyDescent="0.15">
      <c r="B20" s="1299">
        <v>7</v>
      </c>
      <c r="C20" s="1300"/>
      <c r="D20" s="1300" t="s">
        <v>357</v>
      </c>
      <c r="E20" s="1310"/>
      <c r="F20" s="1296"/>
      <c r="G20" s="1297"/>
      <c r="H20" s="1297"/>
      <c r="I20" s="1297"/>
      <c r="J20" s="1297"/>
      <c r="K20" s="1297"/>
      <c r="L20" s="238" t="s">
        <v>252</v>
      </c>
      <c r="M20" s="1296"/>
      <c r="N20" s="1297"/>
      <c r="O20" s="1297"/>
      <c r="P20" s="1297"/>
      <c r="Q20" s="1297"/>
      <c r="R20" s="1297"/>
      <c r="S20" s="238" t="s">
        <v>252</v>
      </c>
    </row>
    <row r="21" spans="2:23" x14ac:dyDescent="0.15">
      <c r="B21" s="1299">
        <v>8</v>
      </c>
      <c r="C21" s="1300"/>
      <c r="D21" s="1300" t="s">
        <v>357</v>
      </c>
      <c r="E21" s="1310"/>
      <c r="F21" s="1296"/>
      <c r="G21" s="1297"/>
      <c r="H21" s="1297"/>
      <c r="I21" s="1297"/>
      <c r="J21" s="1297"/>
      <c r="K21" s="1297"/>
      <c r="L21" s="238" t="s">
        <v>252</v>
      </c>
      <c r="M21" s="1296"/>
      <c r="N21" s="1297"/>
      <c r="O21" s="1297"/>
      <c r="P21" s="1297"/>
      <c r="Q21" s="1297"/>
      <c r="R21" s="1297"/>
      <c r="S21" s="238" t="s">
        <v>252</v>
      </c>
    </row>
    <row r="22" spans="2:23" x14ac:dyDescent="0.15">
      <c r="B22" s="1299">
        <v>9</v>
      </c>
      <c r="C22" s="1300"/>
      <c r="D22" s="1300" t="s">
        <v>357</v>
      </c>
      <c r="E22" s="1310"/>
      <c r="F22" s="1296"/>
      <c r="G22" s="1297"/>
      <c r="H22" s="1297"/>
      <c r="I22" s="1297"/>
      <c r="J22" s="1297"/>
      <c r="K22" s="1297"/>
      <c r="L22" s="238" t="s">
        <v>252</v>
      </c>
      <c r="M22" s="1296"/>
      <c r="N22" s="1297"/>
      <c r="O22" s="1297"/>
      <c r="P22" s="1297"/>
      <c r="Q22" s="1297"/>
      <c r="R22" s="1297"/>
      <c r="S22" s="238" t="s">
        <v>252</v>
      </c>
    </row>
    <row r="23" spans="2:23" x14ac:dyDescent="0.15">
      <c r="B23" s="1299">
        <v>10</v>
      </c>
      <c r="C23" s="1300"/>
      <c r="D23" s="1300" t="s">
        <v>357</v>
      </c>
      <c r="E23" s="1310"/>
      <c r="F23" s="1296"/>
      <c r="G23" s="1297"/>
      <c r="H23" s="1297"/>
      <c r="I23" s="1297"/>
      <c r="J23" s="1297"/>
      <c r="K23" s="1297"/>
      <c r="L23" s="238" t="s">
        <v>252</v>
      </c>
      <c r="M23" s="1296"/>
      <c r="N23" s="1297"/>
      <c r="O23" s="1297"/>
      <c r="P23" s="1297"/>
      <c r="Q23" s="1297"/>
      <c r="R23" s="1297"/>
      <c r="S23" s="238" t="s">
        <v>252</v>
      </c>
    </row>
    <row r="24" spans="2:23" x14ac:dyDescent="0.15">
      <c r="B24" s="1299">
        <v>11</v>
      </c>
      <c r="C24" s="1300"/>
      <c r="D24" s="1300" t="s">
        <v>357</v>
      </c>
      <c r="E24" s="1310"/>
      <c r="F24" s="1296"/>
      <c r="G24" s="1297"/>
      <c r="H24" s="1297"/>
      <c r="I24" s="1297"/>
      <c r="J24" s="1297"/>
      <c r="K24" s="1297"/>
      <c r="L24" s="238" t="s">
        <v>252</v>
      </c>
      <c r="M24" s="1296"/>
      <c r="N24" s="1297"/>
      <c r="O24" s="1297"/>
      <c r="P24" s="1297"/>
      <c r="Q24" s="1297"/>
      <c r="R24" s="1297"/>
      <c r="S24" s="238" t="s">
        <v>252</v>
      </c>
    </row>
    <row r="25" spans="2:23" x14ac:dyDescent="0.15">
      <c r="B25" s="1299">
        <v>12</v>
      </c>
      <c r="C25" s="1300"/>
      <c r="D25" s="1300" t="s">
        <v>357</v>
      </c>
      <c r="E25" s="1310"/>
      <c r="F25" s="1296"/>
      <c r="G25" s="1297"/>
      <c r="H25" s="1297"/>
      <c r="I25" s="1297"/>
      <c r="J25" s="1297"/>
      <c r="K25" s="1297"/>
      <c r="L25" s="238" t="s">
        <v>252</v>
      </c>
      <c r="M25" s="1296"/>
      <c r="N25" s="1297"/>
      <c r="O25" s="1297"/>
      <c r="P25" s="1297"/>
      <c r="Q25" s="1297"/>
      <c r="R25" s="1297"/>
      <c r="S25" s="238" t="s">
        <v>252</v>
      </c>
      <c r="U25" s="1298" t="s">
        <v>358</v>
      </c>
      <c r="V25" s="1298"/>
      <c r="W25" s="1298"/>
    </row>
    <row r="26" spans="2:23" x14ac:dyDescent="0.15">
      <c r="B26" s="1299">
        <v>1</v>
      </c>
      <c r="C26" s="1300"/>
      <c r="D26" s="1300" t="s">
        <v>357</v>
      </c>
      <c r="E26" s="1310"/>
      <c r="F26" s="1296"/>
      <c r="G26" s="1297"/>
      <c r="H26" s="1297"/>
      <c r="I26" s="1297"/>
      <c r="J26" s="1297"/>
      <c r="K26" s="1297"/>
      <c r="L26" s="238" t="s">
        <v>252</v>
      </c>
      <c r="M26" s="1296"/>
      <c r="N26" s="1297"/>
      <c r="O26" s="1297"/>
      <c r="P26" s="1297"/>
      <c r="Q26" s="1297"/>
      <c r="R26" s="1297"/>
      <c r="S26" s="238" t="s">
        <v>252</v>
      </c>
      <c r="U26" s="1311"/>
      <c r="V26" s="1311"/>
      <c r="W26" s="1311"/>
    </row>
    <row r="27" spans="2:23" x14ac:dyDescent="0.15">
      <c r="B27" s="1299">
        <v>2</v>
      </c>
      <c r="C27" s="1300"/>
      <c r="D27" s="1300" t="s">
        <v>357</v>
      </c>
      <c r="E27" s="1310"/>
      <c r="F27" s="1296"/>
      <c r="G27" s="1297"/>
      <c r="H27" s="1297"/>
      <c r="I27" s="1297"/>
      <c r="J27" s="1297"/>
      <c r="K27" s="1297"/>
      <c r="L27" s="238" t="s">
        <v>252</v>
      </c>
      <c r="M27" s="1296"/>
      <c r="N27" s="1297"/>
      <c r="O27" s="1297"/>
      <c r="P27" s="1297"/>
      <c r="Q27" s="1297"/>
      <c r="R27" s="1297"/>
      <c r="S27" s="238" t="s">
        <v>252</v>
      </c>
    </row>
    <row r="28" spans="2:23" x14ac:dyDescent="0.15">
      <c r="B28" s="1298" t="s">
        <v>359</v>
      </c>
      <c r="C28" s="1298"/>
      <c r="D28" s="1298"/>
      <c r="E28" s="1298"/>
      <c r="F28" s="1299" t="str">
        <f>IF(SUM(F17:K27)=0,"",SUM(F17:K27))</f>
        <v/>
      </c>
      <c r="G28" s="1300"/>
      <c r="H28" s="1300"/>
      <c r="I28" s="1300"/>
      <c r="J28" s="1300"/>
      <c r="K28" s="1300"/>
      <c r="L28" s="238" t="s">
        <v>252</v>
      </c>
      <c r="M28" s="1299" t="str">
        <f>IF(SUM(M17:R27)=0,"",SUM(M17:R27))</f>
        <v/>
      </c>
      <c r="N28" s="1300"/>
      <c r="O28" s="1300"/>
      <c r="P28" s="1300"/>
      <c r="Q28" s="1300"/>
      <c r="R28" s="1300"/>
      <c r="S28" s="238" t="s">
        <v>252</v>
      </c>
      <c r="U28" s="1298" t="s">
        <v>360</v>
      </c>
      <c r="V28" s="1298"/>
      <c r="W28" s="1298"/>
    </row>
    <row r="29" spans="2:23" ht="39.950000000000003" customHeight="1" x14ac:dyDescent="0.15">
      <c r="B29" s="1301" t="s">
        <v>361</v>
      </c>
      <c r="C29" s="1298"/>
      <c r="D29" s="1298"/>
      <c r="E29" s="1298"/>
      <c r="F29" s="1302" t="str">
        <f>IF(F28="","",F28/U26)</f>
        <v/>
      </c>
      <c r="G29" s="1303"/>
      <c r="H29" s="1303"/>
      <c r="I29" s="1303"/>
      <c r="J29" s="1303"/>
      <c r="K29" s="1303"/>
      <c r="L29" s="238" t="s">
        <v>252</v>
      </c>
      <c r="M29" s="1302" t="str">
        <f>IF(M28="","",M28/U26)</f>
        <v/>
      </c>
      <c r="N29" s="1303"/>
      <c r="O29" s="1303"/>
      <c r="P29" s="1303"/>
      <c r="Q29" s="1303"/>
      <c r="R29" s="1303"/>
      <c r="S29" s="238" t="s">
        <v>252</v>
      </c>
      <c r="U29" s="1304" t="str">
        <f>IF(F29="","",ROUNDDOWN(M29/F29,3))</f>
        <v/>
      </c>
      <c r="V29" s="1305"/>
      <c r="W29" s="1306"/>
    </row>
    <row r="31" spans="2:23" x14ac:dyDescent="0.15">
      <c r="B31" s="109" t="s">
        <v>362</v>
      </c>
    </row>
    <row r="32" spans="2:23" ht="60" customHeight="1" x14ac:dyDescent="0.15">
      <c r="B32" s="1298"/>
      <c r="C32" s="1298"/>
      <c r="D32" s="1298"/>
      <c r="E32" s="1298"/>
      <c r="F32" s="1307" t="s">
        <v>355</v>
      </c>
      <c r="G32" s="1308"/>
      <c r="H32" s="1308"/>
      <c r="I32" s="1308"/>
      <c r="J32" s="1308"/>
      <c r="K32" s="1308"/>
      <c r="L32" s="1309"/>
      <c r="M32" s="1301" t="s">
        <v>389</v>
      </c>
      <c r="N32" s="1301"/>
      <c r="O32" s="1301"/>
      <c r="P32" s="1301"/>
      <c r="Q32" s="1301"/>
      <c r="R32" s="1301"/>
      <c r="S32" s="1301"/>
    </row>
    <row r="33" spans="1:23" x14ac:dyDescent="0.15">
      <c r="B33" s="1296"/>
      <c r="C33" s="1297"/>
      <c r="D33" s="1297"/>
      <c r="E33" s="113" t="s">
        <v>357</v>
      </c>
      <c r="F33" s="1296"/>
      <c r="G33" s="1297"/>
      <c r="H33" s="1297"/>
      <c r="I33" s="1297"/>
      <c r="J33" s="1297"/>
      <c r="K33" s="1297"/>
      <c r="L33" s="238" t="s">
        <v>252</v>
      </c>
      <c r="M33" s="1296"/>
      <c r="N33" s="1297"/>
      <c r="O33" s="1297"/>
      <c r="P33" s="1297"/>
      <c r="Q33" s="1297"/>
      <c r="R33" s="1297"/>
      <c r="S33" s="238" t="s">
        <v>252</v>
      </c>
    </row>
    <row r="34" spans="1:23" x14ac:dyDescent="0.15">
      <c r="B34" s="1296"/>
      <c r="C34" s="1297"/>
      <c r="D34" s="1297"/>
      <c r="E34" s="113" t="s">
        <v>357</v>
      </c>
      <c r="F34" s="1296"/>
      <c r="G34" s="1297"/>
      <c r="H34" s="1297"/>
      <c r="I34" s="1297"/>
      <c r="J34" s="1297"/>
      <c r="K34" s="1297"/>
      <c r="L34" s="238" t="s">
        <v>252</v>
      </c>
      <c r="M34" s="1296"/>
      <c r="N34" s="1297"/>
      <c r="O34" s="1297"/>
      <c r="P34" s="1297"/>
      <c r="Q34" s="1297"/>
      <c r="R34" s="1297"/>
      <c r="S34" s="238" t="s">
        <v>252</v>
      </c>
    </row>
    <row r="35" spans="1:23" x14ac:dyDescent="0.15">
      <c r="B35" s="1296"/>
      <c r="C35" s="1297"/>
      <c r="D35" s="1297"/>
      <c r="E35" s="113" t="s">
        <v>363</v>
      </c>
      <c r="F35" s="1296"/>
      <c r="G35" s="1297"/>
      <c r="H35" s="1297"/>
      <c r="I35" s="1297"/>
      <c r="J35" s="1297"/>
      <c r="K35" s="1297"/>
      <c r="L35" s="238" t="s">
        <v>252</v>
      </c>
      <c r="M35" s="1296"/>
      <c r="N35" s="1297"/>
      <c r="O35" s="1297"/>
      <c r="P35" s="1297"/>
      <c r="Q35" s="1297"/>
      <c r="R35" s="1297"/>
      <c r="S35" s="238" t="s">
        <v>252</v>
      </c>
    </row>
    <row r="36" spans="1:23" x14ac:dyDescent="0.15">
      <c r="B36" s="1298" t="s">
        <v>359</v>
      </c>
      <c r="C36" s="1298"/>
      <c r="D36" s="1298"/>
      <c r="E36" s="1298"/>
      <c r="F36" s="1299" t="str">
        <f>IF(SUM(F33:K35)=0,"",SUM(F33:K35))</f>
        <v/>
      </c>
      <c r="G36" s="1300"/>
      <c r="H36" s="1300"/>
      <c r="I36" s="1300"/>
      <c r="J36" s="1300"/>
      <c r="K36" s="1300"/>
      <c r="L36" s="238" t="s">
        <v>252</v>
      </c>
      <c r="M36" s="1299" t="str">
        <f>IF(SUM(M33:R35)=0,"",SUM(M33:R35))</f>
        <v/>
      </c>
      <c r="N36" s="1300"/>
      <c r="O36" s="1300"/>
      <c r="P36" s="1300"/>
      <c r="Q36" s="1300"/>
      <c r="R36" s="1300"/>
      <c r="S36" s="238" t="s">
        <v>252</v>
      </c>
      <c r="U36" s="1298" t="s">
        <v>360</v>
      </c>
      <c r="V36" s="1298"/>
      <c r="W36" s="1298"/>
    </row>
    <row r="37" spans="1:23" ht="39.950000000000003" customHeight="1" x14ac:dyDescent="0.15">
      <c r="B37" s="1301" t="s">
        <v>361</v>
      </c>
      <c r="C37" s="1298"/>
      <c r="D37" s="1298"/>
      <c r="E37" s="1298"/>
      <c r="F37" s="1302" t="str">
        <f>IF(F36="","",F36/3)</f>
        <v/>
      </c>
      <c r="G37" s="1303"/>
      <c r="H37" s="1303"/>
      <c r="I37" s="1303"/>
      <c r="J37" s="1303"/>
      <c r="K37" s="1303"/>
      <c r="L37" s="238" t="s">
        <v>252</v>
      </c>
      <c r="M37" s="1302" t="str">
        <f>IF(M36="","",M36/3)</f>
        <v/>
      </c>
      <c r="N37" s="1303"/>
      <c r="O37" s="1303"/>
      <c r="P37" s="1303"/>
      <c r="Q37" s="1303"/>
      <c r="R37" s="1303"/>
      <c r="S37" s="238" t="s">
        <v>252</v>
      </c>
      <c r="U37" s="1304" t="str">
        <f>IF(F37="","",ROUNDDOWN(M37/F37,3))</f>
        <v/>
      </c>
      <c r="V37" s="1305"/>
      <c r="W37" s="1306"/>
    </row>
    <row r="38" spans="1:23" ht="5.0999999999999996" customHeight="1" x14ac:dyDescent="0.15">
      <c r="A38" s="241"/>
      <c r="B38" s="242"/>
      <c r="C38" s="243"/>
      <c r="D38" s="243"/>
      <c r="E38" s="243"/>
      <c r="F38" s="244"/>
      <c r="G38" s="244"/>
      <c r="H38" s="244"/>
      <c r="I38" s="244"/>
      <c r="J38" s="244"/>
      <c r="K38" s="244"/>
      <c r="L38" s="243"/>
      <c r="M38" s="244"/>
      <c r="N38" s="244"/>
      <c r="O38" s="244"/>
      <c r="P38" s="244"/>
      <c r="Q38" s="244"/>
      <c r="R38" s="244"/>
      <c r="S38" s="243"/>
      <c r="T38" s="241"/>
      <c r="U38" s="245"/>
      <c r="V38" s="245"/>
      <c r="W38" s="245"/>
    </row>
    <row r="39" spans="1:23" x14ac:dyDescent="0.15">
      <c r="B39" s="109" t="s">
        <v>306</v>
      </c>
      <c r="C39" s="246"/>
    </row>
    <row r="40" spans="1:23" x14ac:dyDescent="0.15">
      <c r="B40" s="1295" t="s">
        <v>390</v>
      </c>
      <c r="C40" s="1295"/>
      <c r="D40" s="1295"/>
      <c r="E40" s="1295"/>
      <c r="F40" s="1295"/>
      <c r="G40" s="1295"/>
      <c r="H40" s="1295"/>
      <c r="I40" s="1295"/>
      <c r="J40" s="1295"/>
      <c r="K40" s="1295"/>
      <c r="L40" s="1295"/>
      <c r="M40" s="1295"/>
      <c r="N40" s="1295"/>
      <c r="O40" s="1295"/>
      <c r="P40" s="1295"/>
      <c r="Q40" s="1295"/>
      <c r="R40" s="1295"/>
      <c r="S40" s="1295"/>
      <c r="T40" s="1295"/>
      <c r="U40" s="1295"/>
      <c r="V40" s="1295"/>
      <c r="W40" s="1295"/>
    </row>
    <row r="41" spans="1:23" x14ac:dyDescent="0.15">
      <c r="B41" s="1295" t="s">
        <v>391</v>
      </c>
      <c r="C41" s="1295"/>
      <c r="D41" s="1295"/>
      <c r="E41" s="1295"/>
      <c r="F41" s="1295"/>
      <c r="G41" s="1295"/>
      <c r="H41" s="1295"/>
      <c r="I41" s="1295"/>
      <c r="J41" s="1295"/>
      <c r="K41" s="1295"/>
      <c r="L41" s="1295"/>
      <c r="M41" s="1295"/>
      <c r="N41" s="1295"/>
      <c r="O41" s="1295"/>
      <c r="P41" s="1295"/>
      <c r="Q41" s="1295"/>
      <c r="R41" s="1295"/>
      <c r="S41" s="1295"/>
      <c r="T41" s="1295"/>
      <c r="U41" s="1295"/>
      <c r="V41" s="1295"/>
      <c r="W41" s="1295"/>
    </row>
    <row r="42" spans="1:23" x14ac:dyDescent="0.15">
      <c r="B42" s="1317" t="s">
        <v>392</v>
      </c>
      <c r="C42" s="1317"/>
      <c r="D42" s="1317"/>
      <c r="E42" s="1317"/>
      <c r="F42" s="1317"/>
      <c r="G42" s="1317"/>
      <c r="H42" s="1317"/>
      <c r="I42" s="1317"/>
      <c r="J42" s="1317"/>
      <c r="K42" s="1317"/>
      <c r="L42" s="1317"/>
      <c r="M42" s="1317"/>
      <c r="N42" s="1317"/>
      <c r="O42" s="1317"/>
      <c r="P42" s="1317"/>
      <c r="Q42" s="1317"/>
      <c r="R42" s="1317"/>
      <c r="S42" s="1317"/>
      <c r="T42" s="1317"/>
      <c r="U42" s="1317"/>
      <c r="V42" s="1317"/>
      <c r="W42" s="1317"/>
    </row>
    <row r="43" spans="1:23" x14ac:dyDescent="0.15">
      <c r="B43" s="1295" t="s">
        <v>366</v>
      </c>
      <c r="C43" s="1295"/>
      <c r="D43" s="1295"/>
      <c r="E43" s="1295"/>
      <c r="F43" s="1295"/>
      <c r="G43" s="1295"/>
      <c r="H43" s="1295"/>
      <c r="I43" s="1295"/>
      <c r="J43" s="1295"/>
      <c r="K43" s="1295"/>
      <c r="L43" s="1295"/>
      <c r="M43" s="1295"/>
      <c r="N43" s="1295"/>
      <c r="O43" s="1295"/>
      <c r="P43" s="1295"/>
      <c r="Q43" s="1295"/>
      <c r="R43" s="1295"/>
      <c r="S43" s="1295"/>
      <c r="T43" s="1295"/>
      <c r="U43" s="1295"/>
      <c r="V43" s="1295"/>
      <c r="W43" s="1295"/>
    </row>
    <row r="44" spans="1:23" x14ac:dyDescent="0.15">
      <c r="B44" s="1295" t="s">
        <v>367</v>
      </c>
      <c r="C44" s="1295"/>
      <c r="D44" s="1295"/>
      <c r="E44" s="1295"/>
      <c r="F44" s="1295"/>
      <c r="G44" s="1295"/>
      <c r="H44" s="1295"/>
      <c r="I44" s="1295"/>
      <c r="J44" s="1295"/>
      <c r="K44" s="1295"/>
      <c r="L44" s="1295"/>
      <c r="M44" s="1295"/>
      <c r="N44" s="1295"/>
      <c r="O44" s="1295"/>
      <c r="P44" s="1295"/>
      <c r="Q44" s="1295"/>
      <c r="R44" s="1295"/>
      <c r="S44" s="1295"/>
      <c r="T44" s="1295"/>
      <c r="U44" s="1295"/>
      <c r="V44" s="1295"/>
      <c r="W44" s="1295"/>
    </row>
    <row r="45" spans="1:23" x14ac:dyDescent="0.15">
      <c r="B45" s="1295" t="s">
        <v>368</v>
      </c>
      <c r="C45" s="1295"/>
      <c r="D45" s="1295"/>
      <c r="E45" s="1295"/>
      <c r="F45" s="1295"/>
      <c r="G45" s="1295"/>
      <c r="H45" s="1295"/>
      <c r="I45" s="1295"/>
      <c r="J45" s="1295"/>
      <c r="K45" s="1295"/>
      <c r="L45" s="1295"/>
      <c r="M45" s="1295"/>
      <c r="N45" s="1295"/>
      <c r="O45" s="1295"/>
      <c r="P45" s="1295"/>
      <c r="Q45" s="1295"/>
      <c r="R45" s="1295"/>
      <c r="S45" s="1295"/>
      <c r="T45" s="1295"/>
      <c r="U45" s="1295"/>
      <c r="V45" s="1295"/>
      <c r="W45" s="1295"/>
    </row>
    <row r="46" spans="1:23" x14ac:dyDescent="0.15">
      <c r="B46" s="1295" t="s">
        <v>369</v>
      </c>
      <c r="C46" s="1295"/>
      <c r="D46" s="1295"/>
      <c r="E46" s="1295"/>
      <c r="F46" s="1295"/>
      <c r="G46" s="1295"/>
      <c r="H46" s="1295"/>
      <c r="I46" s="1295"/>
      <c r="J46" s="1295"/>
      <c r="K46" s="1295"/>
      <c r="L46" s="1295"/>
      <c r="M46" s="1295"/>
      <c r="N46" s="1295"/>
      <c r="O46" s="1295"/>
      <c r="P46" s="1295"/>
      <c r="Q46" s="1295"/>
      <c r="R46" s="1295"/>
      <c r="S46" s="1295"/>
      <c r="T46" s="1295"/>
      <c r="U46" s="1295"/>
      <c r="V46" s="1295"/>
      <c r="W46" s="1295"/>
    </row>
    <row r="47" spans="1:23" x14ac:dyDescent="0.15">
      <c r="B47" s="1295" t="s">
        <v>370</v>
      </c>
      <c r="C47" s="1295"/>
      <c r="D47" s="1295"/>
      <c r="E47" s="1295"/>
      <c r="F47" s="1295"/>
      <c r="G47" s="1295"/>
      <c r="H47" s="1295"/>
      <c r="I47" s="1295"/>
      <c r="J47" s="1295"/>
      <c r="K47" s="1295"/>
      <c r="L47" s="1295"/>
      <c r="M47" s="1295"/>
      <c r="N47" s="1295"/>
      <c r="O47" s="1295"/>
      <c r="P47" s="1295"/>
      <c r="Q47" s="1295"/>
      <c r="R47" s="1295"/>
      <c r="S47" s="1295"/>
      <c r="T47" s="1295"/>
      <c r="U47" s="1295"/>
      <c r="V47" s="1295"/>
      <c r="W47" s="1295"/>
    </row>
    <row r="48" spans="1:23" x14ac:dyDescent="0.15">
      <c r="B48" s="1295" t="s">
        <v>371</v>
      </c>
      <c r="C48" s="1295"/>
      <c r="D48" s="1295"/>
      <c r="E48" s="1295"/>
      <c r="F48" s="1295"/>
      <c r="G48" s="1295"/>
      <c r="H48" s="1295"/>
      <c r="I48" s="1295"/>
      <c r="J48" s="1295"/>
      <c r="K48" s="1295"/>
      <c r="L48" s="1295"/>
      <c r="M48" s="1295"/>
      <c r="N48" s="1295"/>
      <c r="O48" s="1295"/>
      <c r="P48" s="1295"/>
      <c r="Q48" s="1295"/>
      <c r="R48" s="1295"/>
      <c r="S48" s="1295"/>
      <c r="T48" s="1295"/>
      <c r="U48" s="1295"/>
      <c r="V48" s="1295"/>
      <c r="W48" s="1295"/>
    </row>
    <row r="49" spans="2:23" x14ac:dyDescent="0.15">
      <c r="B49" s="1295"/>
      <c r="C49" s="1295"/>
      <c r="D49" s="1295"/>
      <c r="E49" s="1295"/>
      <c r="F49" s="1295"/>
      <c r="G49" s="1295"/>
      <c r="H49" s="1295"/>
      <c r="I49" s="1295"/>
      <c r="J49" s="1295"/>
      <c r="K49" s="1295"/>
      <c r="L49" s="1295"/>
      <c r="M49" s="1295"/>
      <c r="N49" s="1295"/>
      <c r="O49" s="1295"/>
      <c r="P49" s="1295"/>
      <c r="Q49" s="1295"/>
      <c r="R49" s="1295"/>
      <c r="S49" s="1295"/>
      <c r="T49" s="1295"/>
      <c r="U49" s="1295"/>
      <c r="V49" s="1295"/>
      <c r="W49" s="1295"/>
    </row>
    <row r="50" spans="2:23" x14ac:dyDescent="0.15">
      <c r="B50" s="1295"/>
      <c r="C50" s="1295"/>
      <c r="D50" s="1295"/>
      <c r="E50" s="1295"/>
      <c r="F50" s="1295"/>
      <c r="G50" s="1295"/>
      <c r="H50" s="1295"/>
      <c r="I50" s="1295"/>
      <c r="J50" s="1295"/>
      <c r="K50" s="1295"/>
      <c r="L50" s="1295"/>
      <c r="M50" s="1295"/>
      <c r="N50" s="1295"/>
      <c r="O50" s="1295"/>
      <c r="P50" s="1295"/>
      <c r="Q50" s="1295"/>
      <c r="R50" s="1295"/>
      <c r="S50" s="1295"/>
      <c r="T50" s="1295"/>
      <c r="U50" s="1295"/>
      <c r="V50" s="1295"/>
      <c r="W50" s="1295"/>
    </row>
    <row r="122" spans="3:7" x14ac:dyDescent="0.15">
      <c r="C122" s="241"/>
      <c r="D122" s="241"/>
      <c r="E122" s="241"/>
      <c r="F122" s="241"/>
      <c r="G122" s="241"/>
    </row>
    <row r="123" spans="3:7" x14ac:dyDescent="0.15">
      <c r="C123" s="246"/>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2"/>
  <dataValidations count="1">
    <dataValidation type="list" allowBlank="1" showInputMessage="1" showErrorMessage="1" sqref="C9 J9 C12:C13" xr:uid="{00000000-0002-0000-0F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Y124"/>
  <sheetViews>
    <sheetView zoomScaleNormal="100" zoomScaleSheetLayoutView="80" workbookViewId="0">
      <selection activeCell="F26" sqref="F26:G26"/>
    </sheetView>
  </sheetViews>
  <sheetFormatPr defaultColWidth="3.5" defaultRowHeight="13.5" x14ac:dyDescent="0.15"/>
  <cols>
    <col min="1" max="1" width="2.375" style="3" customWidth="1"/>
    <col min="2" max="2" width="3" style="89" customWidth="1"/>
    <col min="3" max="7" width="3.5" style="3"/>
    <col min="8" max="24" width="4.5" style="3" customWidth="1"/>
    <col min="25" max="25" width="5.125" style="3" customWidth="1"/>
    <col min="26" max="16384" width="3.5" style="3"/>
  </cols>
  <sheetData>
    <row r="2" spans="2:25" x14ac:dyDescent="0.15">
      <c r="B2" s="3" t="s">
        <v>842</v>
      </c>
    </row>
    <row r="4" spans="2:25" x14ac:dyDescent="0.15">
      <c r="B4" s="1318" t="s">
        <v>843</v>
      </c>
      <c r="C4" s="1318"/>
      <c r="D4" s="1318"/>
      <c r="E4" s="1318"/>
      <c r="F4" s="1318"/>
      <c r="G4" s="1318"/>
      <c r="H4" s="1318"/>
      <c r="I4" s="1318"/>
      <c r="J4" s="1318"/>
      <c r="K4" s="1318"/>
      <c r="L4" s="1318"/>
      <c r="M4" s="1318"/>
      <c r="N4" s="1318"/>
      <c r="O4" s="1318"/>
      <c r="P4" s="1318"/>
      <c r="Q4" s="1318"/>
      <c r="R4" s="1318"/>
      <c r="S4" s="1318"/>
      <c r="T4" s="1318"/>
      <c r="U4" s="1318"/>
      <c r="V4" s="1318"/>
      <c r="W4" s="1318"/>
      <c r="X4" s="1318"/>
      <c r="Y4" s="1318"/>
    </row>
    <row r="6" spans="2:25" ht="30" customHeight="1" x14ac:dyDescent="0.15">
      <c r="B6" s="217">
        <v>1</v>
      </c>
      <c r="C6" s="233" t="s">
        <v>347</v>
      </c>
      <c r="D6" s="16"/>
      <c r="E6" s="16"/>
      <c r="F6" s="16"/>
      <c r="G6" s="17"/>
      <c r="H6" s="1263"/>
      <c r="I6" s="1264"/>
      <c r="J6" s="1264"/>
      <c r="K6" s="1264"/>
      <c r="L6" s="1264"/>
      <c r="M6" s="1264"/>
      <c r="N6" s="1264"/>
      <c r="O6" s="1264"/>
      <c r="P6" s="1264"/>
      <c r="Q6" s="1264"/>
      <c r="R6" s="1264"/>
      <c r="S6" s="1264"/>
      <c r="T6" s="1264"/>
      <c r="U6" s="1264"/>
      <c r="V6" s="1264"/>
      <c r="W6" s="1264"/>
      <c r="X6" s="1264"/>
      <c r="Y6" s="1273"/>
    </row>
    <row r="7" spans="2:25" ht="30" customHeight="1" x14ac:dyDescent="0.15">
      <c r="B7" s="217">
        <v>2</v>
      </c>
      <c r="C7" s="233" t="s">
        <v>844</v>
      </c>
      <c r="D7" s="233"/>
      <c r="E7" s="233"/>
      <c r="F7" s="233"/>
      <c r="G7" s="236"/>
      <c r="H7" s="92" t="s">
        <v>20</v>
      </c>
      <c r="I7" s="233" t="s">
        <v>275</v>
      </c>
      <c r="J7" s="233"/>
      <c r="K7" s="233"/>
      <c r="L7" s="233"/>
      <c r="M7" s="716" t="s">
        <v>20</v>
      </c>
      <c r="N7" s="233" t="s">
        <v>276</v>
      </c>
      <c r="O7" s="233"/>
      <c r="P7" s="233"/>
      <c r="Q7" s="233"/>
      <c r="R7" s="716" t="s">
        <v>20</v>
      </c>
      <c r="S7" s="233" t="s">
        <v>277</v>
      </c>
      <c r="T7" s="233"/>
      <c r="U7" s="233"/>
      <c r="V7" s="233"/>
      <c r="W7" s="233"/>
      <c r="X7" s="233"/>
      <c r="Y7" s="236"/>
    </row>
    <row r="8" spans="2:25" ht="30" customHeight="1" x14ac:dyDescent="0.15">
      <c r="B8" s="216">
        <v>3</v>
      </c>
      <c r="C8" s="2" t="s">
        <v>845</v>
      </c>
      <c r="D8" s="2"/>
      <c r="E8" s="2"/>
      <c r="F8" s="2"/>
      <c r="G8" s="88"/>
      <c r="H8" s="93" t="s">
        <v>20</v>
      </c>
      <c r="I8" s="1" t="s">
        <v>846</v>
      </c>
      <c r="J8" s="2"/>
      <c r="K8" s="2"/>
      <c r="L8" s="2"/>
      <c r="M8" s="2"/>
      <c r="N8" s="2"/>
      <c r="O8" s="2"/>
      <c r="P8" s="93" t="s">
        <v>20</v>
      </c>
      <c r="Q8" s="1" t="s">
        <v>847</v>
      </c>
      <c r="R8" s="2"/>
      <c r="S8" s="2"/>
      <c r="T8" s="2"/>
      <c r="U8" s="2"/>
      <c r="V8" s="2"/>
      <c r="W8" s="2"/>
      <c r="X8" s="2"/>
      <c r="Y8" s="88"/>
    </row>
    <row r="9" spans="2:25" ht="30" customHeight="1" x14ac:dyDescent="0.15">
      <c r="B9" s="216"/>
      <c r="C9" s="2"/>
      <c r="D9" s="2"/>
      <c r="E9" s="2"/>
      <c r="F9" s="2"/>
      <c r="G9" s="88"/>
      <c r="H9" s="93" t="s">
        <v>20</v>
      </c>
      <c r="I9" s="1" t="s">
        <v>848</v>
      </c>
      <c r="J9" s="2"/>
      <c r="K9" s="2"/>
      <c r="L9" s="2"/>
      <c r="M9" s="2"/>
      <c r="N9" s="2"/>
      <c r="O9" s="2"/>
      <c r="P9" s="93" t="s">
        <v>20</v>
      </c>
      <c r="Q9" s="1" t="s">
        <v>849</v>
      </c>
      <c r="R9" s="2"/>
      <c r="S9" s="2"/>
      <c r="T9" s="2"/>
      <c r="W9" s="2"/>
      <c r="X9" s="2"/>
      <c r="Y9" s="88"/>
    </row>
    <row r="10" spans="2:25" ht="30" customHeight="1" x14ac:dyDescent="0.15">
      <c r="B10" s="216"/>
      <c r="C10" s="2"/>
      <c r="D10" s="2"/>
      <c r="E10" s="2"/>
      <c r="F10" s="2"/>
      <c r="G10" s="88"/>
      <c r="H10" s="93" t="s">
        <v>20</v>
      </c>
      <c r="I10" s="1" t="s">
        <v>850</v>
      </c>
      <c r="J10" s="2"/>
      <c r="K10" s="2"/>
      <c r="L10" s="2"/>
      <c r="M10" s="2"/>
      <c r="N10" s="2"/>
      <c r="O10" s="2"/>
      <c r="P10" s="93" t="s">
        <v>20</v>
      </c>
      <c r="Q10" s="1" t="s">
        <v>851</v>
      </c>
      <c r="R10" s="2"/>
      <c r="S10" s="2"/>
      <c r="T10" s="2"/>
      <c r="U10" s="2"/>
      <c r="V10" s="2"/>
      <c r="W10" s="2"/>
      <c r="X10" s="2"/>
      <c r="Y10" s="88"/>
    </row>
    <row r="11" spans="2:25" ht="30" customHeight="1" x14ac:dyDescent="0.15">
      <c r="B11" s="216"/>
      <c r="C11" s="2"/>
      <c r="D11" s="2"/>
      <c r="E11" s="2"/>
      <c r="F11" s="2"/>
      <c r="G11" s="88"/>
      <c r="H11" s="93" t="s">
        <v>20</v>
      </c>
      <c r="I11" s="1" t="s">
        <v>852</v>
      </c>
      <c r="J11" s="2"/>
      <c r="K11" s="2"/>
      <c r="L11" s="2"/>
      <c r="M11" s="2"/>
      <c r="N11" s="2"/>
      <c r="O11" s="2"/>
      <c r="P11" s="93"/>
      <c r="Q11" s="1"/>
      <c r="R11" s="2"/>
      <c r="S11" s="2"/>
      <c r="T11" s="2"/>
      <c r="U11" s="2"/>
      <c r="V11" s="2"/>
      <c r="W11" s="2"/>
      <c r="X11" s="2"/>
      <c r="Y11" s="88"/>
    </row>
    <row r="12" spans="2:25" x14ac:dyDescent="0.15">
      <c r="B12" s="688"/>
      <c r="C12" s="57"/>
      <c r="D12" s="57"/>
      <c r="E12" s="57"/>
      <c r="F12" s="57"/>
      <c r="G12" s="58"/>
      <c r="H12" s="56"/>
      <c r="I12" s="57"/>
      <c r="J12" s="57"/>
      <c r="K12" s="57"/>
      <c r="L12" s="57"/>
      <c r="M12" s="57"/>
      <c r="N12" s="57"/>
      <c r="O12" s="57"/>
      <c r="P12" s="57"/>
      <c r="Q12" s="57"/>
      <c r="R12" s="57"/>
      <c r="S12" s="57"/>
      <c r="T12" s="57"/>
      <c r="U12" s="57"/>
      <c r="V12" s="57"/>
      <c r="W12" s="57"/>
      <c r="X12" s="57"/>
      <c r="Y12" s="58"/>
    </row>
    <row r="13" spans="2:25" ht="29.25" customHeight="1" x14ac:dyDescent="0.15">
      <c r="B13" s="717">
        <v>4</v>
      </c>
      <c r="C13" s="1319" t="s">
        <v>853</v>
      </c>
      <c r="D13" s="1319"/>
      <c r="E13" s="1319"/>
      <c r="F13" s="1319"/>
      <c r="G13" s="1320"/>
      <c r="H13" s="90" t="s">
        <v>854</v>
      </c>
      <c r="I13" s="2"/>
      <c r="Y13" s="718"/>
    </row>
    <row r="14" spans="2:25" ht="19.5" customHeight="1" x14ac:dyDescent="0.15">
      <c r="B14" s="719"/>
      <c r="G14" s="718"/>
      <c r="H14" s="720"/>
      <c r="I14" s="2" t="s">
        <v>855</v>
      </c>
      <c r="J14" s="2"/>
      <c r="K14" s="2"/>
      <c r="L14" s="2"/>
      <c r="M14" s="2"/>
      <c r="N14" s="2"/>
      <c r="O14" s="2"/>
      <c r="P14" s="2"/>
      <c r="Q14" s="2"/>
      <c r="R14" s="2"/>
      <c r="S14" s="2"/>
      <c r="T14" s="2"/>
      <c r="U14" s="2"/>
      <c r="Y14" s="718"/>
    </row>
    <row r="15" spans="2:25" ht="12" customHeight="1" x14ac:dyDescent="0.15">
      <c r="B15" s="719"/>
      <c r="G15" s="718"/>
      <c r="H15" s="720"/>
      <c r="I15" s="1272" t="s">
        <v>856</v>
      </c>
      <c r="J15" s="1272"/>
      <c r="K15" s="1272"/>
      <c r="L15" s="1272"/>
      <c r="M15" s="1272"/>
      <c r="N15" s="1272"/>
      <c r="O15" s="1272"/>
      <c r="P15" s="1272"/>
      <c r="Q15" s="1281" t="s">
        <v>857</v>
      </c>
      <c r="R15" s="1282"/>
      <c r="S15" s="1282"/>
      <c r="T15" s="1282"/>
      <c r="U15" s="1282"/>
      <c r="V15" s="1282"/>
      <c r="W15" s="1283"/>
      <c r="Y15" s="718"/>
    </row>
    <row r="16" spans="2:25" ht="12" customHeight="1" x14ac:dyDescent="0.15">
      <c r="B16" s="719"/>
      <c r="G16" s="718"/>
      <c r="H16" s="720"/>
      <c r="I16" s="1272"/>
      <c r="J16" s="1272"/>
      <c r="K16" s="1272"/>
      <c r="L16" s="1272"/>
      <c r="M16" s="1272"/>
      <c r="N16" s="1272"/>
      <c r="O16" s="1272"/>
      <c r="P16" s="1272"/>
      <c r="Q16" s="1008"/>
      <c r="R16" s="1009"/>
      <c r="S16" s="1009"/>
      <c r="T16" s="1009"/>
      <c r="U16" s="1009"/>
      <c r="V16" s="1009"/>
      <c r="W16" s="1010"/>
      <c r="Y16" s="718"/>
    </row>
    <row r="17" spans="2:25" ht="12" customHeight="1" x14ac:dyDescent="0.15">
      <c r="B17" s="719"/>
      <c r="G17" s="718"/>
      <c r="H17" s="720"/>
      <c r="I17" s="1272" t="s">
        <v>858</v>
      </c>
      <c r="J17" s="1272"/>
      <c r="K17" s="1272"/>
      <c r="L17" s="1272"/>
      <c r="M17" s="1272"/>
      <c r="N17" s="1272"/>
      <c r="O17" s="1272"/>
      <c r="P17" s="1272"/>
      <c r="Q17" s="957"/>
      <c r="R17" s="958"/>
      <c r="S17" s="958"/>
      <c r="T17" s="958"/>
      <c r="U17" s="958"/>
      <c r="V17" s="958"/>
      <c r="W17" s="960"/>
      <c r="Y17" s="718"/>
    </row>
    <row r="18" spans="2:25" ht="12" customHeight="1" x14ac:dyDescent="0.15">
      <c r="B18" s="719"/>
      <c r="G18" s="718"/>
      <c r="H18" s="720"/>
      <c r="I18" s="1272"/>
      <c r="J18" s="1272"/>
      <c r="K18" s="1272"/>
      <c r="L18" s="1272"/>
      <c r="M18" s="1272"/>
      <c r="N18" s="1272"/>
      <c r="O18" s="1272"/>
      <c r="P18" s="1272"/>
      <c r="Q18" s="966"/>
      <c r="R18" s="967"/>
      <c r="S18" s="967"/>
      <c r="T18" s="967"/>
      <c r="U18" s="967"/>
      <c r="V18" s="967"/>
      <c r="W18" s="968"/>
      <c r="Y18" s="718"/>
    </row>
    <row r="19" spans="2:25" ht="12" customHeight="1" x14ac:dyDescent="0.15">
      <c r="B19" s="719"/>
      <c r="G19" s="718"/>
      <c r="H19" s="720"/>
      <c r="I19" s="1272" t="s">
        <v>859</v>
      </c>
      <c r="J19" s="1272"/>
      <c r="K19" s="1272"/>
      <c r="L19" s="1272"/>
      <c r="M19" s="1272"/>
      <c r="N19" s="1272"/>
      <c r="O19" s="1272"/>
      <c r="P19" s="1272"/>
      <c r="Q19" s="957"/>
      <c r="R19" s="958"/>
      <c r="S19" s="958"/>
      <c r="T19" s="958"/>
      <c r="U19" s="958"/>
      <c r="V19" s="958"/>
      <c r="W19" s="960"/>
      <c r="Y19" s="718"/>
    </row>
    <row r="20" spans="2:25" ht="12" customHeight="1" x14ac:dyDescent="0.15">
      <c r="B20" s="719"/>
      <c r="G20" s="718"/>
      <c r="H20" s="720"/>
      <c r="I20" s="1272"/>
      <c r="J20" s="1272"/>
      <c r="K20" s="1272"/>
      <c r="L20" s="1272"/>
      <c r="M20" s="1272"/>
      <c r="N20" s="1272"/>
      <c r="O20" s="1272"/>
      <c r="P20" s="1272"/>
      <c r="Q20" s="966"/>
      <c r="R20" s="967"/>
      <c r="S20" s="967"/>
      <c r="T20" s="967"/>
      <c r="U20" s="967"/>
      <c r="V20" s="967"/>
      <c r="W20" s="968"/>
      <c r="Y20" s="718"/>
    </row>
    <row r="21" spans="2:25" ht="12" customHeight="1" x14ac:dyDescent="0.15">
      <c r="B21" s="719"/>
      <c r="G21" s="718"/>
      <c r="H21" s="720"/>
      <c r="I21" s="1272" t="s">
        <v>860</v>
      </c>
      <c r="J21" s="1272"/>
      <c r="K21" s="1272"/>
      <c r="L21" s="1272"/>
      <c r="M21" s="1272"/>
      <c r="N21" s="1272"/>
      <c r="O21" s="1272"/>
      <c r="P21" s="1272"/>
      <c r="Q21" s="957"/>
      <c r="R21" s="958"/>
      <c r="S21" s="958"/>
      <c r="T21" s="958"/>
      <c r="U21" s="958"/>
      <c r="V21" s="958"/>
      <c r="W21" s="960"/>
      <c r="Y21" s="718"/>
    </row>
    <row r="22" spans="2:25" ht="12" customHeight="1" x14ac:dyDescent="0.15">
      <c r="B22" s="719"/>
      <c r="G22" s="718"/>
      <c r="H22" s="720"/>
      <c r="I22" s="1272"/>
      <c r="J22" s="1272"/>
      <c r="K22" s="1272"/>
      <c r="L22" s="1272"/>
      <c r="M22" s="1272"/>
      <c r="N22" s="1272"/>
      <c r="O22" s="1272"/>
      <c r="P22" s="1272"/>
      <c r="Q22" s="966"/>
      <c r="R22" s="967"/>
      <c r="S22" s="967"/>
      <c r="T22" s="967"/>
      <c r="U22" s="967"/>
      <c r="V22" s="967"/>
      <c r="W22" s="968"/>
      <c r="Y22" s="718"/>
    </row>
    <row r="23" spans="2:25" ht="12" customHeight="1" x14ac:dyDescent="0.15">
      <c r="B23" s="719"/>
      <c r="G23" s="718"/>
      <c r="H23" s="720"/>
      <c r="I23" s="1272" t="s">
        <v>861</v>
      </c>
      <c r="J23" s="1272"/>
      <c r="K23" s="1272"/>
      <c r="L23" s="1272"/>
      <c r="M23" s="1272"/>
      <c r="N23" s="1272"/>
      <c r="O23" s="1272"/>
      <c r="P23" s="1272"/>
      <c r="Q23" s="957"/>
      <c r="R23" s="958"/>
      <c r="S23" s="958"/>
      <c r="T23" s="958"/>
      <c r="U23" s="958"/>
      <c r="V23" s="958"/>
      <c r="W23" s="960"/>
      <c r="Y23" s="718"/>
    </row>
    <row r="24" spans="2:25" ht="12" customHeight="1" x14ac:dyDescent="0.15">
      <c r="B24" s="719"/>
      <c r="G24" s="718"/>
      <c r="H24" s="720"/>
      <c r="I24" s="1272"/>
      <c r="J24" s="1272"/>
      <c r="K24" s="1272"/>
      <c r="L24" s="1272"/>
      <c r="M24" s="1272"/>
      <c r="N24" s="1272"/>
      <c r="O24" s="1272"/>
      <c r="P24" s="1272"/>
      <c r="Q24" s="966"/>
      <c r="R24" s="967"/>
      <c r="S24" s="967"/>
      <c r="T24" s="967"/>
      <c r="U24" s="967"/>
      <c r="V24" s="967"/>
      <c r="W24" s="968"/>
      <c r="Y24" s="718"/>
    </row>
    <row r="25" spans="2:25" ht="12" customHeight="1" x14ac:dyDescent="0.15">
      <c r="B25" s="719"/>
      <c r="G25" s="718"/>
      <c r="H25" s="720"/>
      <c r="I25" s="1281"/>
      <c r="J25" s="1282"/>
      <c r="K25" s="1282"/>
      <c r="L25" s="1282"/>
      <c r="M25" s="1282"/>
      <c r="N25" s="1282"/>
      <c r="O25" s="1282"/>
      <c r="P25" s="1283"/>
      <c r="Q25" s="957"/>
      <c r="R25" s="958"/>
      <c r="S25" s="958"/>
      <c r="T25" s="958"/>
      <c r="U25" s="958"/>
      <c r="V25" s="958"/>
      <c r="W25" s="960"/>
      <c r="Y25" s="718"/>
    </row>
    <row r="26" spans="2:25" ht="12" customHeight="1" x14ac:dyDescent="0.15">
      <c r="B26" s="719"/>
      <c r="G26" s="718"/>
      <c r="H26" s="720"/>
      <c r="I26" s="1008"/>
      <c r="J26" s="1009"/>
      <c r="K26" s="1009"/>
      <c r="L26" s="1009"/>
      <c r="M26" s="1009"/>
      <c r="N26" s="1009"/>
      <c r="O26" s="1009"/>
      <c r="P26" s="1010"/>
      <c r="Q26" s="966"/>
      <c r="R26" s="967"/>
      <c r="S26" s="967"/>
      <c r="T26" s="967"/>
      <c r="U26" s="967"/>
      <c r="V26" s="967"/>
      <c r="W26" s="968"/>
      <c r="Y26" s="718"/>
    </row>
    <row r="27" spans="2:25" ht="12" customHeight="1" x14ac:dyDescent="0.15">
      <c r="B27" s="719"/>
      <c r="G27" s="718"/>
      <c r="H27" s="720"/>
      <c r="I27" s="1281"/>
      <c r="J27" s="1282"/>
      <c r="K27" s="1282"/>
      <c r="L27" s="1282"/>
      <c r="M27" s="1282"/>
      <c r="N27" s="1282"/>
      <c r="O27" s="1282"/>
      <c r="P27" s="1283"/>
      <c r="Q27" s="957"/>
      <c r="R27" s="958"/>
      <c r="S27" s="958"/>
      <c r="T27" s="958"/>
      <c r="U27" s="958"/>
      <c r="V27" s="958"/>
      <c r="W27" s="960"/>
      <c r="Y27" s="718"/>
    </row>
    <row r="28" spans="2:25" ht="12" customHeight="1" x14ac:dyDescent="0.15">
      <c r="B28" s="719"/>
      <c r="G28" s="718"/>
      <c r="H28" s="720"/>
      <c r="I28" s="1008"/>
      <c r="J28" s="1009"/>
      <c r="K28" s="1009"/>
      <c r="L28" s="1009"/>
      <c r="M28" s="1009"/>
      <c r="N28" s="1009"/>
      <c r="O28" s="1009"/>
      <c r="P28" s="1010"/>
      <c r="Q28" s="966"/>
      <c r="R28" s="967"/>
      <c r="S28" s="967"/>
      <c r="T28" s="967"/>
      <c r="U28" s="967"/>
      <c r="V28" s="967"/>
      <c r="W28" s="968"/>
      <c r="Y28" s="718"/>
    </row>
    <row r="29" spans="2:25" ht="12" customHeight="1" x14ac:dyDescent="0.15">
      <c r="B29" s="719"/>
      <c r="G29" s="718"/>
      <c r="H29" s="720"/>
      <c r="I29" s="1272"/>
      <c r="J29" s="1272"/>
      <c r="K29" s="1272"/>
      <c r="L29" s="1272"/>
      <c r="M29" s="1272"/>
      <c r="N29" s="1272"/>
      <c r="O29" s="1272"/>
      <c r="P29" s="1272"/>
      <c r="Q29" s="957"/>
      <c r="R29" s="958"/>
      <c r="S29" s="958"/>
      <c r="T29" s="958"/>
      <c r="U29" s="958"/>
      <c r="V29" s="958"/>
      <c r="W29" s="960"/>
      <c r="Y29" s="718"/>
    </row>
    <row r="30" spans="2:25" s="86" customFormat="1" ht="12" customHeight="1" x14ac:dyDescent="0.15">
      <c r="B30" s="719"/>
      <c r="C30" s="3"/>
      <c r="D30" s="3"/>
      <c r="E30" s="3"/>
      <c r="F30" s="3"/>
      <c r="G30" s="718"/>
      <c r="H30" s="721"/>
      <c r="I30" s="1272"/>
      <c r="J30" s="1272"/>
      <c r="K30" s="1272"/>
      <c r="L30" s="1272"/>
      <c r="M30" s="1272"/>
      <c r="N30" s="1272"/>
      <c r="O30" s="1272"/>
      <c r="P30" s="1272"/>
      <c r="Q30" s="966"/>
      <c r="R30" s="967"/>
      <c r="S30" s="967"/>
      <c r="T30" s="967"/>
      <c r="U30" s="967"/>
      <c r="V30" s="967"/>
      <c r="W30" s="968"/>
      <c r="Y30" s="722"/>
    </row>
    <row r="31" spans="2:25" ht="15" customHeight="1" x14ac:dyDescent="0.15">
      <c r="B31" s="719"/>
      <c r="G31" s="718"/>
      <c r="H31" s="720"/>
      <c r="I31" s="2"/>
      <c r="J31" s="2"/>
      <c r="K31" s="2"/>
      <c r="L31" s="2"/>
      <c r="M31" s="2"/>
      <c r="N31" s="2"/>
      <c r="O31" s="2"/>
      <c r="P31" s="2"/>
      <c r="Q31" s="2"/>
      <c r="R31" s="2"/>
      <c r="S31" s="2"/>
      <c r="T31" s="2"/>
      <c r="U31" s="2"/>
      <c r="Y31" s="723"/>
    </row>
    <row r="32" spans="2:25" ht="20.25" customHeight="1" x14ac:dyDescent="0.15">
      <c r="B32" s="719"/>
      <c r="G32" s="718"/>
      <c r="H32" s="90" t="s">
        <v>862</v>
      </c>
      <c r="I32" s="2"/>
      <c r="J32" s="2"/>
      <c r="K32" s="2"/>
      <c r="L32" s="2"/>
      <c r="M32" s="2"/>
      <c r="N32" s="2"/>
      <c r="O32" s="2"/>
      <c r="P32" s="2"/>
      <c r="Q32" s="2"/>
      <c r="R32" s="2"/>
      <c r="S32" s="2"/>
      <c r="T32" s="2"/>
      <c r="U32" s="2"/>
      <c r="Y32" s="723"/>
    </row>
    <row r="33" spans="1:25" ht="9.75" customHeight="1" x14ac:dyDescent="0.15">
      <c r="B33" s="719"/>
      <c r="G33" s="718"/>
      <c r="H33" s="90"/>
      <c r="I33" s="2"/>
      <c r="J33" s="2"/>
      <c r="K33" s="2"/>
      <c r="L33" s="2"/>
      <c r="M33" s="2"/>
      <c r="N33" s="2"/>
      <c r="O33" s="2"/>
      <c r="P33" s="2"/>
      <c r="Q33" s="2"/>
      <c r="R33" s="2"/>
      <c r="S33" s="2"/>
      <c r="T33" s="2"/>
      <c r="U33" s="2"/>
      <c r="Y33" s="723"/>
    </row>
    <row r="34" spans="1:25" ht="22.5" customHeight="1" x14ac:dyDescent="0.15">
      <c r="B34" s="719"/>
      <c r="G34" s="718"/>
      <c r="H34" s="720"/>
      <c r="I34" s="1011" t="s">
        <v>863</v>
      </c>
      <c r="J34" s="1012"/>
      <c r="K34" s="1012"/>
      <c r="L34" s="1012"/>
      <c r="M34" s="1012"/>
      <c r="N34" s="1012"/>
      <c r="O34" s="1012"/>
      <c r="P34" s="1012"/>
      <c r="Q34" s="1012"/>
      <c r="R34" s="1013"/>
      <c r="S34" s="1281"/>
      <c r="T34" s="1282"/>
      <c r="U34" s="1283" t="s">
        <v>252</v>
      </c>
      <c r="Y34" s="718"/>
    </row>
    <row r="35" spans="1:25" ht="22.5" customHeight="1" x14ac:dyDescent="0.15">
      <c r="B35" s="719"/>
      <c r="G35" s="718"/>
      <c r="H35" s="720"/>
      <c r="I35" s="1017"/>
      <c r="J35" s="1018"/>
      <c r="K35" s="1018"/>
      <c r="L35" s="1018"/>
      <c r="M35" s="1018"/>
      <c r="N35" s="1018"/>
      <c r="O35" s="1018"/>
      <c r="P35" s="1018"/>
      <c r="Q35" s="1018"/>
      <c r="R35" s="1019"/>
      <c r="S35" s="1008"/>
      <c r="T35" s="1009"/>
      <c r="U35" s="1010"/>
      <c r="Y35" s="718"/>
    </row>
    <row r="36" spans="1:25" ht="11.25" customHeight="1" x14ac:dyDescent="0.15">
      <c r="B36" s="719"/>
      <c r="G36" s="718"/>
      <c r="H36" s="90"/>
      <c r="I36" s="2"/>
      <c r="J36" s="2"/>
      <c r="K36" s="2"/>
      <c r="L36" s="2"/>
      <c r="M36" s="2"/>
      <c r="N36" s="2"/>
      <c r="O36" s="2"/>
      <c r="P36" s="2"/>
      <c r="Q36" s="2"/>
      <c r="R36" s="2"/>
      <c r="S36" s="2"/>
      <c r="T36" s="2"/>
      <c r="U36" s="2"/>
      <c r="Y36" s="723"/>
    </row>
    <row r="37" spans="1:25" ht="27.75" customHeight="1" x14ac:dyDescent="0.15">
      <c r="B37" s="719"/>
      <c r="G37" s="718"/>
      <c r="H37" s="720"/>
      <c r="I37" s="1011" t="s">
        <v>864</v>
      </c>
      <c r="J37" s="1012"/>
      <c r="K37" s="1012"/>
      <c r="L37" s="1012"/>
      <c r="M37" s="1012"/>
      <c r="N37" s="1012"/>
      <c r="O37" s="1012"/>
      <c r="P37" s="1012"/>
      <c r="Q37" s="1012"/>
      <c r="R37" s="1013"/>
      <c r="S37" s="1281"/>
      <c r="T37" s="1282"/>
      <c r="U37" s="1283" t="s">
        <v>252</v>
      </c>
      <c r="V37" s="1284" t="s">
        <v>865</v>
      </c>
      <c r="W37" s="1321" t="s">
        <v>866</v>
      </c>
      <c r="X37" s="1321"/>
      <c r="Y37" s="1322"/>
    </row>
    <row r="38" spans="1:25" ht="21.75" customHeight="1" x14ac:dyDescent="0.15">
      <c r="B38" s="719"/>
      <c r="G38" s="718"/>
      <c r="H38" s="720"/>
      <c r="I38" s="1017"/>
      <c r="J38" s="1018"/>
      <c r="K38" s="1018"/>
      <c r="L38" s="1018"/>
      <c r="M38" s="1018"/>
      <c r="N38" s="1018"/>
      <c r="O38" s="1018"/>
      <c r="P38" s="1018"/>
      <c r="Q38" s="1018"/>
      <c r="R38" s="1019"/>
      <c r="S38" s="1008"/>
      <c r="T38" s="1009"/>
      <c r="U38" s="1010"/>
      <c r="V38" s="1284"/>
      <c r="W38" s="1321"/>
      <c r="X38" s="1321"/>
      <c r="Y38" s="1322"/>
    </row>
    <row r="39" spans="1:25" ht="21.75" customHeight="1" x14ac:dyDescent="0.15">
      <c r="B39" s="719"/>
      <c r="G39" s="718"/>
      <c r="I39" s="222"/>
      <c r="J39" s="222"/>
      <c r="K39" s="222"/>
      <c r="L39" s="222"/>
      <c r="M39" s="222"/>
      <c r="N39" s="222"/>
      <c r="O39" s="222"/>
      <c r="P39" s="222"/>
      <c r="Q39" s="222"/>
      <c r="R39" s="222"/>
      <c r="S39" s="724"/>
      <c r="T39" s="724"/>
      <c r="U39" s="724"/>
      <c r="V39" s="12"/>
      <c r="W39" s="1018" t="s">
        <v>867</v>
      </c>
      <c r="X39" s="1018"/>
      <c r="Y39" s="1019"/>
    </row>
    <row r="40" spans="1:25" ht="21.75" customHeight="1" x14ac:dyDescent="0.15">
      <c r="A40" s="718"/>
      <c r="H40" s="725"/>
      <c r="I40" s="1015" t="s">
        <v>868</v>
      </c>
      <c r="J40" s="1015"/>
      <c r="K40" s="1015"/>
      <c r="L40" s="1015"/>
      <c r="M40" s="1015"/>
      <c r="N40" s="1015"/>
      <c r="O40" s="1015"/>
      <c r="P40" s="1015"/>
      <c r="Q40" s="1015"/>
      <c r="R40" s="1016"/>
      <c r="S40" s="1284"/>
      <c r="T40" s="1055"/>
      <c r="U40" s="1285" t="s">
        <v>252</v>
      </c>
      <c r="V40" s="12"/>
      <c r="W40" s="1015"/>
      <c r="X40" s="1015"/>
      <c r="Y40" s="1016"/>
    </row>
    <row r="41" spans="1:25" ht="21.75" customHeight="1" x14ac:dyDescent="0.15">
      <c r="B41" s="719"/>
      <c r="G41" s="718"/>
      <c r="H41" s="720"/>
      <c r="I41" s="1017"/>
      <c r="J41" s="1018"/>
      <c r="K41" s="1018"/>
      <c r="L41" s="1018"/>
      <c r="M41" s="1018"/>
      <c r="N41" s="1018"/>
      <c r="O41" s="1018"/>
      <c r="P41" s="1018"/>
      <c r="Q41" s="1018"/>
      <c r="R41" s="1019"/>
      <c r="S41" s="1008"/>
      <c r="T41" s="1009"/>
      <c r="U41" s="1010"/>
      <c r="V41" s="12"/>
      <c r="W41" s="1015"/>
      <c r="X41" s="1015"/>
      <c r="Y41" s="1016"/>
    </row>
    <row r="42" spans="1:25" ht="15" customHeight="1" x14ac:dyDescent="0.15">
      <c r="B42" s="719"/>
      <c r="G42" s="718"/>
      <c r="H42" s="720"/>
      <c r="I42" s="2"/>
      <c r="J42" s="2"/>
      <c r="K42" s="2"/>
      <c r="L42" s="2"/>
      <c r="M42" s="2"/>
      <c r="N42" s="2"/>
      <c r="O42" s="2"/>
      <c r="P42" s="2"/>
      <c r="Q42" s="2"/>
      <c r="R42" s="2"/>
      <c r="S42" s="2"/>
      <c r="T42" s="2"/>
      <c r="U42" s="2"/>
      <c r="W42" s="1015"/>
      <c r="X42" s="1015"/>
      <c r="Y42" s="1016"/>
    </row>
    <row r="43" spans="1:25" ht="15" customHeight="1" x14ac:dyDescent="0.15">
      <c r="B43" s="687"/>
      <c r="C43" s="59"/>
      <c r="D43" s="59"/>
      <c r="E43" s="59"/>
      <c r="F43" s="59"/>
      <c r="G43" s="60"/>
      <c r="H43" s="726"/>
      <c r="I43" s="59"/>
      <c r="J43" s="59"/>
      <c r="K43" s="59"/>
      <c r="L43" s="59"/>
      <c r="M43" s="59"/>
      <c r="N43" s="59"/>
      <c r="O43" s="59"/>
      <c r="P43" s="59"/>
      <c r="Q43" s="59"/>
      <c r="R43" s="59"/>
      <c r="S43" s="59"/>
      <c r="T43" s="59"/>
      <c r="U43" s="59"/>
      <c r="V43" s="59"/>
      <c r="W43" s="1018"/>
      <c r="X43" s="1018"/>
      <c r="Y43" s="1019"/>
    </row>
    <row r="44" spans="1:25" ht="15" customHeight="1" x14ac:dyDescent="0.15">
      <c r="Y44" s="727"/>
    </row>
    <row r="45" spans="1:25" x14ac:dyDescent="0.15">
      <c r="B45" s="728" t="s">
        <v>869</v>
      </c>
      <c r="D45" s="729"/>
      <c r="E45" s="729"/>
      <c r="F45" s="729"/>
      <c r="G45" s="729"/>
      <c r="H45" s="729"/>
      <c r="I45" s="729"/>
      <c r="J45" s="729"/>
      <c r="K45" s="729"/>
      <c r="L45" s="729"/>
      <c r="M45" s="729"/>
      <c r="N45" s="729"/>
      <c r="O45" s="729"/>
      <c r="P45" s="729"/>
      <c r="Q45" s="729"/>
      <c r="R45" s="729"/>
      <c r="S45" s="729"/>
      <c r="T45" s="729"/>
      <c r="U45" s="729"/>
      <c r="V45" s="729"/>
      <c r="W45" s="729"/>
      <c r="X45" s="729"/>
      <c r="Y45" s="729"/>
    </row>
    <row r="46" spans="1:25" x14ac:dyDescent="0.15">
      <c r="B46" s="728" t="s">
        <v>870</v>
      </c>
      <c r="D46" s="729"/>
      <c r="E46" s="729"/>
      <c r="F46" s="729"/>
      <c r="G46" s="729"/>
      <c r="H46" s="729"/>
      <c r="I46" s="729"/>
      <c r="J46" s="729"/>
      <c r="K46" s="729"/>
      <c r="L46" s="729"/>
      <c r="M46" s="729"/>
      <c r="N46" s="729"/>
      <c r="O46" s="729"/>
      <c r="P46" s="729"/>
      <c r="Q46" s="729"/>
      <c r="R46" s="729"/>
      <c r="S46" s="729"/>
      <c r="T46" s="729"/>
      <c r="U46" s="729"/>
      <c r="V46" s="729"/>
      <c r="W46" s="729"/>
      <c r="X46" s="729"/>
      <c r="Y46" s="729"/>
    </row>
    <row r="47" spans="1:25" x14ac:dyDescent="0.15">
      <c r="B47" s="728"/>
      <c r="D47" s="689"/>
      <c r="E47" s="689"/>
      <c r="F47" s="689"/>
      <c r="G47" s="689"/>
      <c r="H47" s="689"/>
      <c r="I47" s="689"/>
      <c r="J47" s="689"/>
      <c r="K47" s="689"/>
      <c r="L47" s="689"/>
      <c r="M47" s="689"/>
      <c r="N47" s="689"/>
      <c r="O47" s="689"/>
      <c r="P47" s="689"/>
      <c r="Q47" s="689"/>
      <c r="R47" s="689"/>
      <c r="S47" s="689"/>
      <c r="T47" s="689"/>
      <c r="U47" s="689"/>
      <c r="V47" s="689"/>
      <c r="W47" s="689"/>
      <c r="X47" s="689"/>
      <c r="Y47" s="689"/>
    </row>
    <row r="123" spans="3:7" x14ac:dyDescent="0.15">
      <c r="C123" s="59"/>
      <c r="D123" s="59"/>
      <c r="E123" s="59"/>
      <c r="F123" s="59"/>
      <c r="G123" s="59"/>
    </row>
    <row r="124" spans="3:7" x14ac:dyDescent="0.15">
      <c r="C124" s="57"/>
    </row>
  </sheetData>
  <mergeCells count="31">
    <mergeCell ref="V37:V38"/>
    <mergeCell ref="W37:Y38"/>
    <mergeCell ref="W39:Y43"/>
    <mergeCell ref="I40:R41"/>
    <mergeCell ref="S40:T41"/>
    <mergeCell ref="U40:U41"/>
    <mergeCell ref="I34:R35"/>
    <mergeCell ref="S34:T35"/>
    <mergeCell ref="U34:U35"/>
    <mergeCell ref="I37:R38"/>
    <mergeCell ref="S37:T38"/>
    <mergeCell ref="U37:U38"/>
    <mergeCell ref="I25:P26"/>
    <mergeCell ref="Q25:W26"/>
    <mergeCell ref="I27:P28"/>
    <mergeCell ref="Q27:W28"/>
    <mergeCell ref="I29:P30"/>
    <mergeCell ref="Q29:W30"/>
    <mergeCell ref="I19:P20"/>
    <mergeCell ref="Q19:W20"/>
    <mergeCell ref="I21:P22"/>
    <mergeCell ref="Q21:W22"/>
    <mergeCell ref="I23:P24"/>
    <mergeCell ref="Q23:W24"/>
    <mergeCell ref="I17:P18"/>
    <mergeCell ref="Q17:W18"/>
    <mergeCell ref="B4:Y4"/>
    <mergeCell ref="H6:Y6"/>
    <mergeCell ref="C13:G13"/>
    <mergeCell ref="I15:P16"/>
    <mergeCell ref="Q15:W16"/>
  </mergeCells>
  <phoneticPr fontId="2"/>
  <dataValidations count="1">
    <dataValidation type="list" allowBlank="1" showInputMessage="1" showErrorMessage="1" sqref="M7 R7 P8:P11 H7:H11" xr:uid="{00000000-0002-0000-1000-000000000000}">
      <formula1>"□,■"</formula1>
    </dataValidation>
  </dataValidations>
  <pageMargins left="0.7" right="0.7" top="0.75" bottom="0.75" header="0.3" footer="0.3"/>
  <pageSetup paperSize="9" scale="85"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O41"/>
  <sheetViews>
    <sheetView view="pageBreakPreview" zoomScaleNormal="100" zoomScaleSheetLayoutView="100" workbookViewId="0">
      <selection activeCell="F26" sqref="F26:G26"/>
    </sheetView>
  </sheetViews>
  <sheetFormatPr defaultColWidth="7.25" defaultRowHeight="13.5" x14ac:dyDescent="0.15"/>
  <cols>
    <col min="1" max="1" width="2.25" style="597" customWidth="1"/>
    <col min="2" max="2" width="8" style="597" customWidth="1"/>
    <col min="3" max="3" width="5" style="597" customWidth="1"/>
    <col min="4" max="4" width="8.625" style="597" customWidth="1"/>
    <col min="5" max="5" width="7.375" style="597" customWidth="1"/>
    <col min="6" max="6" width="9.625" style="597" customWidth="1"/>
    <col min="7" max="7" width="8.75" style="597" customWidth="1"/>
    <col min="8" max="8" width="10.875" style="597" customWidth="1"/>
    <col min="9" max="9" width="8.5" style="597" customWidth="1"/>
    <col min="10" max="10" width="25" style="597" customWidth="1"/>
    <col min="11" max="15" width="2.625" style="597" customWidth="1"/>
    <col min="16" max="16384" width="7.25" style="597"/>
  </cols>
  <sheetData>
    <row r="1" spans="2:15" ht="15.4" customHeight="1" x14ac:dyDescent="0.15"/>
    <row r="2" spans="2:15" ht="21.4" customHeight="1" thickBot="1" x14ac:dyDescent="0.2">
      <c r="B2" s="1327" t="s">
        <v>799</v>
      </c>
      <c r="C2" s="1327"/>
      <c r="D2" s="1327"/>
      <c r="E2" s="1327"/>
      <c r="F2" s="1327"/>
      <c r="G2" s="1327"/>
      <c r="H2" s="1327"/>
      <c r="I2" s="1327"/>
      <c r="J2" s="1327"/>
    </row>
    <row r="3" spans="2:15" ht="18" customHeight="1" x14ac:dyDescent="0.15">
      <c r="B3" s="614" t="s">
        <v>393</v>
      </c>
      <c r="C3" s="613"/>
      <c r="D3" s="612"/>
      <c r="E3" s="1328"/>
      <c r="F3" s="1329"/>
      <c r="G3" s="1329"/>
      <c r="H3" s="1329"/>
      <c r="I3" s="1329"/>
      <c r="J3" s="1330"/>
    </row>
    <row r="4" spans="2:15" ht="15.4" customHeight="1" x14ac:dyDescent="0.15">
      <c r="B4" s="685" t="s">
        <v>394</v>
      </c>
      <c r="C4" s="1331"/>
      <c r="D4" s="1332"/>
      <c r="E4" s="1332"/>
      <c r="F4" s="1332"/>
      <c r="G4" s="1332"/>
      <c r="H4" s="1333" t="s">
        <v>395</v>
      </c>
      <c r="I4" s="1333" t="s">
        <v>396</v>
      </c>
      <c r="J4" s="1335"/>
    </row>
    <row r="5" spans="2:15" ht="24" customHeight="1" x14ac:dyDescent="0.15">
      <c r="B5" s="685" t="s">
        <v>397</v>
      </c>
      <c r="C5" s="1331"/>
      <c r="D5" s="1332"/>
      <c r="E5" s="1332"/>
      <c r="F5" s="1332"/>
      <c r="G5" s="1332"/>
      <c r="H5" s="1334"/>
      <c r="I5" s="1334"/>
      <c r="J5" s="1336"/>
      <c r="O5" s="611"/>
    </row>
    <row r="6" spans="2:15" ht="15.4" customHeight="1" x14ac:dyDescent="0.15">
      <c r="B6" s="1323" t="s">
        <v>398</v>
      </c>
      <c r="C6" s="610" t="s">
        <v>399</v>
      </c>
      <c r="D6" s="610"/>
      <c r="E6" s="610"/>
      <c r="F6" s="610"/>
      <c r="G6" s="610"/>
      <c r="H6" s="610"/>
      <c r="I6" s="610"/>
      <c r="J6" s="609"/>
    </row>
    <row r="7" spans="2:15" ht="21.4" customHeight="1" x14ac:dyDescent="0.15">
      <c r="B7" s="1324"/>
      <c r="C7" s="1325"/>
      <c r="D7" s="1325"/>
      <c r="E7" s="1325"/>
      <c r="F7" s="1325"/>
      <c r="G7" s="1325"/>
      <c r="H7" s="1325"/>
      <c r="I7" s="1325"/>
      <c r="J7" s="1326"/>
    </row>
    <row r="8" spans="2:15" ht="21.4" customHeight="1" x14ac:dyDescent="0.15">
      <c r="B8" s="1337" t="s">
        <v>0</v>
      </c>
      <c r="C8" s="1338"/>
      <c r="D8" s="1331"/>
      <c r="E8" s="1332"/>
      <c r="F8" s="1332"/>
      <c r="G8" s="1332"/>
      <c r="H8" s="1332"/>
      <c r="I8" s="1332"/>
      <c r="J8" s="1339"/>
    </row>
    <row r="9" spans="2:15" ht="21.4" customHeight="1" x14ac:dyDescent="0.15">
      <c r="B9" s="1337" t="s">
        <v>400</v>
      </c>
      <c r="C9" s="1338"/>
      <c r="D9" s="1338"/>
      <c r="E9" s="1338"/>
      <c r="F9" s="1338"/>
      <c r="G9" s="1338"/>
      <c r="H9" s="1338"/>
      <c r="I9" s="1338"/>
      <c r="J9" s="1340"/>
    </row>
    <row r="10" spans="2:15" ht="21.4" customHeight="1" x14ac:dyDescent="0.15">
      <c r="B10" s="1337" t="s">
        <v>401</v>
      </c>
      <c r="C10" s="1338"/>
      <c r="D10" s="1338"/>
      <c r="E10" s="1338"/>
      <c r="F10" s="1341" t="s">
        <v>402</v>
      </c>
      <c r="G10" s="1338"/>
      <c r="H10" s="1338"/>
      <c r="I10" s="1338"/>
      <c r="J10" s="608" t="s">
        <v>403</v>
      </c>
    </row>
    <row r="11" spans="2:15" ht="21.4" customHeight="1" x14ac:dyDescent="0.15">
      <c r="B11" s="1348"/>
      <c r="C11" s="1349"/>
      <c r="D11" s="1349"/>
      <c r="E11" s="1349"/>
      <c r="F11" s="1350"/>
      <c r="G11" s="1351"/>
      <c r="H11" s="1351"/>
      <c r="I11" s="1351"/>
      <c r="J11" s="607"/>
    </row>
    <row r="12" spans="2:15" ht="21.4" customHeight="1" x14ac:dyDescent="0.15">
      <c r="B12" s="1342"/>
      <c r="C12" s="1343"/>
      <c r="D12" s="1343"/>
      <c r="E12" s="1344"/>
      <c r="F12" s="1345" t="s">
        <v>404</v>
      </c>
      <c r="G12" s="1346"/>
      <c r="H12" s="1346"/>
      <c r="I12" s="1347"/>
      <c r="J12" s="605" t="s">
        <v>405</v>
      </c>
    </row>
    <row r="13" spans="2:15" ht="21.4" customHeight="1" x14ac:dyDescent="0.15">
      <c r="B13" s="1348"/>
      <c r="C13" s="1349"/>
      <c r="D13" s="1349"/>
      <c r="E13" s="1352"/>
      <c r="F13" s="1353"/>
      <c r="G13" s="1354"/>
      <c r="H13" s="1354"/>
      <c r="I13" s="1354"/>
      <c r="J13" s="606"/>
    </row>
    <row r="14" spans="2:15" ht="21.4" customHeight="1" x14ac:dyDescent="0.15">
      <c r="B14" s="1342"/>
      <c r="C14" s="1343"/>
      <c r="D14" s="1343"/>
      <c r="E14" s="1344"/>
      <c r="F14" s="1345" t="s">
        <v>404</v>
      </c>
      <c r="G14" s="1346"/>
      <c r="H14" s="1346"/>
      <c r="I14" s="1347"/>
      <c r="J14" s="605" t="s">
        <v>405</v>
      </c>
    </row>
    <row r="15" spans="2:15" ht="21.4" customHeight="1" x14ac:dyDescent="0.15">
      <c r="B15" s="1348"/>
      <c r="C15" s="1349"/>
      <c r="D15" s="1349"/>
      <c r="E15" s="1352"/>
      <c r="F15" s="1353"/>
      <c r="G15" s="1354"/>
      <c r="H15" s="1354"/>
      <c r="I15" s="1354"/>
      <c r="J15" s="606"/>
    </row>
    <row r="16" spans="2:15" ht="21.4" customHeight="1" x14ac:dyDescent="0.15">
      <c r="B16" s="1342"/>
      <c r="C16" s="1343"/>
      <c r="D16" s="1343"/>
      <c r="E16" s="1344"/>
      <c r="F16" s="1345" t="s">
        <v>404</v>
      </c>
      <c r="G16" s="1346"/>
      <c r="H16" s="1346"/>
      <c r="I16" s="1347"/>
      <c r="J16" s="605" t="s">
        <v>405</v>
      </c>
    </row>
    <row r="17" spans="2:10" ht="21.4" customHeight="1" x14ac:dyDescent="0.15">
      <c r="B17" s="1348"/>
      <c r="C17" s="1349"/>
      <c r="D17" s="1349"/>
      <c r="E17" s="1352"/>
      <c r="F17" s="1353"/>
      <c r="G17" s="1354"/>
      <c r="H17" s="1354"/>
      <c r="I17" s="1354"/>
      <c r="J17" s="606"/>
    </row>
    <row r="18" spans="2:10" ht="21.4" customHeight="1" x14ac:dyDescent="0.15">
      <c r="B18" s="1342"/>
      <c r="C18" s="1343"/>
      <c r="D18" s="1343"/>
      <c r="E18" s="1344"/>
      <c r="F18" s="1345" t="s">
        <v>404</v>
      </c>
      <c r="G18" s="1346"/>
      <c r="H18" s="1346"/>
      <c r="I18" s="1347"/>
      <c r="J18" s="605" t="s">
        <v>405</v>
      </c>
    </row>
    <row r="19" spans="2:10" ht="21.4" customHeight="1" x14ac:dyDescent="0.15">
      <c r="B19" s="1348"/>
      <c r="C19" s="1349"/>
      <c r="D19" s="1349"/>
      <c r="E19" s="1352"/>
      <c r="F19" s="1353"/>
      <c r="G19" s="1354"/>
      <c r="H19" s="1354"/>
      <c r="I19" s="1354"/>
      <c r="J19" s="606"/>
    </row>
    <row r="20" spans="2:10" ht="21.4" customHeight="1" x14ac:dyDescent="0.15">
      <c r="B20" s="1342"/>
      <c r="C20" s="1343"/>
      <c r="D20" s="1343"/>
      <c r="E20" s="1344"/>
      <c r="F20" s="1345" t="s">
        <v>404</v>
      </c>
      <c r="G20" s="1346"/>
      <c r="H20" s="1346"/>
      <c r="I20" s="1347"/>
      <c r="J20" s="605" t="s">
        <v>405</v>
      </c>
    </row>
    <row r="21" spans="2:10" ht="21.4" customHeight="1" x14ac:dyDescent="0.15">
      <c r="B21" s="1348"/>
      <c r="C21" s="1349"/>
      <c r="D21" s="1349"/>
      <c r="E21" s="1352"/>
      <c r="F21" s="1353"/>
      <c r="G21" s="1354"/>
      <c r="H21" s="1354"/>
      <c r="I21" s="1354"/>
      <c r="J21" s="606"/>
    </row>
    <row r="22" spans="2:10" ht="21.4" customHeight="1" x14ac:dyDescent="0.15">
      <c r="B22" s="1342"/>
      <c r="C22" s="1343"/>
      <c r="D22" s="1343"/>
      <c r="E22" s="1344"/>
      <c r="F22" s="1345" t="s">
        <v>404</v>
      </c>
      <c r="G22" s="1346"/>
      <c r="H22" s="1346"/>
      <c r="I22" s="1347"/>
      <c r="J22" s="605" t="s">
        <v>405</v>
      </c>
    </row>
    <row r="23" spans="2:10" ht="21.4" customHeight="1" x14ac:dyDescent="0.15">
      <c r="B23" s="1348"/>
      <c r="C23" s="1349"/>
      <c r="D23" s="1349"/>
      <c r="E23" s="1352"/>
      <c r="F23" s="1353"/>
      <c r="G23" s="1354"/>
      <c r="H23" s="1354"/>
      <c r="I23" s="1354"/>
      <c r="J23" s="606"/>
    </row>
    <row r="24" spans="2:10" ht="21.4" customHeight="1" x14ac:dyDescent="0.15">
      <c r="B24" s="1342"/>
      <c r="C24" s="1343"/>
      <c r="D24" s="1343"/>
      <c r="E24" s="1344"/>
      <c r="F24" s="1345" t="s">
        <v>404</v>
      </c>
      <c r="G24" s="1346"/>
      <c r="H24" s="1346"/>
      <c r="I24" s="1347"/>
      <c r="J24" s="605" t="s">
        <v>405</v>
      </c>
    </row>
    <row r="25" spans="2:10" ht="21.4" customHeight="1" x14ac:dyDescent="0.15">
      <c r="B25" s="1337" t="s">
        <v>406</v>
      </c>
      <c r="C25" s="1338"/>
      <c r="D25" s="1338"/>
      <c r="E25" s="1338"/>
      <c r="F25" s="1338"/>
      <c r="G25" s="1338"/>
      <c r="H25" s="1338"/>
      <c r="I25" s="1338"/>
      <c r="J25" s="1340"/>
    </row>
    <row r="26" spans="2:10" ht="21.4" customHeight="1" x14ac:dyDescent="0.15">
      <c r="B26" s="1355" t="s">
        <v>407</v>
      </c>
      <c r="C26" s="1356"/>
      <c r="D26" s="1356"/>
      <c r="E26" s="1356"/>
      <c r="F26" s="1356"/>
      <c r="G26" s="1333" t="s">
        <v>408</v>
      </c>
      <c r="H26" s="1356"/>
      <c r="I26" s="1356"/>
      <c r="J26" s="1335"/>
    </row>
    <row r="27" spans="2:10" ht="21.4" customHeight="1" x14ac:dyDescent="0.15">
      <c r="B27" s="1363"/>
      <c r="C27" s="1364"/>
      <c r="D27" s="1364"/>
      <c r="E27" s="1364"/>
      <c r="F27" s="1364"/>
      <c r="G27" s="1364"/>
      <c r="H27" s="1364"/>
      <c r="I27" s="1364"/>
      <c r="J27" s="1365"/>
    </row>
    <row r="28" spans="2:10" ht="21.4" customHeight="1" x14ac:dyDescent="0.15">
      <c r="B28" s="1357"/>
      <c r="C28" s="1358"/>
      <c r="D28" s="1358"/>
      <c r="E28" s="1358"/>
      <c r="F28" s="1358"/>
      <c r="G28" s="1358"/>
      <c r="H28" s="1358"/>
      <c r="I28" s="1358"/>
      <c r="J28" s="1359"/>
    </row>
    <row r="29" spans="2:10" ht="21.4" customHeight="1" x14ac:dyDescent="0.15">
      <c r="B29" s="1357"/>
      <c r="C29" s="1358"/>
      <c r="D29" s="1358"/>
      <c r="E29" s="1358"/>
      <c r="F29" s="1358"/>
      <c r="G29" s="1358"/>
      <c r="H29" s="1358"/>
      <c r="I29" s="1358"/>
      <c r="J29" s="1359"/>
    </row>
    <row r="30" spans="2:10" ht="21.4" customHeight="1" x14ac:dyDescent="0.15">
      <c r="B30" s="1357"/>
      <c r="C30" s="1358"/>
      <c r="D30" s="1358"/>
      <c r="E30" s="1358"/>
      <c r="F30" s="1358"/>
      <c r="G30" s="1358"/>
      <c r="H30" s="1358"/>
      <c r="I30" s="1358"/>
      <c r="J30" s="1359"/>
    </row>
    <row r="31" spans="2:10" ht="21.4" customHeight="1" x14ac:dyDescent="0.15">
      <c r="B31" s="1360"/>
      <c r="C31" s="1361"/>
      <c r="D31" s="1361"/>
      <c r="E31" s="1361"/>
      <c r="F31" s="1361"/>
      <c r="G31" s="1361"/>
      <c r="H31" s="1361"/>
      <c r="I31" s="1361"/>
      <c r="J31" s="1362"/>
    </row>
    <row r="32" spans="2:10" ht="21.4" customHeight="1" x14ac:dyDescent="0.15">
      <c r="B32" s="604" t="s">
        <v>409</v>
      </c>
      <c r="C32" s="597" t="s">
        <v>410</v>
      </c>
      <c r="J32" s="603"/>
    </row>
    <row r="33" spans="2:10" ht="21.4" customHeight="1" x14ac:dyDescent="0.15">
      <c r="B33" s="604"/>
      <c r="J33" s="603"/>
    </row>
    <row r="34" spans="2:10" ht="21.4" customHeight="1" x14ac:dyDescent="0.15">
      <c r="B34" s="604"/>
      <c r="J34" s="603"/>
    </row>
    <row r="35" spans="2:10" ht="21.4" customHeight="1" thickBot="1" x14ac:dyDescent="0.2">
      <c r="B35" s="602"/>
      <c r="C35" s="601"/>
      <c r="D35" s="601"/>
      <c r="E35" s="601"/>
      <c r="F35" s="601"/>
      <c r="G35" s="601"/>
      <c r="H35" s="601"/>
      <c r="I35" s="601"/>
      <c r="J35" s="600"/>
    </row>
    <row r="36" spans="2:10" ht="15.95" customHeight="1" x14ac:dyDescent="0.15">
      <c r="B36" s="598" t="s">
        <v>411</v>
      </c>
      <c r="C36" s="597" t="s">
        <v>412</v>
      </c>
    </row>
    <row r="37" spans="2:10" ht="15.95" customHeight="1" x14ac:dyDescent="0.15">
      <c r="B37" s="599">
        <v>2</v>
      </c>
      <c r="C37" s="597" t="s">
        <v>413</v>
      </c>
    </row>
    <row r="38" spans="2:10" ht="7.9" customHeight="1" x14ac:dyDescent="0.15">
      <c r="B38" s="598"/>
    </row>
    <row r="39" spans="2:10" ht="15.95" customHeight="1" x14ac:dyDescent="0.15">
      <c r="B39" s="598"/>
    </row>
    <row r="40" spans="2:10" ht="15.95" customHeight="1" x14ac:dyDescent="0.15">
      <c r="B40" s="598"/>
    </row>
    <row r="41" spans="2:10" ht="15.95" customHeight="1" x14ac:dyDescent="0.15">
      <c r="B41" s="598"/>
    </row>
  </sheetData>
  <mergeCells count="54">
    <mergeCell ref="B30:F30"/>
    <mergeCell ref="G30:J30"/>
    <mergeCell ref="B31:F31"/>
    <mergeCell ref="G31:J31"/>
    <mergeCell ref="B27:F27"/>
    <mergeCell ref="G27:J27"/>
    <mergeCell ref="B28:F28"/>
    <mergeCell ref="G28:J28"/>
    <mergeCell ref="B29:F29"/>
    <mergeCell ref="G29:J29"/>
    <mergeCell ref="B26:F26"/>
    <mergeCell ref="G26:J26"/>
    <mergeCell ref="B20:E20"/>
    <mergeCell ref="F20:I20"/>
    <mergeCell ref="B21:E21"/>
    <mergeCell ref="F21:I21"/>
    <mergeCell ref="B22:E22"/>
    <mergeCell ref="F22:I22"/>
    <mergeCell ref="B23:E23"/>
    <mergeCell ref="F23:I23"/>
    <mergeCell ref="B24:E24"/>
    <mergeCell ref="F24:I24"/>
    <mergeCell ref="B25:J25"/>
    <mergeCell ref="B17:E17"/>
    <mergeCell ref="F17:I17"/>
    <mergeCell ref="B18:E18"/>
    <mergeCell ref="F18:I18"/>
    <mergeCell ref="B19:E19"/>
    <mergeCell ref="F19:I19"/>
    <mergeCell ref="B16:E16"/>
    <mergeCell ref="F16:I16"/>
    <mergeCell ref="B11:E11"/>
    <mergeCell ref="F11:I11"/>
    <mergeCell ref="B12:E12"/>
    <mergeCell ref="F12:I12"/>
    <mergeCell ref="B13:E13"/>
    <mergeCell ref="F13:I13"/>
    <mergeCell ref="B14:E14"/>
    <mergeCell ref="F14:I14"/>
    <mergeCell ref="B15:E15"/>
    <mergeCell ref="F15:I15"/>
    <mergeCell ref="B8:C8"/>
    <mergeCell ref="D8:J8"/>
    <mergeCell ref="B9:J9"/>
    <mergeCell ref="B10:E10"/>
    <mergeCell ref="F10:I10"/>
    <mergeCell ref="B6:B7"/>
    <mergeCell ref="C7:J7"/>
    <mergeCell ref="B2:J2"/>
    <mergeCell ref="E3:J3"/>
    <mergeCell ref="C4:G4"/>
    <mergeCell ref="H4:H5"/>
    <mergeCell ref="I4:J5"/>
    <mergeCell ref="C5:G5"/>
  </mergeCells>
  <phoneticPr fontId="2"/>
  <printOptions horizontalCentered="1" verticalCentered="1"/>
  <pageMargins left="0.39370078740157483" right="0.39370078740157483" top="0.59055118110236227" bottom="0.39370078740157483" header="0.27559055118110237" footer="0.43307086614173229"/>
  <pageSetup paperSize="9" scale="94" orientation="portrait" blackAndWhite="1" r:id="rId1"/>
  <headerFooter alignWithMargins="0">
    <oddHeader>&amp;R&amp;A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P73"/>
  <sheetViews>
    <sheetView view="pageBreakPreview" zoomScaleNormal="100" zoomScaleSheetLayoutView="100" workbookViewId="0">
      <selection activeCell="F26" sqref="F26:I26"/>
    </sheetView>
  </sheetViews>
  <sheetFormatPr defaultColWidth="9.375" defaultRowHeight="13.5" x14ac:dyDescent="0.15"/>
  <cols>
    <col min="1" max="1" width="2" style="615" customWidth="1"/>
    <col min="2" max="15" width="7.875" style="615" customWidth="1"/>
    <col min="16" max="16" width="1.625" style="615" customWidth="1"/>
    <col min="17" max="16384" width="9.375" style="615"/>
  </cols>
  <sheetData>
    <row r="1" spans="2:16" ht="7.5" customHeight="1" x14ac:dyDescent="0.15"/>
    <row r="2" spans="2:16" x14ac:dyDescent="0.15">
      <c r="B2" s="1376" t="s">
        <v>414</v>
      </c>
      <c r="C2" s="1376"/>
      <c r="D2" s="1376"/>
      <c r="E2" s="1376"/>
      <c r="F2" s="1376"/>
      <c r="G2" s="1376"/>
      <c r="H2" s="1376"/>
      <c r="I2" s="1376"/>
      <c r="J2" s="1376"/>
      <c r="K2" s="1376"/>
      <c r="L2" s="1376"/>
      <c r="M2" s="1376"/>
      <c r="N2" s="1376"/>
      <c r="O2" s="1376"/>
    </row>
    <row r="3" spans="2:16" ht="7.5" customHeight="1" x14ac:dyDescent="0.15">
      <c r="P3" s="619"/>
    </row>
    <row r="4" spans="2:16" ht="22.5" customHeight="1" x14ac:dyDescent="0.15">
      <c r="B4" s="1370" t="s">
        <v>175</v>
      </c>
      <c r="C4" s="1370"/>
      <c r="D4" s="1371"/>
      <c r="E4" s="1371"/>
      <c r="F4" s="1371"/>
      <c r="G4" s="1371"/>
      <c r="H4" s="1371"/>
      <c r="I4" s="619"/>
      <c r="J4" s="1390" t="s">
        <v>171</v>
      </c>
      <c r="K4" s="1391"/>
      <c r="L4" s="1392"/>
      <c r="M4" s="1399"/>
      <c r="N4" s="1400"/>
      <c r="O4" s="1401"/>
      <c r="P4" s="619"/>
    </row>
    <row r="5" spans="2:16" ht="7.5" customHeight="1" x14ac:dyDescent="0.15">
      <c r="B5" s="619"/>
      <c r="C5" s="619"/>
      <c r="D5" s="619"/>
      <c r="E5" s="619"/>
      <c r="F5" s="619"/>
      <c r="G5" s="619"/>
      <c r="H5" s="619"/>
      <c r="I5" s="619"/>
      <c r="J5" s="619"/>
      <c r="K5" s="619"/>
      <c r="L5" s="619"/>
      <c r="M5" s="619"/>
      <c r="N5" s="619"/>
      <c r="O5" s="619"/>
      <c r="P5" s="619"/>
    </row>
    <row r="6" spans="2:16" ht="15.4" customHeight="1" x14ac:dyDescent="0.15">
      <c r="B6" s="1390" t="s">
        <v>415</v>
      </c>
      <c r="C6" s="1391"/>
      <c r="D6" s="1391"/>
      <c r="E6" s="1391"/>
      <c r="F6" s="1391"/>
      <c r="G6" s="1391"/>
      <c r="H6" s="1391"/>
      <c r="I6" s="1391"/>
      <c r="J6" s="1391"/>
      <c r="K6" s="1392"/>
      <c r="L6" s="1390" t="s">
        <v>416</v>
      </c>
      <c r="M6" s="1391"/>
      <c r="N6" s="1391"/>
      <c r="O6" s="1392"/>
      <c r="P6" s="619"/>
    </row>
    <row r="7" spans="2:16" ht="15.4" customHeight="1" x14ac:dyDescent="0.15">
      <c r="B7" s="643" t="s">
        <v>251</v>
      </c>
      <c r="C7" s="640" t="s">
        <v>417</v>
      </c>
      <c r="D7" s="642"/>
      <c r="E7" s="642"/>
      <c r="F7" s="642"/>
      <c r="G7" s="641"/>
      <c r="H7" s="642"/>
      <c r="I7" s="641"/>
      <c r="J7" s="640"/>
      <c r="K7" s="639"/>
      <c r="L7" s="1378" t="s">
        <v>418</v>
      </c>
      <c r="M7" s="1379"/>
      <c r="N7" s="1379"/>
      <c r="O7" s="1380"/>
      <c r="P7" s="619"/>
    </row>
    <row r="8" spans="2:16" ht="15.4" customHeight="1" x14ac:dyDescent="0.15">
      <c r="B8" s="638" t="s">
        <v>253</v>
      </c>
      <c r="C8" s="635" t="s">
        <v>419</v>
      </c>
      <c r="D8" s="637"/>
      <c r="E8" s="637"/>
      <c r="F8" s="637"/>
      <c r="G8" s="636"/>
      <c r="H8" s="637"/>
      <c r="I8" s="636"/>
      <c r="J8" s="635"/>
      <c r="K8" s="634"/>
      <c r="L8" s="1381"/>
      <c r="M8" s="1382"/>
      <c r="N8" s="1382"/>
      <c r="O8" s="1383"/>
      <c r="P8" s="619"/>
    </row>
    <row r="9" spans="2:16" ht="15.4" customHeight="1" x14ac:dyDescent="0.15">
      <c r="B9" s="633" t="s">
        <v>254</v>
      </c>
      <c r="C9" s="630" t="s">
        <v>420</v>
      </c>
      <c r="D9" s="632"/>
      <c r="E9" s="632"/>
      <c r="F9" s="632"/>
      <c r="G9" s="631"/>
      <c r="H9" s="632"/>
      <c r="I9" s="631"/>
      <c r="J9" s="630"/>
      <c r="K9" s="629"/>
      <c r="L9" s="1384"/>
      <c r="M9" s="1385"/>
      <c r="N9" s="1385"/>
      <c r="O9" s="1386"/>
      <c r="P9" s="619"/>
    </row>
    <row r="10" spans="2:16" ht="7.9" customHeight="1" x14ac:dyDescent="0.15">
      <c r="P10" s="619"/>
    </row>
    <row r="11" spans="2:16" ht="15.4" customHeight="1" thickBot="1" x14ac:dyDescent="0.2">
      <c r="B11" s="1393" t="s">
        <v>421</v>
      </c>
      <c r="C11" s="1393"/>
      <c r="D11" s="1393"/>
      <c r="E11" s="1393"/>
      <c r="F11" s="1393"/>
      <c r="G11" s="1393"/>
      <c r="H11" s="1393"/>
      <c r="I11" s="1393"/>
      <c r="J11" s="1393"/>
      <c r="K11" s="1393"/>
      <c r="L11" s="1393"/>
      <c r="M11" s="1393"/>
      <c r="N11" s="1393"/>
      <c r="O11" s="1393"/>
      <c r="P11" s="619"/>
    </row>
    <row r="12" spans="2:16" ht="15.4" customHeight="1" thickBot="1" x14ac:dyDescent="0.2">
      <c r="B12" s="1394" t="s">
        <v>422</v>
      </c>
      <c r="C12" s="1395"/>
      <c r="D12" s="1396"/>
      <c r="E12" s="1397"/>
      <c r="F12" s="1398"/>
      <c r="G12" s="628" t="s">
        <v>423</v>
      </c>
      <c r="H12" s="1402"/>
      <c r="I12" s="1398"/>
      <c r="J12" s="628" t="s">
        <v>423</v>
      </c>
      <c r="K12" s="1402"/>
      <c r="L12" s="1398"/>
      <c r="M12" s="627" t="s">
        <v>423</v>
      </c>
      <c r="N12" s="1405" t="s">
        <v>424</v>
      </c>
      <c r="O12" s="1406"/>
      <c r="P12" s="619"/>
    </row>
    <row r="13" spans="2:16" ht="15.4" customHeight="1" thickTop="1" thickBot="1" x14ac:dyDescent="0.2">
      <c r="B13" s="1407" t="s">
        <v>425</v>
      </c>
      <c r="C13" s="1408"/>
      <c r="D13" s="1409"/>
      <c r="E13" s="1407"/>
      <c r="F13" s="1408"/>
      <c r="G13" s="1408"/>
      <c r="H13" s="1408"/>
      <c r="I13" s="1408"/>
      <c r="J13" s="1408"/>
      <c r="K13" s="1408"/>
      <c r="L13" s="1408"/>
      <c r="M13" s="1409"/>
      <c r="N13" s="1410"/>
      <c r="O13" s="1411"/>
      <c r="P13" s="619"/>
    </row>
    <row r="14" spans="2:16" ht="15.4" customHeight="1" x14ac:dyDescent="0.15">
      <c r="P14" s="619"/>
    </row>
    <row r="15" spans="2:16" ht="15.4" customHeight="1" thickBot="1" x14ac:dyDescent="0.2">
      <c r="B15" s="1393" t="s">
        <v>426</v>
      </c>
      <c r="C15" s="1393"/>
      <c r="D15" s="1393"/>
      <c r="E15" s="1393"/>
      <c r="F15" s="1393"/>
      <c r="G15" s="1393"/>
      <c r="H15" s="1393"/>
      <c r="I15" s="1393"/>
      <c r="J15" s="1393"/>
      <c r="K15" s="1393"/>
      <c r="L15" s="1393"/>
      <c r="M15" s="1393"/>
      <c r="N15" s="1393"/>
      <c r="O15" s="1393"/>
      <c r="P15" s="619"/>
    </row>
    <row r="16" spans="2:16" ht="15.4" customHeight="1" thickTop="1" thickBot="1" x14ac:dyDescent="0.2">
      <c r="B16" s="668" t="s">
        <v>422</v>
      </c>
      <c r="C16" s="1403" t="s">
        <v>427</v>
      </c>
      <c r="D16" s="1403"/>
      <c r="E16" s="1403"/>
      <c r="F16" s="1403" t="s">
        <v>428</v>
      </c>
      <c r="G16" s="1403"/>
      <c r="H16" s="1403"/>
      <c r="I16" s="1403"/>
      <c r="J16" s="1403" t="s">
        <v>429</v>
      </c>
      <c r="K16" s="1403"/>
      <c r="L16" s="1403"/>
      <c r="M16" s="1403" t="s">
        <v>430</v>
      </c>
      <c r="N16" s="1403"/>
      <c r="O16" s="1412"/>
      <c r="P16" s="619"/>
    </row>
    <row r="17" spans="2:15" ht="15.4" customHeight="1" thickTop="1" x14ac:dyDescent="0.15">
      <c r="B17" s="625"/>
      <c r="C17" s="1389" t="s">
        <v>431</v>
      </c>
      <c r="D17" s="1389"/>
      <c r="E17" s="1389"/>
      <c r="F17" s="1387"/>
      <c r="G17" s="1387"/>
      <c r="H17" s="1387"/>
      <c r="I17" s="1387"/>
      <c r="J17" s="1387"/>
      <c r="K17" s="1387"/>
      <c r="L17" s="1387"/>
      <c r="M17" s="1387"/>
      <c r="N17" s="1387"/>
      <c r="O17" s="1388"/>
    </row>
    <row r="18" spans="2:15" ht="15.4" customHeight="1" x14ac:dyDescent="0.15">
      <c r="B18" s="622"/>
      <c r="C18" s="1370" t="s">
        <v>431</v>
      </c>
      <c r="D18" s="1370"/>
      <c r="E18" s="1370"/>
      <c r="F18" s="1371"/>
      <c r="G18" s="1371"/>
      <c r="H18" s="1371"/>
      <c r="I18" s="1371"/>
      <c r="J18" s="1371"/>
      <c r="K18" s="1371"/>
      <c r="L18" s="1371"/>
      <c r="M18" s="1371"/>
      <c r="N18" s="1371"/>
      <c r="O18" s="1372"/>
    </row>
    <row r="19" spans="2:15" ht="15.4" customHeight="1" x14ac:dyDescent="0.15">
      <c r="B19" s="622"/>
      <c r="C19" s="1370" t="s">
        <v>431</v>
      </c>
      <c r="D19" s="1370"/>
      <c r="E19" s="1370"/>
      <c r="F19" s="1371"/>
      <c r="G19" s="1371"/>
      <c r="H19" s="1371"/>
      <c r="I19" s="1371"/>
      <c r="J19" s="1371"/>
      <c r="K19" s="1371"/>
      <c r="L19" s="1371"/>
      <c r="M19" s="1371"/>
      <c r="N19" s="1371"/>
      <c r="O19" s="1372"/>
    </row>
    <row r="20" spans="2:15" ht="15.4" customHeight="1" x14ac:dyDescent="0.15">
      <c r="B20" s="1404"/>
      <c r="C20" s="1370" t="s">
        <v>431</v>
      </c>
      <c r="D20" s="1370"/>
      <c r="E20" s="1370"/>
      <c r="F20" s="1371"/>
      <c r="G20" s="1371"/>
      <c r="H20" s="1371"/>
      <c r="I20" s="1371"/>
      <c r="J20" s="1371"/>
      <c r="K20" s="1371"/>
      <c r="L20" s="1371"/>
      <c r="M20" s="1371"/>
      <c r="N20" s="1371"/>
      <c r="O20" s="1372"/>
    </row>
    <row r="21" spans="2:15" ht="15.4" customHeight="1" x14ac:dyDescent="0.15">
      <c r="B21" s="1404"/>
      <c r="C21" s="1370" t="s">
        <v>431</v>
      </c>
      <c r="D21" s="1370"/>
      <c r="E21" s="1370"/>
      <c r="F21" s="1371"/>
      <c r="G21" s="1371"/>
      <c r="H21" s="1371"/>
      <c r="I21" s="1371"/>
      <c r="J21" s="1371"/>
      <c r="K21" s="1371"/>
      <c r="L21" s="1371"/>
      <c r="M21" s="1371"/>
      <c r="N21" s="1371"/>
      <c r="O21" s="1372"/>
    </row>
    <row r="22" spans="2:15" ht="15.4" customHeight="1" x14ac:dyDescent="0.15">
      <c r="B22" s="1404"/>
      <c r="C22" s="1370" t="s">
        <v>431</v>
      </c>
      <c r="D22" s="1370"/>
      <c r="E22" s="1370"/>
      <c r="F22" s="1371"/>
      <c r="G22" s="1371"/>
      <c r="H22" s="1371"/>
      <c r="I22" s="1371"/>
      <c r="J22" s="1371"/>
      <c r="K22" s="1371"/>
      <c r="L22" s="1371"/>
      <c r="M22" s="1371"/>
      <c r="N22" s="1371"/>
      <c r="O22" s="1372"/>
    </row>
    <row r="23" spans="2:15" ht="15.4" customHeight="1" x14ac:dyDescent="0.15">
      <c r="B23" s="624" t="s">
        <v>423</v>
      </c>
      <c r="C23" s="1370" t="s">
        <v>431</v>
      </c>
      <c r="D23" s="1370"/>
      <c r="E23" s="1370"/>
      <c r="F23" s="1371"/>
      <c r="G23" s="1371"/>
      <c r="H23" s="1371"/>
      <c r="I23" s="1371"/>
      <c r="J23" s="1371"/>
      <c r="K23" s="1371"/>
      <c r="L23" s="1371"/>
      <c r="M23" s="1371"/>
      <c r="N23" s="1371"/>
      <c r="O23" s="1372"/>
    </row>
    <row r="24" spans="2:15" ht="15.4" customHeight="1" x14ac:dyDescent="0.15">
      <c r="B24" s="622"/>
      <c r="C24" s="1369" t="s">
        <v>431</v>
      </c>
      <c r="D24" s="1369"/>
      <c r="E24" s="1369"/>
      <c r="F24" s="1377"/>
      <c r="G24" s="1377"/>
      <c r="H24" s="1377"/>
      <c r="I24" s="1377"/>
      <c r="J24" s="1371"/>
      <c r="K24" s="1371"/>
      <c r="L24" s="1371"/>
      <c r="M24" s="1371"/>
      <c r="N24" s="1371"/>
      <c r="O24" s="1372"/>
    </row>
    <row r="25" spans="2:15" ht="15.4" customHeight="1" thickBot="1" x14ac:dyDescent="0.2">
      <c r="B25" s="621"/>
      <c r="C25" s="1366"/>
      <c r="D25" s="1367"/>
      <c r="E25" s="1367"/>
      <c r="F25" s="1367"/>
      <c r="G25" s="1367"/>
      <c r="H25" s="1367"/>
      <c r="I25" s="1368"/>
      <c r="J25" s="1373" t="s">
        <v>432</v>
      </c>
      <c r="K25" s="1373"/>
      <c r="L25" s="1374"/>
      <c r="M25" s="1373"/>
      <c r="N25" s="1373"/>
      <c r="O25" s="1375"/>
    </row>
    <row r="26" spans="2:15" ht="15.4" customHeight="1" thickTop="1" x14ac:dyDescent="0.15">
      <c r="B26" s="625"/>
      <c r="C26" s="1389" t="s">
        <v>431</v>
      </c>
      <c r="D26" s="1389"/>
      <c r="E26" s="1389"/>
      <c r="F26" s="1387"/>
      <c r="G26" s="1387"/>
      <c r="H26" s="1387"/>
      <c r="I26" s="1387"/>
      <c r="J26" s="1387"/>
      <c r="K26" s="1387"/>
      <c r="L26" s="1387"/>
      <c r="M26" s="1387"/>
      <c r="N26" s="1387"/>
      <c r="O26" s="1388"/>
    </row>
    <row r="27" spans="2:15" ht="15.4" customHeight="1" x14ac:dyDescent="0.15">
      <c r="B27" s="622"/>
      <c r="C27" s="1370" t="s">
        <v>431</v>
      </c>
      <c r="D27" s="1370"/>
      <c r="E27" s="1370"/>
      <c r="F27" s="1371"/>
      <c r="G27" s="1371"/>
      <c r="H27" s="1371"/>
      <c r="I27" s="1371"/>
      <c r="J27" s="1371"/>
      <c r="K27" s="1371"/>
      <c r="L27" s="1371"/>
      <c r="M27" s="1371"/>
      <c r="N27" s="1371"/>
      <c r="O27" s="1372"/>
    </row>
    <row r="28" spans="2:15" ht="15.4" customHeight="1" x14ac:dyDescent="0.15">
      <c r="B28" s="622"/>
      <c r="C28" s="1370" t="s">
        <v>431</v>
      </c>
      <c r="D28" s="1370"/>
      <c r="E28" s="1370"/>
      <c r="F28" s="1371"/>
      <c r="G28" s="1371"/>
      <c r="H28" s="1371"/>
      <c r="I28" s="1371"/>
      <c r="J28" s="1371"/>
      <c r="K28" s="1371"/>
      <c r="L28" s="1371"/>
      <c r="M28" s="1371"/>
      <c r="N28" s="1371"/>
      <c r="O28" s="1372"/>
    </row>
    <row r="29" spans="2:15" ht="15.4" customHeight="1" x14ac:dyDescent="0.15">
      <c r="B29" s="1404"/>
      <c r="C29" s="1370" t="s">
        <v>431</v>
      </c>
      <c r="D29" s="1370"/>
      <c r="E29" s="1370"/>
      <c r="F29" s="1371"/>
      <c r="G29" s="1371"/>
      <c r="H29" s="1371"/>
      <c r="I29" s="1371"/>
      <c r="J29" s="1371"/>
      <c r="K29" s="1371"/>
      <c r="L29" s="1371"/>
      <c r="M29" s="1371"/>
      <c r="N29" s="1371"/>
      <c r="O29" s="1372"/>
    </row>
    <row r="30" spans="2:15" ht="15.4" customHeight="1" x14ac:dyDescent="0.15">
      <c r="B30" s="1404"/>
      <c r="C30" s="1370" t="s">
        <v>431</v>
      </c>
      <c r="D30" s="1370"/>
      <c r="E30" s="1370"/>
      <c r="F30" s="1371"/>
      <c r="G30" s="1371"/>
      <c r="H30" s="1371"/>
      <c r="I30" s="1371"/>
      <c r="J30" s="1371"/>
      <c r="K30" s="1371"/>
      <c r="L30" s="1371"/>
      <c r="M30" s="1371"/>
      <c r="N30" s="1371"/>
      <c r="O30" s="1372"/>
    </row>
    <row r="31" spans="2:15" ht="15.4" customHeight="1" x14ac:dyDescent="0.15">
      <c r="B31" s="1404"/>
      <c r="C31" s="1370" t="s">
        <v>431</v>
      </c>
      <c r="D31" s="1370"/>
      <c r="E31" s="1370"/>
      <c r="F31" s="1371"/>
      <c r="G31" s="1371"/>
      <c r="H31" s="1371"/>
      <c r="I31" s="1371"/>
      <c r="J31" s="1371"/>
      <c r="K31" s="1371"/>
      <c r="L31" s="1371"/>
      <c r="M31" s="1371"/>
      <c r="N31" s="1371"/>
      <c r="O31" s="1372"/>
    </row>
    <row r="32" spans="2:15" ht="15.4" customHeight="1" x14ac:dyDescent="0.15">
      <c r="B32" s="624" t="s">
        <v>423</v>
      </c>
      <c r="C32" s="1370" t="s">
        <v>431</v>
      </c>
      <c r="D32" s="1370"/>
      <c r="E32" s="1370"/>
      <c r="F32" s="1371"/>
      <c r="G32" s="1371"/>
      <c r="H32" s="1371"/>
      <c r="I32" s="1371"/>
      <c r="J32" s="1371"/>
      <c r="K32" s="1371"/>
      <c r="L32" s="1371"/>
      <c r="M32" s="1371"/>
      <c r="N32" s="1371"/>
      <c r="O32" s="1372"/>
    </row>
    <row r="33" spans="2:15" ht="15.4" customHeight="1" x14ac:dyDescent="0.15">
      <c r="B33" s="622"/>
      <c r="C33" s="1369" t="s">
        <v>431</v>
      </c>
      <c r="D33" s="1369"/>
      <c r="E33" s="1369"/>
      <c r="F33" s="1377"/>
      <c r="G33" s="1377"/>
      <c r="H33" s="1377"/>
      <c r="I33" s="1377"/>
      <c r="J33" s="1371"/>
      <c r="K33" s="1371"/>
      <c r="L33" s="1371"/>
      <c r="M33" s="1371"/>
      <c r="N33" s="1371"/>
      <c r="O33" s="1372"/>
    </row>
    <row r="34" spans="2:15" ht="15.4" customHeight="1" thickBot="1" x14ac:dyDescent="0.2">
      <c r="B34" s="621"/>
      <c r="C34" s="1366"/>
      <c r="D34" s="1367"/>
      <c r="E34" s="1367"/>
      <c r="F34" s="1367"/>
      <c r="G34" s="1367"/>
      <c r="H34" s="1367"/>
      <c r="I34" s="1368"/>
      <c r="J34" s="1373" t="s">
        <v>432</v>
      </c>
      <c r="K34" s="1373"/>
      <c r="L34" s="1374"/>
      <c r="M34" s="1373"/>
      <c r="N34" s="1373"/>
      <c r="O34" s="1375"/>
    </row>
    <row r="35" spans="2:15" ht="15.4" customHeight="1" thickTop="1" x14ac:dyDescent="0.15">
      <c r="B35" s="625"/>
      <c r="C35" s="1389" t="s">
        <v>431</v>
      </c>
      <c r="D35" s="1389"/>
      <c r="E35" s="1389"/>
      <c r="F35" s="1387"/>
      <c r="G35" s="1387"/>
      <c r="H35" s="1387"/>
      <c r="I35" s="1387"/>
      <c r="J35" s="1387"/>
      <c r="K35" s="1387"/>
      <c r="L35" s="1387"/>
      <c r="M35" s="1387"/>
      <c r="N35" s="1387"/>
      <c r="O35" s="1388"/>
    </row>
    <row r="36" spans="2:15" ht="15.4" customHeight="1" x14ac:dyDescent="0.15">
      <c r="B36" s="622"/>
      <c r="C36" s="1370" t="s">
        <v>431</v>
      </c>
      <c r="D36" s="1370"/>
      <c r="E36" s="1370"/>
      <c r="F36" s="1371"/>
      <c r="G36" s="1371"/>
      <c r="H36" s="1371"/>
      <c r="I36" s="1371"/>
      <c r="J36" s="1371"/>
      <c r="K36" s="1371"/>
      <c r="L36" s="1371"/>
      <c r="M36" s="1371"/>
      <c r="N36" s="1371"/>
      <c r="O36" s="1372"/>
    </row>
    <row r="37" spans="2:15" ht="15.4" customHeight="1" x14ac:dyDescent="0.15">
      <c r="B37" s="622"/>
      <c r="C37" s="1370" t="s">
        <v>431</v>
      </c>
      <c r="D37" s="1370"/>
      <c r="E37" s="1370"/>
      <c r="F37" s="1371"/>
      <c r="G37" s="1371"/>
      <c r="H37" s="1371"/>
      <c r="I37" s="1371"/>
      <c r="J37" s="1371"/>
      <c r="K37" s="1371"/>
      <c r="L37" s="1371"/>
      <c r="M37" s="1371"/>
      <c r="N37" s="1371"/>
      <c r="O37" s="1372"/>
    </row>
    <row r="38" spans="2:15" ht="15.4" customHeight="1" x14ac:dyDescent="0.15">
      <c r="B38" s="1404"/>
      <c r="C38" s="1370" t="s">
        <v>431</v>
      </c>
      <c r="D38" s="1370"/>
      <c r="E38" s="1370"/>
      <c r="F38" s="1371"/>
      <c r="G38" s="1371"/>
      <c r="H38" s="1371"/>
      <c r="I38" s="1371"/>
      <c r="J38" s="1371"/>
      <c r="K38" s="1371"/>
      <c r="L38" s="1371"/>
      <c r="M38" s="1371"/>
      <c r="N38" s="1371"/>
      <c r="O38" s="1372"/>
    </row>
    <row r="39" spans="2:15" ht="15.4" customHeight="1" x14ac:dyDescent="0.15">
      <c r="B39" s="1404"/>
      <c r="C39" s="1370" t="s">
        <v>431</v>
      </c>
      <c r="D39" s="1370"/>
      <c r="E39" s="1370"/>
      <c r="F39" s="1371"/>
      <c r="G39" s="1371"/>
      <c r="H39" s="1371"/>
      <c r="I39" s="1371"/>
      <c r="J39" s="1371"/>
      <c r="K39" s="1371"/>
      <c r="L39" s="1371"/>
      <c r="M39" s="1371"/>
      <c r="N39" s="1371"/>
      <c r="O39" s="1372"/>
    </row>
    <row r="40" spans="2:15" ht="15.4" customHeight="1" x14ac:dyDescent="0.15">
      <c r="B40" s="1404"/>
      <c r="C40" s="1370" t="s">
        <v>431</v>
      </c>
      <c r="D40" s="1370"/>
      <c r="E40" s="1370"/>
      <c r="F40" s="1371"/>
      <c r="G40" s="1371"/>
      <c r="H40" s="1371"/>
      <c r="I40" s="1371"/>
      <c r="J40" s="1371"/>
      <c r="K40" s="1371"/>
      <c r="L40" s="1371"/>
      <c r="M40" s="1371"/>
      <c r="N40" s="1371"/>
      <c r="O40" s="1372"/>
    </row>
    <row r="41" spans="2:15" ht="15.4" customHeight="1" x14ac:dyDescent="0.15">
      <c r="B41" s="624" t="s">
        <v>423</v>
      </c>
      <c r="C41" s="1370" t="s">
        <v>431</v>
      </c>
      <c r="D41" s="1370"/>
      <c r="E41" s="1370"/>
      <c r="F41" s="1371"/>
      <c r="G41" s="1371"/>
      <c r="H41" s="1371"/>
      <c r="I41" s="1371"/>
      <c r="J41" s="1371"/>
      <c r="K41" s="1371"/>
      <c r="L41" s="1371"/>
      <c r="M41" s="1371"/>
      <c r="N41" s="1371"/>
      <c r="O41" s="1372"/>
    </row>
    <row r="42" spans="2:15" ht="15.4" customHeight="1" x14ac:dyDescent="0.15">
      <c r="B42" s="622"/>
      <c r="C42" s="1369" t="s">
        <v>431</v>
      </c>
      <c r="D42" s="1369"/>
      <c r="E42" s="1369"/>
      <c r="F42" s="1377"/>
      <c r="G42" s="1377"/>
      <c r="H42" s="1377"/>
      <c r="I42" s="1377"/>
      <c r="J42" s="1371"/>
      <c r="K42" s="1371"/>
      <c r="L42" s="1371"/>
      <c r="M42" s="1371"/>
      <c r="N42" s="1371"/>
      <c r="O42" s="1372"/>
    </row>
    <row r="43" spans="2:15" ht="15.4" customHeight="1" thickBot="1" x14ac:dyDescent="0.2">
      <c r="B43" s="621"/>
      <c r="C43" s="1366"/>
      <c r="D43" s="1367"/>
      <c r="E43" s="1367"/>
      <c r="F43" s="1367"/>
      <c r="G43" s="1367"/>
      <c r="H43" s="1367"/>
      <c r="I43" s="1368"/>
      <c r="J43" s="1373" t="s">
        <v>432</v>
      </c>
      <c r="K43" s="1373"/>
      <c r="L43" s="1374"/>
      <c r="M43" s="1373"/>
      <c r="N43" s="1373"/>
      <c r="O43" s="1375"/>
    </row>
    <row r="44" spans="2:15" ht="14.25" customHeight="1" thickTop="1" x14ac:dyDescent="0.15">
      <c r="J44" s="1427" t="s">
        <v>433</v>
      </c>
      <c r="K44" s="1414"/>
      <c r="L44" s="1428"/>
      <c r="M44" s="1414"/>
      <c r="N44" s="1414"/>
      <c r="O44" s="1415"/>
    </row>
    <row r="45" spans="2:15" ht="14.25" customHeight="1" x14ac:dyDescent="0.15">
      <c r="J45" s="1429"/>
      <c r="K45" s="1416"/>
      <c r="L45" s="1430"/>
      <c r="M45" s="1416"/>
      <c r="N45" s="1416"/>
      <c r="O45" s="1417"/>
    </row>
    <row r="46" spans="2:15" ht="14.25" customHeight="1" x14ac:dyDescent="0.15">
      <c r="B46" s="618" t="s">
        <v>135</v>
      </c>
      <c r="C46" s="1418" t="s">
        <v>434</v>
      </c>
      <c r="D46" s="1418"/>
      <c r="E46" s="1418"/>
      <c r="F46" s="1418"/>
      <c r="G46" s="1418"/>
      <c r="H46" s="1418"/>
      <c r="I46" s="1418"/>
      <c r="J46" s="1418"/>
      <c r="K46" s="1418"/>
      <c r="L46" s="1418"/>
      <c r="M46" s="1418"/>
      <c r="N46" s="1418"/>
      <c r="O46" s="1418"/>
    </row>
    <row r="47" spans="2:15" ht="14.25" customHeight="1" x14ac:dyDescent="0.15">
      <c r="B47" s="618" t="s">
        <v>135</v>
      </c>
      <c r="C47" s="1418" t="s">
        <v>435</v>
      </c>
      <c r="D47" s="1418"/>
      <c r="E47" s="1418"/>
      <c r="F47" s="1418"/>
      <c r="G47" s="1418"/>
      <c r="H47" s="1418"/>
      <c r="I47" s="1418"/>
      <c r="J47" s="1418"/>
      <c r="K47" s="1418"/>
      <c r="L47" s="1418"/>
      <c r="M47" s="1418"/>
      <c r="N47" s="1418"/>
      <c r="O47" s="1418"/>
    </row>
    <row r="48" spans="2:15" ht="14.25" customHeight="1" x14ac:dyDescent="0.15"/>
    <row r="49" spans="2:15" ht="14.25" customHeight="1" thickBot="1" x14ac:dyDescent="0.2">
      <c r="B49" s="615" t="s">
        <v>436</v>
      </c>
    </row>
    <row r="50" spans="2:15" ht="15.4" customHeight="1" x14ac:dyDescent="0.15">
      <c r="B50" s="1419" t="s">
        <v>437</v>
      </c>
      <c r="C50" s="1420"/>
      <c r="D50" s="1420"/>
      <c r="E50" s="1421"/>
    </row>
    <row r="51" spans="2:15" ht="15.4" customHeight="1" thickBot="1" x14ac:dyDescent="0.2">
      <c r="B51" s="1410"/>
      <c r="C51" s="1422"/>
      <c r="D51" s="1422"/>
      <c r="E51" s="1411"/>
    </row>
    <row r="52" spans="2:15" ht="15.4" customHeight="1" x14ac:dyDescent="0.15">
      <c r="B52" s="1423"/>
      <c r="C52" s="1424"/>
      <c r="D52" s="1424"/>
      <c r="E52" s="1425" t="s">
        <v>255</v>
      </c>
      <c r="F52" s="1419" t="s">
        <v>438</v>
      </c>
      <c r="G52" s="1420"/>
      <c r="H52" s="1421"/>
      <c r="I52" s="1426" t="s">
        <v>439</v>
      </c>
      <c r="J52" s="1393"/>
      <c r="K52" s="1393"/>
    </row>
    <row r="53" spans="2:15" s="616" customFormat="1" ht="12" customHeight="1" thickBot="1" x14ac:dyDescent="0.2">
      <c r="B53" s="1410"/>
      <c r="C53" s="1422"/>
      <c r="D53" s="1422"/>
      <c r="E53" s="1411"/>
      <c r="F53" s="1410"/>
      <c r="G53" s="1422"/>
      <c r="H53" s="1411"/>
      <c r="I53" s="1426"/>
      <c r="J53" s="1393"/>
      <c r="K53" s="1393"/>
      <c r="L53" s="615"/>
      <c r="M53" s="615"/>
      <c r="N53" s="615"/>
      <c r="O53" s="615"/>
    </row>
    <row r="54" spans="2:15" s="616" customFormat="1" ht="12" customHeight="1" x14ac:dyDescent="0.15">
      <c r="B54" s="617"/>
      <c r="C54" s="617"/>
      <c r="D54" s="617"/>
      <c r="E54" s="617"/>
      <c r="F54" s="617"/>
      <c r="G54" s="617"/>
      <c r="H54" s="617"/>
      <c r="I54" s="617"/>
      <c r="J54" s="617"/>
      <c r="K54" s="617"/>
      <c r="L54" s="617"/>
      <c r="M54" s="617"/>
      <c r="N54" s="617"/>
      <c r="O54" s="617"/>
    </row>
    <row r="55" spans="2:15" x14ac:dyDescent="0.15">
      <c r="B55" s="616" t="s">
        <v>440</v>
      </c>
      <c r="C55" s="616"/>
      <c r="D55" s="616"/>
      <c r="E55" s="616"/>
      <c r="F55" s="616"/>
      <c r="G55" s="616"/>
      <c r="H55" s="616"/>
      <c r="I55" s="616"/>
      <c r="J55" s="616"/>
      <c r="K55" s="616"/>
      <c r="L55" s="616"/>
      <c r="M55" s="616"/>
      <c r="N55" s="616"/>
      <c r="O55" s="616"/>
    </row>
    <row r="56" spans="2:15" ht="15.4" customHeight="1" x14ac:dyDescent="0.15">
      <c r="B56" s="618">
        <v>1</v>
      </c>
      <c r="C56" s="616" t="s">
        <v>441</v>
      </c>
      <c r="D56" s="616"/>
      <c r="E56" s="616"/>
      <c r="F56" s="616"/>
      <c r="G56" s="616"/>
      <c r="H56" s="616"/>
      <c r="I56" s="616"/>
      <c r="J56" s="616"/>
      <c r="K56" s="616"/>
      <c r="L56" s="616"/>
      <c r="M56" s="616"/>
      <c r="N56" s="616"/>
      <c r="O56" s="616"/>
    </row>
    <row r="57" spans="2:15" ht="15.4" customHeight="1" x14ac:dyDescent="0.15">
      <c r="B57" s="618">
        <v>2</v>
      </c>
      <c r="C57" s="1413" t="s">
        <v>442</v>
      </c>
      <c r="D57" s="1413"/>
      <c r="E57" s="1413"/>
      <c r="F57" s="1413"/>
      <c r="G57" s="1413"/>
      <c r="H57" s="1413"/>
      <c r="I57" s="1413"/>
      <c r="J57" s="1413"/>
      <c r="K57" s="1413"/>
      <c r="L57" s="1413"/>
      <c r="M57" s="1413"/>
      <c r="N57" s="1413"/>
      <c r="O57" s="1413"/>
    </row>
    <row r="58" spans="2:15" ht="15.4" customHeight="1" x14ac:dyDescent="0.15">
      <c r="B58" s="616"/>
      <c r="C58" s="1413"/>
      <c r="D58" s="1413"/>
      <c r="E58" s="1413"/>
      <c r="F58" s="1413"/>
      <c r="G58" s="1413"/>
      <c r="H58" s="1413"/>
      <c r="I58" s="1413"/>
      <c r="J58" s="1413"/>
      <c r="K58" s="1413"/>
      <c r="L58" s="1413"/>
      <c r="M58" s="1413"/>
      <c r="N58" s="1413"/>
      <c r="O58" s="1413"/>
    </row>
    <row r="59" spans="2:15" ht="6" customHeight="1" x14ac:dyDescent="0.15"/>
    <row r="60" spans="2:15" ht="15.4" customHeight="1" x14ac:dyDescent="0.15"/>
    <row r="61" spans="2:15" s="617" customFormat="1" ht="7.5" customHeight="1" x14ac:dyDescent="0.15">
      <c r="B61" s="615"/>
      <c r="C61" s="615"/>
      <c r="D61" s="615"/>
      <c r="E61" s="615"/>
      <c r="F61" s="615"/>
      <c r="G61" s="615"/>
      <c r="H61" s="615"/>
      <c r="I61" s="615"/>
      <c r="J61" s="615"/>
      <c r="K61" s="615"/>
      <c r="L61" s="615"/>
      <c r="M61" s="615"/>
      <c r="N61" s="615"/>
      <c r="O61" s="615"/>
    </row>
    <row r="62" spans="2:15" s="616" customFormat="1" ht="12" customHeight="1" x14ac:dyDescent="0.15">
      <c r="B62" s="615"/>
      <c r="C62" s="615"/>
      <c r="D62" s="615"/>
      <c r="E62" s="615"/>
      <c r="F62" s="615"/>
      <c r="G62" s="615"/>
      <c r="H62" s="615"/>
      <c r="I62" s="615"/>
      <c r="J62" s="615"/>
      <c r="K62" s="615"/>
      <c r="L62" s="615"/>
      <c r="M62" s="615"/>
      <c r="N62" s="615"/>
      <c r="O62" s="615"/>
    </row>
    <row r="63" spans="2:15" s="616" customFormat="1" ht="12" customHeight="1" x14ac:dyDescent="0.15">
      <c r="B63" s="615"/>
      <c r="C63" s="615"/>
      <c r="D63" s="615"/>
      <c r="E63" s="615"/>
      <c r="F63" s="615"/>
      <c r="G63" s="615"/>
      <c r="H63" s="615"/>
      <c r="I63" s="615"/>
      <c r="J63" s="615"/>
      <c r="K63" s="615"/>
      <c r="L63" s="615"/>
      <c r="M63" s="615"/>
      <c r="N63" s="615"/>
      <c r="O63" s="615"/>
    </row>
    <row r="64" spans="2:15" s="616" customFormat="1" ht="12" customHeight="1" x14ac:dyDescent="0.15">
      <c r="B64" s="615"/>
      <c r="C64" s="615"/>
      <c r="D64" s="615"/>
      <c r="E64" s="615"/>
      <c r="F64" s="615"/>
      <c r="G64" s="615"/>
      <c r="H64" s="615"/>
      <c r="I64" s="615"/>
      <c r="J64" s="615"/>
      <c r="K64" s="615"/>
      <c r="L64" s="615"/>
      <c r="M64" s="615"/>
      <c r="N64" s="615"/>
      <c r="O64" s="615"/>
    </row>
    <row r="65" spans="2:15" s="616" customFormat="1" ht="12" customHeight="1" x14ac:dyDescent="0.15">
      <c r="B65" s="615"/>
      <c r="C65" s="615"/>
      <c r="D65" s="615"/>
      <c r="E65" s="615"/>
      <c r="F65" s="615"/>
      <c r="G65" s="615"/>
      <c r="H65" s="615"/>
      <c r="I65" s="615"/>
      <c r="J65" s="615"/>
      <c r="K65" s="615"/>
      <c r="L65" s="615"/>
      <c r="M65" s="615"/>
      <c r="N65" s="615"/>
      <c r="O65" s="615"/>
    </row>
    <row r="66" spans="2:15" ht="15.4" customHeight="1" x14ac:dyDescent="0.15"/>
    <row r="67" spans="2:15" ht="15.4" customHeight="1" x14ac:dyDescent="0.15"/>
    <row r="68" spans="2:15" ht="15.4" customHeight="1" x14ac:dyDescent="0.15"/>
    <row r="69" spans="2:15" ht="15.4" customHeight="1" x14ac:dyDescent="0.15"/>
    <row r="70" spans="2:15" ht="15.4" customHeight="1" x14ac:dyDescent="0.15"/>
    <row r="71" spans="2:15" ht="15.4" customHeight="1" x14ac:dyDescent="0.15"/>
    <row r="72" spans="2:15" ht="15.4" customHeight="1" x14ac:dyDescent="0.15"/>
    <row r="73" spans="2:15" ht="15.4" customHeight="1" x14ac:dyDescent="0.15"/>
  </sheetData>
  <mergeCells count="142">
    <mergeCell ref="C57:O58"/>
    <mergeCell ref="M44:O45"/>
    <mergeCell ref="C46:O46"/>
    <mergeCell ref="C47:O47"/>
    <mergeCell ref="B50:E51"/>
    <mergeCell ref="B52:D53"/>
    <mergeCell ref="E52:E53"/>
    <mergeCell ref="F52:H53"/>
    <mergeCell ref="I52:K53"/>
    <mergeCell ref="J44:L45"/>
    <mergeCell ref="B29:B31"/>
    <mergeCell ref="C32:E32"/>
    <mergeCell ref="F32:I32"/>
    <mergeCell ref="B20:B22"/>
    <mergeCell ref="C20:E20"/>
    <mergeCell ref="F20:I20"/>
    <mergeCell ref="C21:E21"/>
    <mergeCell ref="F21:I21"/>
    <mergeCell ref="C30:E30"/>
    <mergeCell ref="C24:E24"/>
    <mergeCell ref="F24:I24"/>
    <mergeCell ref="F28:I28"/>
    <mergeCell ref="C22:E22"/>
    <mergeCell ref="J20:L20"/>
    <mergeCell ref="M20:O20"/>
    <mergeCell ref="J18:L18"/>
    <mergeCell ref="M18:O18"/>
    <mergeCell ref="J21:L21"/>
    <mergeCell ref="M21:O21"/>
    <mergeCell ref="F22:I22"/>
    <mergeCell ref="J22:L22"/>
    <mergeCell ref="M22:O22"/>
    <mergeCell ref="N12:O12"/>
    <mergeCell ref="B13:D13"/>
    <mergeCell ref="E13:G13"/>
    <mergeCell ref="H13:J13"/>
    <mergeCell ref="K13:M13"/>
    <mergeCell ref="N13:O13"/>
    <mergeCell ref="C19:E19"/>
    <mergeCell ref="F19:I19"/>
    <mergeCell ref="J19:L19"/>
    <mergeCell ref="M19:O19"/>
    <mergeCell ref="M16:O16"/>
    <mergeCell ref="C17:E17"/>
    <mergeCell ref="F17:I17"/>
    <mergeCell ref="J17:L17"/>
    <mergeCell ref="M17:O17"/>
    <mergeCell ref="C18:E18"/>
    <mergeCell ref="F18:I18"/>
    <mergeCell ref="C38:E38"/>
    <mergeCell ref="F38:I38"/>
    <mergeCell ref="C37:E37"/>
    <mergeCell ref="F37:I37"/>
    <mergeCell ref="F36:I36"/>
    <mergeCell ref="C36:E36"/>
    <mergeCell ref="F40:I40"/>
    <mergeCell ref="B38:B40"/>
    <mergeCell ref="C41:E41"/>
    <mergeCell ref="F41:I41"/>
    <mergeCell ref="B6:K6"/>
    <mergeCell ref="C28:E28"/>
    <mergeCell ref="C23:E23"/>
    <mergeCell ref="B11:O11"/>
    <mergeCell ref="B12:D12"/>
    <mergeCell ref="E12:F12"/>
    <mergeCell ref="C26:E26"/>
    <mergeCell ref="L6:O6"/>
    <mergeCell ref="M4:O4"/>
    <mergeCell ref="J28:L28"/>
    <mergeCell ref="M28:O28"/>
    <mergeCell ref="J27:L27"/>
    <mergeCell ref="M27:O27"/>
    <mergeCell ref="B4:C4"/>
    <mergeCell ref="J4:L4"/>
    <mergeCell ref="D4:H4"/>
    <mergeCell ref="C27:E27"/>
    <mergeCell ref="F27:I27"/>
    <mergeCell ref="H12:I12"/>
    <mergeCell ref="K12:L12"/>
    <mergeCell ref="B15:O15"/>
    <mergeCell ref="C16:E16"/>
    <mergeCell ref="F16:I16"/>
    <mergeCell ref="J16:L16"/>
    <mergeCell ref="J26:L26"/>
    <mergeCell ref="F26:I26"/>
    <mergeCell ref="M26:O26"/>
    <mergeCell ref="J30:L30"/>
    <mergeCell ref="F29:I29"/>
    <mergeCell ref="J25:L25"/>
    <mergeCell ref="M23:O23"/>
    <mergeCell ref="M24:O24"/>
    <mergeCell ref="M25:O25"/>
    <mergeCell ref="M30:O30"/>
    <mergeCell ref="M29:O29"/>
    <mergeCell ref="J23:L23"/>
    <mergeCell ref="F23:I23"/>
    <mergeCell ref="C25:I25"/>
    <mergeCell ref="M35:O35"/>
    <mergeCell ref="F30:I30"/>
    <mergeCell ref="J29:L29"/>
    <mergeCell ref="C34:I34"/>
    <mergeCell ref="J31:L31"/>
    <mergeCell ref="C33:E33"/>
    <mergeCell ref="F33:I33"/>
    <mergeCell ref="J33:L33"/>
    <mergeCell ref="J32:L32"/>
    <mergeCell ref="C35:E35"/>
    <mergeCell ref="F35:I35"/>
    <mergeCell ref="M36:O36"/>
    <mergeCell ref="J37:L37"/>
    <mergeCell ref="M38:O38"/>
    <mergeCell ref="J38:L38"/>
    <mergeCell ref="B2:O2"/>
    <mergeCell ref="C29:E29"/>
    <mergeCell ref="J34:L34"/>
    <mergeCell ref="F42:I42"/>
    <mergeCell ref="C39:E39"/>
    <mergeCell ref="F39:I39"/>
    <mergeCell ref="J24:L24"/>
    <mergeCell ref="L7:O9"/>
    <mergeCell ref="C31:E31"/>
    <mergeCell ref="F31:I31"/>
    <mergeCell ref="M39:O39"/>
    <mergeCell ref="J40:L40"/>
    <mergeCell ref="J39:L39"/>
    <mergeCell ref="M32:O32"/>
    <mergeCell ref="M31:O31"/>
    <mergeCell ref="M34:O34"/>
    <mergeCell ref="M33:O33"/>
    <mergeCell ref="J36:L36"/>
    <mergeCell ref="M37:O37"/>
    <mergeCell ref="J35:L35"/>
    <mergeCell ref="C43:I43"/>
    <mergeCell ref="C42:E42"/>
    <mergeCell ref="C40:E40"/>
    <mergeCell ref="J41:L41"/>
    <mergeCell ref="M41:O41"/>
    <mergeCell ref="M40:O40"/>
    <mergeCell ref="M42:O42"/>
    <mergeCell ref="J42:L42"/>
    <mergeCell ref="J43:L43"/>
    <mergeCell ref="M43:O43"/>
  </mergeCells>
  <phoneticPr fontId="2"/>
  <printOptions horizontalCentered="1"/>
  <pageMargins left="0.39370078740157483" right="0.39370078740157483" top="0.59055118110236227" bottom="0.39370078740157483" header="0.27559055118110237" footer="0.43307086614173229"/>
  <pageSetup paperSize="9" scale="85" orientation="portrait" blackAndWhite="1" r:id="rId1"/>
  <headerFooter alignWithMargins="0">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961"/>
  <sheetViews>
    <sheetView zoomScale="70" zoomScaleNormal="70" zoomScaleSheetLayoutView="115" workbookViewId="0">
      <selection activeCell="B9" sqref="B9"/>
    </sheetView>
  </sheetViews>
  <sheetFormatPr defaultColWidth="9"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1" t="s">
        <v>872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2" customFormat="1" ht="14.25" customHeight="1" x14ac:dyDescent="0.15">
      <c r="AB3" s="950" t="s">
        <v>713</v>
      </c>
      <c r="AC3" s="951"/>
      <c r="AD3" s="951"/>
      <c r="AE3" s="951"/>
      <c r="AF3" s="952"/>
      <c r="AG3" s="1005"/>
      <c r="AH3" s="1006"/>
      <c r="AI3" s="1006"/>
      <c r="AJ3" s="1006"/>
      <c r="AK3" s="1007"/>
      <c r="AL3" s="90"/>
    </row>
    <row r="4" spans="2:38" s="2" customFormat="1" x14ac:dyDescent="0.15"/>
    <row r="5" spans="2:38" s="2" customFormat="1" x14ac:dyDescent="0.15">
      <c r="B5" s="1055" t="s">
        <v>873</v>
      </c>
      <c r="C5" s="1055"/>
      <c r="D5" s="1055"/>
      <c r="E5" s="1055"/>
      <c r="F5" s="1055"/>
      <c r="G5" s="1055"/>
      <c r="H5" s="1055"/>
      <c r="I5" s="1055"/>
      <c r="J5" s="1055"/>
      <c r="K5" s="1055"/>
      <c r="L5" s="1055"/>
      <c r="M5" s="1055"/>
      <c r="N5" s="1055"/>
      <c r="O5" s="1055"/>
      <c r="P5" s="1055"/>
      <c r="Q5" s="1055"/>
      <c r="R5" s="1055"/>
      <c r="S5" s="1055"/>
      <c r="T5" s="1055"/>
      <c r="U5" s="1055"/>
      <c r="V5" s="1055"/>
      <c r="W5" s="1055"/>
      <c r="X5" s="1055"/>
      <c r="Y5" s="1055"/>
      <c r="Z5" s="1055"/>
      <c r="AA5" s="1055"/>
      <c r="AB5" s="1055"/>
      <c r="AC5" s="1055"/>
      <c r="AD5" s="1055"/>
      <c r="AE5" s="1055"/>
      <c r="AF5" s="1055"/>
      <c r="AG5" s="1055"/>
      <c r="AH5" s="1055"/>
      <c r="AI5" s="1055"/>
      <c r="AJ5" s="1055"/>
      <c r="AK5" s="1055"/>
    </row>
    <row r="6" spans="2:38" s="2" customFormat="1" x14ac:dyDescent="0.15">
      <c r="B6" s="1055" t="s">
        <v>874</v>
      </c>
      <c r="C6" s="1055"/>
      <c r="D6" s="1055"/>
      <c r="E6" s="1055"/>
      <c r="F6" s="1055"/>
      <c r="G6" s="1055"/>
      <c r="H6" s="1055"/>
      <c r="I6" s="1055"/>
      <c r="J6" s="1055"/>
      <c r="K6" s="1055"/>
      <c r="L6" s="1055"/>
      <c r="M6" s="1055"/>
      <c r="N6" s="1055"/>
      <c r="O6" s="1055"/>
      <c r="P6" s="1055"/>
      <c r="Q6" s="1055"/>
      <c r="R6" s="1055"/>
      <c r="S6" s="1055"/>
      <c r="T6" s="1055"/>
      <c r="U6" s="1055"/>
      <c r="V6" s="1055"/>
      <c r="W6" s="1055"/>
      <c r="X6" s="1055"/>
      <c r="Y6" s="1055"/>
      <c r="Z6" s="1055"/>
      <c r="AA6" s="1055"/>
      <c r="AB6" s="1055"/>
      <c r="AC6" s="1055"/>
      <c r="AD6" s="1055"/>
      <c r="AE6" s="1055"/>
      <c r="AF6" s="1055"/>
      <c r="AG6" s="1055"/>
      <c r="AH6" s="1055"/>
      <c r="AI6" s="1055"/>
      <c r="AJ6" s="1055"/>
      <c r="AK6" s="1055"/>
    </row>
    <row r="7" spans="2:38" s="2" customFormat="1" ht="13.5" customHeight="1" x14ac:dyDescent="0.15">
      <c r="AB7" s="45" t="s">
        <v>942</v>
      </c>
      <c r="AC7" s="1055"/>
      <c r="AD7" s="1055"/>
      <c r="AE7" s="45" t="s">
        <v>258</v>
      </c>
      <c r="AF7" s="1055"/>
      <c r="AG7" s="1055"/>
      <c r="AH7" s="2" t="s">
        <v>357</v>
      </c>
      <c r="AI7" s="1055"/>
      <c r="AJ7" s="1055"/>
      <c r="AK7" s="2" t="s">
        <v>270</v>
      </c>
    </row>
    <row r="8" spans="2:38" s="2" customFormat="1" x14ac:dyDescent="0.15">
      <c r="B8" s="1055" t="s">
        <v>948</v>
      </c>
      <c r="C8" s="1055"/>
      <c r="D8" s="1055"/>
      <c r="E8" s="1055"/>
      <c r="F8" s="1055"/>
      <c r="G8" s="1055"/>
      <c r="H8" s="1055"/>
      <c r="I8" s="1055"/>
      <c r="J8" s="1055"/>
      <c r="K8" s="1055"/>
      <c r="L8" s="12"/>
      <c r="M8" s="12"/>
      <c r="N8" s="12"/>
      <c r="O8" s="12"/>
      <c r="P8" s="12"/>
      <c r="Q8" s="12"/>
      <c r="R8" s="12"/>
      <c r="S8" s="12"/>
      <c r="T8" s="12"/>
    </row>
    <row r="9" spans="2:38" customFormat="1" x14ac:dyDescent="0.15">
      <c r="U9" s="1056" t="s">
        <v>875</v>
      </c>
      <c r="V9" s="1056"/>
      <c r="W9" s="1056"/>
      <c r="X9" s="1056"/>
      <c r="Y9" s="1056"/>
      <c r="Z9" s="1056"/>
      <c r="AA9" s="1056"/>
      <c r="AB9" s="1056"/>
      <c r="AC9" s="1056"/>
      <c r="AD9" s="1056"/>
      <c r="AE9" s="1056"/>
      <c r="AF9" s="1056"/>
      <c r="AG9" s="1056"/>
      <c r="AH9" s="1056"/>
      <c r="AI9" s="1056"/>
      <c r="AJ9" s="1056"/>
    </row>
    <row r="10" spans="2:38" customFormat="1" x14ac:dyDescent="0.15">
      <c r="X10" s="1055"/>
      <c r="Y10" s="1055"/>
      <c r="Z10" s="1055"/>
      <c r="AA10" s="1055"/>
      <c r="AB10" s="1055"/>
      <c r="AC10" s="1055"/>
      <c r="AD10" s="1055"/>
      <c r="AE10" s="1055"/>
      <c r="AF10" s="1055"/>
      <c r="AG10" s="1055"/>
      <c r="AH10" s="1055"/>
      <c r="AI10" s="1055"/>
      <c r="AJ10" s="1055"/>
    </row>
    <row r="11" spans="2:38" customFormat="1" x14ac:dyDescent="0.15">
      <c r="U11" s="1055" t="s">
        <v>876</v>
      </c>
      <c r="V11" s="1055"/>
      <c r="W11" s="1055"/>
      <c r="X11" s="1055"/>
      <c r="Y11" s="1055"/>
      <c r="Z11" s="1055"/>
      <c r="AA11" s="1055"/>
      <c r="AB11" s="1055"/>
      <c r="AC11" s="1055"/>
      <c r="AD11" s="1055"/>
      <c r="AE11" s="1055"/>
      <c r="AF11" s="1055"/>
      <c r="AG11" s="1055"/>
      <c r="AH11" s="1055"/>
      <c r="AI11" s="1055"/>
      <c r="AJ11" s="1055"/>
    </row>
    <row r="12" spans="2:38" s="2" customFormat="1" x14ac:dyDescent="0.15">
      <c r="AA12" s="45"/>
      <c r="AB12" s="1"/>
      <c r="AC12" s="1"/>
      <c r="AD12" s="1"/>
      <c r="AE12" s="1"/>
      <c r="AF12" s="1"/>
      <c r="AG12" s="1"/>
      <c r="AH12" s="1"/>
      <c r="AI12" s="1"/>
      <c r="AJ12" s="1"/>
      <c r="AK12" s="1"/>
    </row>
    <row r="13" spans="2:38" s="2" customFormat="1" x14ac:dyDescent="0.15">
      <c r="C13" s="1" t="s">
        <v>877</v>
      </c>
      <c r="D13" s="1"/>
    </row>
    <row r="14" spans="2:38" customFormat="1" ht="12.95" customHeight="1" x14ac:dyDescent="0.15">
      <c r="M14" s="1046"/>
      <c r="N14" s="1046"/>
      <c r="Y14" s="1047" t="s">
        <v>878</v>
      </c>
      <c r="Z14" s="1047"/>
      <c r="AA14" s="1047"/>
      <c r="AB14" s="1047"/>
      <c r="AC14" s="1047"/>
      <c r="AD14" s="1047"/>
      <c r="AE14" s="1047"/>
      <c r="AF14" s="1047"/>
      <c r="AG14" s="1047"/>
      <c r="AH14" s="1047"/>
      <c r="AI14" s="1047"/>
      <c r="AJ14" s="1047"/>
      <c r="AK14" s="1047"/>
    </row>
    <row r="15" spans="2:38" s="2" customFormat="1" ht="14.25" customHeight="1" x14ac:dyDescent="0.15">
      <c r="B15" s="935" t="s">
        <v>720</v>
      </c>
      <c r="C15" s="1011" t="s">
        <v>721</v>
      </c>
      <c r="D15" s="1012"/>
      <c r="E15" s="1012"/>
      <c r="F15" s="1012"/>
      <c r="G15" s="1012"/>
      <c r="H15" s="1012"/>
      <c r="I15" s="1012"/>
      <c r="J15" s="1012"/>
      <c r="K15" s="1012"/>
      <c r="L15" s="1048"/>
      <c r="M15" s="1049"/>
      <c r="N15" s="1041"/>
      <c r="O15" s="1041"/>
      <c r="P15" s="1041"/>
      <c r="Q15" s="1041"/>
      <c r="R15" s="1041"/>
      <c r="S15" s="1041"/>
      <c r="T15" s="1041"/>
      <c r="U15" s="1041"/>
      <c r="V15" s="1041"/>
      <c r="W15" s="1041"/>
      <c r="X15" s="1041"/>
      <c r="Y15" s="1041"/>
      <c r="Z15" s="1041"/>
      <c r="AA15" s="1041"/>
      <c r="AB15" s="1041"/>
      <c r="AC15" s="1041"/>
      <c r="AD15" s="1041"/>
      <c r="AE15" s="1041"/>
      <c r="AF15" s="1041"/>
      <c r="AG15" s="1041"/>
      <c r="AH15" s="1041"/>
      <c r="AI15" s="1050"/>
      <c r="AJ15" s="1050"/>
      <c r="AK15" s="1051"/>
    </row>
    <row r="16" spans="2:38" s="2" customFormat="1" ht="14.25" customHeight="1" x14ac:dyDescent="0.15">
      <c r="B16" s="936"/>
      <c r="C16" s="1026" t="s">
        <v>722</v>
      </c>
      <c r="D16" s="1027"/>
      <c r="E16" s="1027"/>
      <c r="F16" s="1027"/>
      <c r="G16" s="1027"/>
      <c r="H16" s="1027"/>
      <c r="I16" s="1027"/>
      <c r="J16" s="1027"/>
      <c r="K16" s="1027"/>
      <c r="L16" s="1028"/>
      <c r="M16" s="1043"/>
      <c r="N16" s="1043"/>
      <c r="O16" s="1043"/>
      <c r="P16" s="1043"/>
      <c r="Q16" s="1043"/>
      <c r="R16" s="1043"/>
      <c r="S16" s="1043"/>
      <c r="T16" s="1043"/>
      <c r="U16" s="1043"/>
      <c r="V16" s="1043"/>
      <c r="W16" s="1043"/>
      <c r="X16" s="1043"/>
      <c r="Y16" s="1043"/>
      <c r="Z16" s="1043"/>
      <c r="AA16" s="1043"/>
      <c r="AB16" s="1043"/>
      <c r="AC16" s="1043"/>
      <c r="AD16" s="1043"/>
      <c r="AE16" s="1043"/>
      <c r="AF16" s="1043"/>
      <c r="AG16" s="1043"/>
      <c r="AH16" s="1043"/>
      <c r="AI16" s="1043"/>
      <c r="AJ16" s="1043"/>
      <c r="AK16" s="1044"/>
    </row>
    <row r="17" spans="2:37" s="2" customFormat="1" ht="13.5" customHeight="1" x14ac:dyDescent="0.15">
      <c r="B17" s="936"/>
      <c r="C17" s="1011" t="s">
        <v>879</v>
      </c>
      <c r="D17" s="1012"/>
      <c r="E17" s="1012"/>
      <c r="F17" s="1012"/>
      <c r="G17" s="1012"/>
      <c r="H17" s="1012"/>
      <c r="I17" s="1012"/>
      <c r="J17" s="1012"/>
      <c r="K17" s="1012"/>
      <c r="L17" s="1013"/>
      <c r="M17" s="1020" t="s">
        <v>880</v>
      </c>
      <c r="N17" s="1020"/>
      <c r="O17" s="1020"/>
      <c r="P17" s="1020"/>
      <c r="Q17" s="1020"/>
      <c r="R17" s="1020"/>
      <c r="S17" s="1020"/>
      <c r="T17" s="730" t="s">
        <v>881</v>
      </c>
      <c r="U17" s="1020"/>
      <c r="V17" s="1020"/>
      <c r="W17" s="1020"/>
      <c r="X17" s="730" t="s">
        <v>882</v>
      </c>
      <c r="Y17" s="1020"/>
      <c r="Z17" s="1020"/>
      <c r="AA17" s="1020"/>
      <c r="AB17" s="1020"/>
      <c r="AC17" s="1020"/>
      <c r="AD17" s="1020"/>
      <c r="AE17" s="1020"/>
      <c r="AF17" s="1020"/>
      <c r="AG17" s="1020"/>
      <c r="AH17" s="1020"/>
      <c r="AI17" s="1020"/>
      <c r="AJ17" s="1020"/>
      <c r="AK17" s="1021"/>
    </row>
    <row r="18" spans="2:37" s="2" customFormat="1" ht="13.5" customHeight="1" x14ac:dyDescent="0.15">
      <c r="B18" s="936"/>
      <c r="C18" s="1014"/>
      <c r="D18" s="1015"/>
      <c r="E18" s="1015"/>
      <c r="F18" s="1015"/>
      <c r="G18" s="1015"/>
      <c r="H18" s="1015"/>
      <c r="I18" s="1015"/>
      <c r="J18" s="1015"/>
      <c r="K18" s="1015"/>
      <c r="L18" s="1016"/>
      <c r="M18" s="1022" t="s">
        <v>883</v>
      </c>
      <c r="N18" s="1022"/>
      <c r="O18" s="1022"/>
      <c r="P18" s="1022"/>
      <c r="Q18" s="727" t="s">
        <v>884</v>
      </c>
      <c r="R18" s="1022"/>
      <c r="S18" s="1022"/>
      <c r="T18" s="1022"/>
      <c r="U18" s="1022"/>
      <c r="V18" s="1022" t="s">
        <v>885</v>
      </c>
      <c r="W18" s="1022"/>
      <c r="X18" s="1022"/>
      <c r="Y18" s="1022"/>
      <c r="Z18" s="1022"/>
      <c r="AA18" s="1022"/>
      <c r="AB18" s="1022"/>
      <c r="AC18" s="1022"/>
      <c r="AD18" s="1022"/>
      <c r="AE18" s="1022"/>
      <c r="AF18" s="1022"/>
      <c r="AG18" s="1022"/>
      <c r="AH18" s="1022"/>
      <c r="AI18" s="1022"/>
      <c r="AJ18" s="1022"/>
      <c r="AK18" s="1023"/>
    </row>
    <row r="19" spans="2:37" s="2" customFormat="1" ht="13.5" customHeight="1" x14ac:dyDescent="0.15">
      <c r="B19" s="936"/>
      <c r="C19" s="1017"/>
      <c r="D19" s="1018"/>
      <c r="E19" s="1018"/>
      <c r="F19" s="1018"/>
      <c r="G19" s="1018"/>
      <c r="H19" s="1018"/>
      <c r="I19" s="1018"/>
      <c r="J19" s="1018"/>
      <c r="K19" s="1018"/>
      <c r="L19" s="1019"/>
      <c r="M19" s="1024" t="s">
        <v>886</v>
      </c>
      <c r="N19" s="1024"/>
      <c r="O19" s="1024"/>
      <c r="P19" s="1024"/>
      <c r="Q19" s="1024"/>
      <c r="R19" s="1024"/>
      <c r="S19" s="1024"/>
      <c r="T19" s="1024"/>
      <c r="U19" s="1024"/>
      <c r="V19" s="1024"/>
      <c r="W19" s="1024"/>
      <c r="X19" s="1024"/>
      <c r="Y19" s="1024"/>
      <c r="Z19" s="1024"/>
      <c r="AA19" s="1024"/>
      <c r="AB19" s="1024"/>
      <c r="AC19" s="1024"/>
      <c r="AD19" s="1024"/>
      <c r="AE19" s="1024"/>
      <c r="AF19" s="1024"/>
      <c r="AG19" s="1024"/>
      <c r="AH19" s="1024"/>
      <c r="AI19" s="1024"/>
      <c r="AJ19" s="1024"/>
      <c r="AK19" s="1025"/>
    </row>
    <row r="20" spans="2:37" s="2" customFormat="1" ht="14.25" customHeight="1" x14ac:dyDescent="0.15">
      <c r="B20" s="936"/>
      <c r="C20" s="1026" t="s">
        <v>727</v>
      </c>
      <c r="D20" s="1027"/>
      <c r="E20" s="1027"/>
      <c r="F20" s="1027"/>
      <c r="G20" s="1027"/>
      <c r="H20" s="1027"/>
      <c r="I20" s="1027"/>
      <c r="J20" s="1027"/>
      <c r="K20" s="1027"/>
      <c r="L20" s="1028"/>
      <c r="M20" s="951" t="s">
        <v>0</v>
      </c>
      <c r="N20" s="951"/>
      <c r="O20" s="951"/>
      <c r="P20" s="951"/>
      <c r="Q20" s="952"/>
      <c r="R20" s="1005"/>
      <c r="S20" s="1006"/>
      <c r="T20" s="1006"/>
      <c r="U20" s="1006"/>
      <c r="V20" s="1006"/>
      <c r="W20" s="1006"/>
      <c r="X20" s="1006"/>
      <c r="Y20" s="1006"/>
      <c r="Z20" s="1006"/>
      <c r="AA20" s="1007"/>
      <c r="AB20" s="1045" t="s">
        <v>1</v>
      </c>
      <c r="AC20" s="1020"/>
      <c r="AD20" s="1020"/>
      <c r="AE20" s="1020"/>
      <c r="AF20" s="1021"/>
      <c r="AG20" s="1005"/>
      <c r="AH20" s="1006"/>
      <c r="AI20" s="1006"/>
      <c r="AJ20" s="1006"/>
      <c r="AK20" s="1007"/>
    </row>
    <row r="21" spans="2:37" ht="14.25" customHeight="1" x14ac:dyDescent="0.15">
      <c r="B21" s="936"/>
      <c r="C21" s="1052" t="s">
        <v>728</v>
      </c>
      <c r="D21" s="1053"/>
      <c r="E21" s="1053"/>
      <c r="F21" s="1053"/>
      <c r="G21" s="1053"/>
      <c r="H21" s="1053"/>
      <c r="I21" s="1053"/>
      <c r="J21" s="1053"/>
      <c r="K21" s="1053"/>
      <c r="L21" s="1054"/>
      <c r="M21" s="939"/>
      <c r="N21" s="939"/>
      <c r="O21" s="939"/>
      <c r="P21" s="939"/>
      <c r="Q21" s="939"/>
      <c r="R21" s="939"/>
      <c r="S21" s="939"/>
      <c r="T21" s="939"/>
      <c r="U21" s="940"/>
      <c r="V21" s="950" t="s">
        <v>729</v>
      </c>
      <c r="W21" s="951"/>
      <c r="X21" s="951"/>
      <c r="Y21" s="951"/>
      <c r="Z21" s="951"/>
      <c r="AA21" s="952"/>
      <c r="AB21" s="938"/>
      <c r="AC21" s="939"/>
      <c r="AD21" s="939"/>
      <c r="AE21" s="939"/>
      <c r="AF21" s="939"/>
      <c r="AG21" s="939"/>
      <c r="AH21" s="939"/>
      <c r="AI21" s="939"/>
      <c r="AJ21" s="939"/>
      <c r="AK21" s="940"/>
    </row>
    <row r="22" spans="2:37" ht="14.25" customHeight="1" x14ac:dyDescent="0.15">
      <c r="B22" s="936"/>
      <c r="C22" s="955" t="s">
        <v>2</v>
      </c>
      <c r="D22" s="956"/>
      <c r="E22" s="956"/>
      <c r="F22" s="956"/>
      <c r="G22" s="956"/>
      <c r="H22" s="956"/>
      <c r="I22" s="956"/>
      <c r="J22" s="956"/>
      <c r="K22" s="956"/>
      <c r="L22" s="1029"/>
      <c r="M22" s="951" t="s">
        <v>3</v>
      </c>
      <c r="N22" s="951"/>
      <c r="O22" s="951"/>
      <c r="P22" s="951"/>
      <c r="Q22" s="952"/>
      <c r="R22" s="963"/>
      <c r="S22" s="964"/>
      <c r="T22" s="964"/>
      <c r="U22" s="964"/>
      <c r="V22" s="964"/>
      <c r="W22" s="964"/>
      <c r="X22" s="964"/>
      <c r="Y22" s="964"/>
      <c r="Z22" s="964"/>
      <c r="AA22" s="965"/>
      <c r="AB22" s="939" t="s">
        <v>4</v>
      </c>
      <c r="AC22" s="939"/>
      <c r="AD22" s="939"/>
      <c r="AE22" s="939"/>
      <c r="AF22" s="940"/>
      <c r="AG22" s="963"/>
      <c r="AH22" s="964"/>
      <c r="AI22" s="964"/>
      <c r="AJ22" s="964"/>
      <c r="AK22" s="965"/>
    </row>
    <row r="23" spans="2:37" ht="13.5" customHeight="1" x14ac:dyDescent="0.15">
      <c r="B23" s="936"/>
      <c r="C23" s="1011" t="s">
        <v>5</v>
      </c>
      <c r="D23" s="1012"/>
      <c r="E23" s="1012"/>
      <c r="F23" s="1012"/>
      <c r="G23" s="1012"/>
      <c r="H23" s="1012"/>
      <c r="I23" s="1012"/>
      <c r="J23" s="1012"/>
      <c r="K23" s="1012"/>
      <c r="L23" s="1013"/>
      <c r="M23" s="1020" t="s">
        <v>880</v>
      </c>
      <c r="N23" s="1020"/>
      <c r="O23" s="1020"/>
      <c r="P23" s="1020"/>
      <c r="Q23" s="1020"/>
      <c r="R23" s="1020"/>
      <c r="S23" s="1020"/>
      <c r="T23" s="730" t="s">
        <v>881</v>
      </c>
      <c r="U23" s="1020"/>
      <c r="V23" s="1020"/>
      <c r="W23" s="1020"/>
      <c r="X23" s="730" t="s">
        <v>882</v>
      </c>
      <c r="Y23" s="1020"/>
      <c r="Z23" s="1020"/>
      <c r="AA23" s="1020"/>
      <c r="AB23" s="1020"/>
      <c r="AC23" s="1020"/>
      <c r="AD23" s="1020"/>
      <c r="AE23" s="1020"/>
      <c r="AF23" s="1020"/>
      <c r="AG23" s="1020"/>
      <c r="AH23" s="1020"/>
      <c r="AI23" s="1020"/>
      <c r="AJ23" s="1020"/>
      <c r="AK23" s="1021"/>
    </row>
    <row r="24" spans="2:37" ht="14.25" customHeight="1" x14ac:dyDescent="0.15">
      <c r="B24" s="936"/>
      <c r="C24" s="1014"/>
      <c r="D24" s="1015"/>
      <c r="E24" s="1015"/>
      <c r="F24" s="1015"/>
      <c r="G24" s="1015"/>
      <c r="H24" s="1015"/>
      <c r="I24" s="1015"/>
      <c r="J24" s="1015"/>
      <c r="K24" s="1015"/>
      <c r="L24" s="1016"/>
      <c r="M24" s="1022" t="s">
        <v>883</v>
      </c>
      <c r="N24" s="1022"/>
      <c r="O24" s="1022"/>
      <c r="P24" s="1022"/>
      <c r="Q24" s="727" t="s">
        <v>884</v>
      </c>
      <c r="R24" s="1022"/>
      <c r="S24" s="1022"/>
      <c r="T24" s="1022"/>
      <c r="U24" s="1022"/>
      <c r="V24" s="1022" t="s">
        <v>885</v>
      </c>
      <c r="W24" s="1022"/>
      <c r="X24" s="1022"/>
      <c r="Y24" s="1022"/>
      <c r="Z24" s="1022"/>
      <c r="AA24" s="1022"/>
      <c r="AB24" s="1022"/>
      <c r="AC24" s="1022"/>
      <c r="AD24" s="1022"/>
      <c r="AE24" s="1022"/>
      <c r="AF24" s="1022"/>
      <c r="AG24" s="1022"/>
      <c r="AH24" s="1022"/>
      <c r="AI24" s="1022"/>
      <c r="AJ24" s="1022"/>
      <c r="AK24" s="1023"/>
    </row>
    <row r="25" spans="2:37" x14ac:dyDescent="0.15">
      <c r="B25" s="937"/>
      <c r="C25" s="1017"/>
      <c r="D25" s="1018"/>
      <c r="E25" s="1018"/>
      <c r="F25" s="1018"/>
      <c r="G25" s="1018"/>
      <c r="H25" s="1018"/>
      <c r="I25" s="1018"/>
      <c r="J25" s="1018"/>
      <c r="K25" s="1018"/>
      <c r="L25" s="1019"/>
      <c r="M25" s="1024"/>
      <c r="N25" s="1024"/>
      <c r="O25" s="1024"/>
      <c r="P25" s="1024"/>
      <c r="Q25" s="1024"/>
      <c r="R25" s="1024"/>
      <c r="S25" s="1024"/>
      <c r="T25" s="1024"/>
      <c r="U25" s="1024"/>
      <c r="V25" s="1024"/>
      <c r="W25" s="1024"/>
      <c r="X25" s="1024"/>
      <c r="Y25" s="1024"/>
      <c r="Z25" s="1024"/>
      <c r="AA25" s="1024"/>
      <c r="AB25" s="1024"/>
      <c r="AC25" s="1024"/>
      <c r="AD25" s="1024"/>
      <c r="AE25" s="1024"/>
      <c r="AF25" s="1024"/>
      <c r="AG25" s="1024"/>
      <c r="AH25" s="1024"/>
      <c r="AI25" s="1024"/>
      <c r="AJ25" s="1024"/>
      <c r="AK25" s="1025"/>
    </row>
    <row r="26" spans="2:37" ht="13.5" customHeight="1" x14ac:dyDescent="0.15">
      <c r="B26" s="1039" t="s">
        <v>730</v>
      </c>
      <c r="C26" s="1011" t="s">
        <v>887</v>
      </c>
      <c r="D26" s="1012"/>
      <c r="E26" s="1012"/>
      <c r="F26" s="1012"/>
      <c r="G26" s="1012"/>
      <c r="H26" s="1012"/>
      <c r="I26" s="1012"/>
      <c r="J26" s="1012"/>
      <c r="K26" s="1012"/>
      <c r="L26" s="1013"/>
      <c r="M26" s="1041"/>
      <c r="N26" s="1041"/>
      <c r="O26" s="1041"/>
      <c r="P26" s="1041"/>
      <c r="Q26" s="1041"/>
      <c r="R26" s="1041"/>
      <c r="S26" s="1041"/>
      <c r="T26" s="1041"/>
      <c r="U26" s="1041"/>
      <c r="V26" s="1041"/>
      <c r="W26" s="1041"/>
      <c r="X26" s="1041"/>
      <c r="Y26" s="1041"/>
      <c r="Z26" s="1041"/>
      <c r="AA26" s="1041"/>
      <c r="AB26" s="1041"/>
      <c r="AC26" s="1041"/>
      <c r="AD26" s="1041"/>
      <c r="AE26" s="1041"/>
      <c r="AF26" s="1041"/>
      <c r="AG26" s="1041"/>
      <c r="AH26" s="1041"/>
      <c r="AI26" s="1041"/>
      <c r="AJ26" s="1041"/>
      <c r="AK26" s="1042"/>
    </row>
    <row r="27" spans="2:37" ht="13.5" customHeight="1" x14ac:dyDescent="0.15">
      <c r="B27" s="1000"/>
      <c r="C27" s="1017" t="s">
        <v>888</v>
      </c>
      <c r="D27" s="1018"/>
      <c r="E27" s="1018"/>
      <c r="F27" s="1018"/>
      <c r="G27" s="1018"/>
      <c r="H27" s="1018"/>
      <c r="I27" s="1018"/>
      <c r="J27" s="1018"/>
      <c r="K27" s="1018"/>
      <c r="L27" s="1019"/>
      <c r="M27" s="1043"/>
      <c r="N27" s="1043"/>
      <c r="O27" s="1043"/>
      <c r="P27" s="1043"/>
      <c r="Q27" s="1043"/>
      <c r="R27" s="1043"/>
      <c r="S27" s="1043"/>
      <c r="T27" s="1043"/>
      <c r="U27" s="1043"/>
      <c r="V27" s="1043"/>
      <c r="W27" s="1043"/>
      <c r="X27" s="1043"/>
      <c r="Y27" s="1043"/>
      <c r="Z27" s="1043"/>
      <c r="AA27" s="1043"/>
      <c r="AB27" s="1043"/>
      <c r="AC27" s="1043"/>
      <c r="AD27" s="1043"/>
      <c r="AE27" s="1043"/>
      <c r="AF27" s="1043"/>
      <c r="AG27" s="1043"/>
      <c r="AH27" s="1043"/>
      <c r="AI27" s="1043"/>
      <c r="AJ27" s="1043"/>
      <c r="AK27" s="1044"/>
    </row>
    <row r="28" spans="2:37" ht="13.5" customHeight="1" x14ac:dyDescent="0.15">
      <c r="B28" s="1000"/>
      <c r="C28" s="1011" t="s">
        <v>731</v>
      </c>
      <c r="D28" s="1012"/>
      <c r="E28" s="1012"/>
      <c r="F28" s="1012"/>
      <c r="G28" s="1012"/>
      <c r="H28" s="1012"/>
      <c r="I28" s="1012"/>
      <c r="J28" s="1012"/>
      <c r="K28" s="1012"/>
      <c r="L28" s="1013"/>
      <c r="M28" s="1020" t="s">
        <v>880</v>
      </c>
      <c r="N28" s="1020"/>
      <c r="O28" s="1020"/>
      <c r="P28" s="1020"/>
      <c r="Q28" s="1020"/>
      <c r="R28" s="1020"/>
      <c r="S28" s="1020"/>
      <c r="T28" s="730" t="s">
        <v>881</v>
      </c>
      <c r="U28" s="1020"/>
      <c r="V28" s="1020"/>
      <c r="W28" s="1020"/>
      <c r="X28" s="730" t="s">
        <v>882</v>
      </c>
      <c r="Y28" s="1020"/>
      <c r="Z28" s="1020"/>
      <c r="AA28" s="1020"/>
      <c r="AB28" s="1020"/>
      <c r="AC28" s="1020"/>
      <c r="AD28" s="1020"/>
      <c r="AE28" s="1020"/>
      <c r="AF28" s="1020"/>
      <c r="AG28" s="1020"/>
      <c r="AH28" s="1020"/>
      <c r="AI28" s="1020"/>
      <c r="AJ28" s="1020"/>
      <c r="AK28" s="1021"/>
    </row>
    <row r="29" spans="2:37" ht="14.25" customHeight="1" x14ac:dyDescent="0.15">
      <c r="B29" s="1000"/>
      <c r="C29" s="1014"/>
      <c r="D29" s="1015"/>
      <c r="E29" s="1015"/>
      <c r="F29" s="1015"/>
      <c r="G29" s="1015"/>
      <c r="H29" s="1015"/>
      <c r="I29" s="1015"/>
      <c r="J29" s="1015"/>
      <c r="K29" s="1015"/>
      <c r="L29" s="1016"/>
      <c r="M29" s="1022" t="s">
        <v>883</v>
      </c>
      <c r="N29" s="1022"/>
      <c r="O29" s="1022"/>
      <c r="P29" s="1022"/>
      <c r="Q29" s="727" t="s">
        <v>884</v>
      </c>
      <c r="R29" s="1022"/>
      <c r="S29" s="1022"/>
      <c r="T29" s="1022"/>
      <c r="U29" s="1022"/>
      <c r="V29" s="1022" t="s">
        <v>885</v>
      </c>
      <c r="W29" s="1022"/>
      <c r="X29" s="1022"/>
      <c r="Y29" s="1022"/>
      <c r="Z29" s="1022"/>
      <c r="AA29" s="1022"/>
      <c r="AB29" s="1022"/>
      <c r="AC29" s="1022"/>
      <c r="AD29" s="1022"/>
      <c r="AE29" s="1022"/>
      <c r="AF29" s="1022"/>
      <c r="AG29" s="1022"/>
      <c r="AH29" s="1022"/>
      <c r="AI29" s="1022"/>
      <c r="AJ29" s="1022"/>
      <c r="AK29" s="1023"/>
    </row>
    <row r="30" spans="2:37" x14ac:dyDescent="0.15">
      <c r="B30" s="1000"/>
      <c r="C30" s="1017"/>
      <c r="D30" s="1018"/>
      <c r="E30" s="1018"/>
      <c r="F30" s="1018"/>
      <c r="G30" s="1018"/>
      <c r="H30" s="1018"/>
      <c r="I30" s="1018"/>
      <c r="J30" s="1018"/>
      <c r="K30" s="1018"/>
      <c r="L30" s="1019"/>
      <c r="M30" s="1024"/>
      <c r="N30" s="1024"/>
      <c r="O30" s="1024"/>
      <c r="P30" s="1024"/>
      <c r="Q30" s="1024"/>
      <c r="R30" s="1024"/>
      <c r="S30" s="1024"/>
      <c r="T30" s="1024"/>
      <c r="U30" s="1024"/>
      <c r="V30" s="1024"/>
      <c r="W30" s="1024"/>
      <c r="X30" s="1024"/>
      <c r="Y30" s="1024"/>
      <c r="Z30" s="1024"/>
      <c r="AA30" s="1024"/>
      <c r="AB30" s="1024"/>
      <c r="AC30" s="1024"/>
      <c r="AD30" s="1024"/>
      <c r="AE30" s="1024"/>
      <c r="AF30" s="1024"/>
      <c r="AG30" s="1024"/>
      <c r="AH30" s="1024"/>
      <c r="AI30" s="1024"/>
      <c r="AJ30" s="1024"/>
      <c r="AK30" s="1025"/>
    </row>
    <row r="31" spans="2:37" ht="14.25" customHeight="1" x14ac:dyDescent="0.15">
      <c r="B31" s="1000"/>
      <c r="C31" s="1026" t="s">
        <v>727</v>
      </c>
      <c r="D31" s="1027"/>
      <c r="E31" s="1027"/>
      <c r="F31" s="1027"/>
      <c r="G31" s="1027"/>
      <c r="H31" s="1027"/>
      <c r="I31" s="1027"/>
      <c r="J31" s="1027"/>
      <c r="K31" s="1027"/>
      <c r="L31" s="1028"/>
      <c r="M31" s="951" t="s">
        <v>0</v>
      </c>
      <c r="N31" s="951"/>
      <c r="O31" s="951"/>
      <c r="P31" s="951"/>
      <c r="Q31" s="952"/>
      <c r="R31" s="1005"/>
      <c r="S31" s="1006"/>
      <c r="T31" s="1006"/>
      <c r="U31" s="1006"/>
      <c r="V31" s="1006"/>
      <c r="W31" s="1006"/>
      <c r="X31" s="1006"/>
      <c r="Y31" s="1006"/>
      <c r="Z31" s="1006"/>
      <c r="AA31" s="1007"/>
      <c r="AB31" s="1045" t="s">
        <v>1</v>
      </c>
      <c r="AC31" s="1020"/>
      <c r="AD31" s="1020"/>
      <c r="AE31" s="1020"/>
      <c r="AF31" s="1021"/>
      <c r="AG31" s="1005"/>
      <c r="AH31" s="1006"/>
      <c r="AI31" s="1006"/>
      <c r="AJ31" s="1006"/>
      <c r="AK31" s="1007"/>
    </row>
    <row r="32" spans="2:37" ht="13.5" customHeight="1" x14ac:dyDescent="0.15">
      <c r="B32" s="1000"/>
      <c r="C32" s="1030" t="s">
        <v>732</v>
      </c>
      <c r="D32" s="1031"/>
      <c r="E32" s="1031"/>
      <c r="F32" s="1031"/>
      <c r="G32" s="1031"/>
      <c r="H32" s="1031"/>
      <c r="I32" s="1031"/>
      <c r="J32" s="1031"/>
      <c r="K32" s="1031"/>
      <c r="L32" s="1032"/>
      <c r="M32" s="1020" t="s">
        <v>880</v>
      </c>
      <c r="N32" s="1020"/>
      <c r="O32" s="1020"/>
      <c r="P32" s="1020"/>
      <c r="Q32" s="1020"/>
      <c r="R32" s="1020"/>
      <c r="S32" s="1020"/>
      <c r="T32" s="730" t="s">
        <v>881</v>
      </c>
      <c r="U32" s="1020"/>
      <c r="V32" s="1020"/>
      <c r="W32" s="1020"/>
      <c r="X32" s="730" t="s">
        <v>882</v>
      </c>
      <c r="Y32" s="1020"/>
      <c r="Z32" s="1020"/>
      <c r="AA32" s="1020"/>
      <c r="AB32" s="1020"/>
      <c r="AC32" s="1020"/>
      <c r="AD32" s="1020"/>
      <c r="AE32" s="1020"/>
      <c r="AF32" s="1020"/>
      <c r="AG32" s="1020"/>
      <c r="AH32" s="1020"/>
      <c r="AI32" s="1020"/>
      <c r="AJ32" s="1020"/>
      <c r="AK32" s="1021"/>
    </row>
    <row r="33" spans="1:37" ht="14.25" customHeight="1" x14ac:dyDescent="0.15">
      <c r="B33" s="1000"/>
      <c r="C33" s="1033"/>
      <c r="D33" s="1034"/>
      <c r="E33" s="1034"/>
      <c r="F33" s="1034"/>
      <c r="G33" s="1034"/>
      <c r="H33" s="1034"/>
      <c r="I33" s="1034"/>
      <c r="J33" s="1034"/>
      <c r="K33" s="1034"/>
      <c r="L33" s="1035"/>
      <c r="M33" s="1022" t="s">
        <v>883</v>
      </c>
      <c r="N33" s="1022"/>
      <c r="O33" s="1022"/>
      <c r="P33" s="1022"/>
      <c r="Q33" s="727" t="s">
        <v>884</v>
      </c>
      <c r="R33" s="1022"/>
      <c r="S33" s="1022"/>
      <c r="T33" s="1022"/>
      <c r="U33" s="1022"/>
      <c r="V33" s="1022" t="s">
        <v>885</v>
      </c>
      <c r="W33" s="1022"/>
      <c r="X33" s="1022"/>
      <c r="Y33" s="1022"/>
      <c r="Z33" s="1022"/>
      <c r="AA33" s="1022"/>
      <c r="AB33" s="1022"/>
      <c r="AC33" s="1022"/>
      <c r="AD33" s="1022"/>
      <c r="AE33" s="1022"/>
      <c r="AF33" s="1022"/>
      <c r="AG33" s="1022"/>
      <c r="AH33" s="1022"/>
      <c r="AI33" s="1022"/>
      <c r="AJ33" s="1022"/>
      <c r="AK33" s="1023"/>
    </row>
    <row r="34" spans="1:37" x14ac:dyDescent="0.15">
      <c r="B34" s="1000"/>
      <c r="C34" s="1036"/>
      <c r="D34" s="1037"/>
      <c r="E34" s="1037"/>
      <c r="F34" s="1037"/>
      <c r="G34" s="1037"/>
      <c r="H34" s="1037"/>
      <c r="I34" s="1037"/>
      <c r="J34" s="1037"/>
      <c r="K34" s="1037"/>
      <c r="L34" s="1038"/>
      <c r="M34" s="1024"/>
      <c r="N34" s="1024"/>
      <c r="O34" s="1024"/>
      <c r="P34" s="1024"/>
      <c r="Q34" s="1024"/>
      <c r="R34" s="1024"/>
      <c r="S34" s="1024"/>
      <c r="T34" s="1024"/>
      <c r="U34" s="1024"/>
      <c r="V34" s="1024"/>
      <c r="W34" s="1024"/>
      <c r="X34" s="1024"/>
      <c r="Y34" s="1024"/>
      <c r="Z34" s="1024"/>
      <c r="AA34" s="1024"/>
      <c r="AB34" s="1024"/>
      <c r="AC34" s="1024"/>
      <c r="AD34" s="1024"/>
      <c r="AE34" s="1024"/>
      <c r="AF34" s="1024"/>
      <c r="AG34" s="1024"/>
      <c r="AH34" s="1024"/>
      <c r="AI34" s="1024"/>
      <c r="AJ34" s="1024"/>
      <c r="AK34" s="1025"/>
    </row>
    <row r="35" spans="1:37" ht="14.25" customHeight="1" x14ac:dyDescent="0.15">
      <c r="B35" s="1000"/>
      <c r="C35" s="1026" t="s">
        <v>727</v>
      </c>
      <c r="D35" s="1027"/>
      <c r="E35" s="1027"/>
      <c r="F35" s="1027"/>
      <c r="G35" s="1027"/>
      <c r="H35" s="1027"/>
      <c r="I35" s="1027"/>
      <c r="J35" s="1027"/>
      <c r="K35" s="1027"/>
      <c r="L35" s="1028"/>
      <c r="M35" s="951" t="s">
        <v>0</v>
      </c>
      <c r="N35" s="951"/>
      <c r="O35" s="951"/>
      <c r="P35" s="951"/>
      <c r="Q35" s="952"/>
      <c r="R35" s="1005"/>
      <c r="S35" s="1006"/>
      <c r="T35" s="1006"/>
      <c r="U35" s="1006"/>
      <c r="V35" s="1006"/>
      <c r="W35" s="1006"/>
      <c r="X35" s="1006"/>
      <c r="Y35" s="1006"/>
      <c r="Z35" s="1006"/>
      <c r="AA35" s="1007"/>
      <c r="AB35" s="1045" t="s">
        <v>1</v>
      </c>
      <c r="AC35" s="1020"/>
      <c r="AD35" s="1020"/>
      <c r="AE35" s="1020"/>
      <c r="AF35" s="1021"/>
      <c r="AG35" s="1005"/>
      <c r="AH35" s="1006"/>
      <c r="AI35" s="1006"/>
      <c r="AJ35" s="1006"/>
      <c r="AK35" s="1007"/>
    </row>
    <row r="36" spans="1:37" ht="14.25" customHeight="1" x14ac:dyDescent="0.15">
      <c r="B36" s="1000"/>
      <c r="C36" s="1026" t="s">
        <v>6</v>
      </c>
      <c r="D36" s="1027"/>
      <c r="E36" s="1027"/>
      <c r="F36" s="1027"/>
      <c r="G36" s="1027"/>
      <c r="H36" s="1027"/>
      <c r="I36" s="1027"/>
      <c r="J36" s="1027"/>
      <c r="K36" s="1027"/>
      <c r="L36" s="1028"/>
      <c r="M36" s="956"/>
      <c r="N36" s="956"/>
      <c r="O36" s="956"/>
      <c r="P36" s="956"/>
      <c r="Q36" s="956"/>
      <c r="R36" s="956"/>
      <c r="S36" s="956"/>
      <c r="T36" s="956"/>
      <c r="U36" s="956"/>
      <c r="V36" s="956"/>
      <c r="W36" s="956"/>
      <c r="X36" s="956"/>
      <c r="Y36" s="956"/>
      <c r="Z36" s="956"/>
      <c r="AA36" s="956"/>
      <c r="AB36" s="956"/>
      <c r="AC36" s="956"/>
      <c r="AD36" s="956"/>
      <c r="AE36" s="956"/>
      <c r="AF36" s="956"/>
      <c r="AG36" s="956"/>
      <c r="AH36" s="956"/>
      <c r="AI36" s="956"/>
      <c r="AJ36" s="956"/>
      <c r="AK36" s="1029"/>
    </row>
    <row r="37" spans="1:37" ht="13.5" customHeight="1" x14ac:dyDescent="0.15">
      <c r="B37" s="1000"/>
      <c r="C37" s="1011" t="s">
        <v>7</v>
      </c>
      <c r="D37" s="1012"/>
      <c r="E37" s="1012"/>
      <c r="F37" s="1012"/>
      <c r="G37" s="1012"/>
      <c r="H37" s="1012"/>
      <c r="I37" s="1012"/>
      <c r="J37" s="1012"/>
      <c r="K37" s="1012"/>
      <c r="L37" s="1013"/>
      <c r="M37" s="1020" t="s">
        <v>880</v>
      </c>
      <c r="N37" s="1020"/>
      <c r="O37" s="1020"/>
      <c r="P37" s="1020"/>
      <c r="Q37" s="1020"/>
      <c r="R37" s="1020"/>
      <c r="S37" s="1020"/>
      <c r="T37" s="730" t="s">
        <v>881</v>
      </c>
      <c r="U37" s="1020"/>
      <c r="V37" s="1020"/>
      <c r="W37" s="1020"/>
      <c r="X37" s="730" t="s">
        <v>882</v>
      </c>
      <c r="Y37" s="1020"/>
      <c r="Z37" s="1020"/>
      <c r="AA37" s="1020"/>
      <c r="AB37" s="1020"/>
      <c r="AC37" s="1020"/>
      <c r="AD37" s="1020"/>
      <c r="AE37" s="1020"/>
      <c r="AF37" s="1020"/>
      <c r="AG37" s="1020"/>
      <c r="AH37" s="1020"/>
      <c r="AI37" s="1020"/>
      <c r="AJ37" s="1020"/>
      <c r="AK37" s="1021"/>
    </row>
    <row r="38" spans="1:37" ht="14.25" customHeight="1" x14ac:dyDescent="0.15">
      <c r="B38" s="1000"/>
      <c r="C38" s="1014"/>
      <c r="D38" s="1015"/>
      <c r="E38" s="1015"/>
      <c r="F38" s="1015"/>
      <c r="G38" s="1015"/>
      <c r="H38" s="1015"/>
      <c r="I38" s="1015"/>
      <c r="J38" s="1015"/>
      <c r="K38" s="1015"/>
      <c r="L38" s="1016"/>
      <c r="M38" s="1022" t="s">
        <v>883</v>
      </c>
      <c r="N38" s="1022"/>
      <c r="O38" s="1022"/>
      <c r="P38" s="1022"/>
      <c r="Q38" s="727" t="s">
        <v>884</v>
      </c>
      <c r="R38" s="1022"/>
      <c r="S38" s="1022"/>
      <c r="T38" s="1022"/>
      <c r="U38" s="1022"/>
      <c r="V38" s="1022" t="s">
        <v>885</v>
      </c>
      <c r="W38" s="1022"/>
      <c r="X38" s="1022"/>
      <c r="Y38" s="1022"/>
      <c r="Z38" s="1022"/>
      <c r="AA38" s="1022"/>
      <c r="AB38" s="1022"/>
      <c r="AC38" s="1022"/>
      <c r="AD38" s="1022"/>
      <c r="AE38" s="1022"/>
      <c r="AF38" s="1022"/>
      <c r="AG38" s="1022"/>
      <c r="AH38" s="1022"/>
      <c r="AI38" s="1022"/>
      <c r="AJ38" s="1022"/>
      <c r="AK38" s="1023"/>
    </row>
    <row r="39" spans="1:37" x14ac:dyDescent="0.15">
      <c r="B39" s="1040"/>
      <c r="C39" s="1017"/>
      <c r="D39" s="1018"/>
      <c r="E39" s="1018"/>
      <c r="F39" s="1018"/>
      <c r="G39" s="1018"/>
      <c r="H39" s="1018"/>
      <c r="I39" s="1018"/>
      <c r="J39" s="1018"/>
      <c r="K39" s="1018"/>
      <c r="L39" s="1019"/>
      <c r="M39" s="1024"/>
      <c r="N39" s="1024"/>
      <c r="O39" s="1024"/>
      <c r="P39" s="1024"/>
      <c r="Q39" s="1024"/>
      <c r="R39" s="1024"/>
      <c r="S39" s="1024"/>
      <c r="T39" s="1024"/>
      <c r="U39" s="1024"/>
      <c r="V39" s="1024"/>
      <c r="W39" s="1024"/>
      <c r="X39" s="1024"/>
      <c r="Y39" s="1024"/>
      <c r="Z39" s="1024"/>
      <c r="AA39" s="1024"/>
      <c r="AB39" s="1024"/>
      <c r="AC39" s="1024"/>
      <c r="AD39" s="1024"/>
      <c r="AE39" s="1024"/>
      <c r="AF39" s="1024"/>
      <c r="AG39" s="1024"/>
      <c r="AH39" s="1024"/>
      <c r="AI39" s="1024"/>
      <c r="AJ39" s="1024"/>
      <c r="AK39" s="1025"/>
    </row>
    <row r="40" spans="1:37" ht="13.5" customHeight="1" x14ac:dyDescent="0.15">
      <c r="B40" s="999" t="s">
        <v>733</v>
      </c>
      <c r="C40" s="1001" t="s">
        <v>734</v>
      </c>
      <c r="D40" s="1002"/>
      <c r="E40" s="1002"/>
      <c r="F40" s="1002"/>
      <c r="G40" s="1002"/>
      <c r="H40" s="1002"/>
      <c r="I40" s="1002"/>
      <c r="J40" s="1002"/>
      <c r="K40" s="1002"/>
      <c r="L40" s="1002"/>
      <c r="M40" s="972" t="s">
        <v>735</v>
      </c>
      <c r="N40" s="940"/>
      <c r="O40" s="990" t="s">
        <v>889</v>
      </c>
      <c r="P40" s="991"/>
      <c r="Q40" s="992"/>
      <c r="R40" s="1005" t="s">
        <v>737</v>
      </c>
      <c r="S40" s="1006"/>
      <c r="T40" s="1006"/>
      <c r="U40" s="1006"/>
      <c r="V40" s="1006"/>
      <c r="W40" s="1006"/>
      <c r="X40" s="1006"/>
      <c r="Y40" s="1006"/>
      <c r="Z40" s="1007"/>
      <c r="AA40" s="990" t="s">
        <v>738</v>
      </c>
      <c r="AB40" s="991"/>
      <c r="AC40" s="991"/>
      <c r="AD40" s="991"/>
      <c r="AE40" s="991"/>
      <c r="AF40" s="992"/>
      <c r="AG40" s="990" t="s">
        <v>739</v>
      </c>
      <c r="AH40" s="991"/>
      <c r="AI40" s="991"/>
      <c r="AJ40" s="991"/>
      <c r="AK40" s="992"/>
    </row>
    <row r="41" spans="1:37" ht="14.25" customHeight="1" x14ac:dyDescent="0.15">
      <c r="A41" s="718"/>
      <c r="B41" s="1000"/>
      <c r="C41" s="941"/>
      <c r="D41" s="944"/>
      <c r="E41" s="944"/>
      <c r="F41" s="944"/>
      <c r="G41" s="944"/>
      <c r="H41" s="944"/>
      <c r="I41" s="944"/>
      <c r="J41" s="944"/>
      <c r="K41" s="944"/>
      <c r="L41" s="944"/>
      <c r="M41" s="1003"/>
      <c r="N41" s="1004"/>
      <c r="O41" s="993" t="s">
        <v>890</v>
      </c>
      <c r="P41" s="994"/>
      <c r="Q41" s="995"/>
      <c r="R41" s="1008"/>
      <c r="S41" s="1009"/>
      <c r="T41" s="1009"/>
      <c r="U41" s="1009"/>
      <c r="V41" s="1009"/>
      <c r="W41" s="1009"/>
      <c r="X41" s="1009"/>
      <c r="Y41" s="1009"/>
      <c r="Z41" s="1010"/>
      <c r="AA41" s="993" t="s">
        <v>742</v>
      </c>
      <c r="AB41" s="994"/>
      <c r="AC41" s="994"/>
      <c r="AD41" s="994"/>
      <c r="AE41" s="994"/>
      <c r="AF41" s="995"/>
      <c r="AG41" s="996" t="s">
        <v>743</v>
      </c>
      <c r="AH41" s="997"/>
      <c r="AI41" s="997"/>
      <c r="AJ41" s="997"/>
      <c r="AK41" s="998"/>
    </row>
    <row r="42" spans="1:37" ht="14.25" customHeight="1" x14ac:dyDescent="0.15">
      <c r="B42" s="1000"/>
      <c r="C42" s="936" t="s">
        <v>891</v>
      </c>
      <c r="D42" s="68"/>
      <c r="E42" s="988" t="s">
        <v>892</v>
      </c>
      <c r="F42" s="988"/>
      <c r="G42" s="988"/>
      <c r="H42" s="988"/>
      <c r="I42" s="988"/>
      <c r="J42" s="988"/>
      <c r="K42" s="988"/>
      <c r="L42" s="988"/>
      <c r="M42" s="972"/>
      <c r="N42" s="973"/>
      <c r="O42" s="974"/>
      <c r="P42" s="975"/>
      <c r="Q42" s="976"/>
      <c r="R42" s="731" t="s">
        <v>20</v>
      </c>
      <c r="S42" s="977" t="s">
        <v>893</v>
      </c>
      <c r="T42" s="977"/>
      <c r="U42" s="732" t="s">
        <v>20</v>
      </c>
      <c r="V42" s="977" t="s">
        <v>894</v>
      </c>
      <c r="W42" s="977"/>
      <c r="X42" s="732" t="s">
        <v>20</v>
      </c>
      <c r="Y42" s="977" t="s">
        <v>895</v>
      </c>
      <c r="Z42" s="977"/>
      <c r="AA42" s="969"/>
      <c r="AB42" s="970"/>
      <c r="AC42" s="970"/>
      <c r="AD42" s="970"/>
      <c r="AE42" s="970"/>
      <c r="AF42" s="971"/>
      <c r="AG42" s="970"/>
      <c r="AH42" s="970"/>
      <c r="AI42" s="970"/>
      <c r="AJ42" s="970"/>
      <c r="AK42" s="971"/>
    </row>
    <row r="43" spans="1:37" ht="14.25" customHeight="1" x14ac:dyDescent="0.15">
      <c r="B43" s="1000"/>
      <c r="C43" s="936"/>
      <c r="D43" s="68"/>
      <c r="E43" s="988" t="s">
        <v>896</v>
      </c>
      <c r="F43" s="989"/>
      <c r="G43" s="989"/>
      <c r="H43" s="989"/>
      <c r="I43" s="989"/>
      <c r="J43" s="989"/>
      <c r="K43" s="989"/>
      <c r="L43" s="989"/>
      <c r="M43" s="972"/>
      <c r="N43" s="973"/>
      <c r="O43" s="974"/>
      <c r="P43" s="975"/>
      <c r="Q43" s="976"/>
      <c r="R43" s="731" t="s">
        <v>20</v>
      </c>
      <c r="S43" s="977" t="s">
        <v>893</v>
      </c>
      <c r="T43" s="977"/>
      <c r="U43" s="732" t="s">
        <v>20</v>
      </c>
      <c r="V43" s="977" t="s">
        <v>894</v>
      </c>
      <c r="W43" s="977"/>
      <c r="X43" s="732" t="s">
        <v>20</v>
      </c>
      <c r="Y43" s="977" t="s">
        <v>895</v>
      </c>
      <c r="Z43" s="977"/>
      <c r="AA43" s="969"/>
      <c r="AB43" s="970"/>
      <c r="AC43" s="970"/>
      <c r="AD43" s="970"/>
      <c r="AE43" s="970"/>
      <c r="AF43" s="971"/>
      <c r="AG43" s="970"/>
      <c r="AH43" s="970"/>
      <c r="AI43" s="970"/>
      <c r="AJ43" s="970"/>
      <c r="AK43" s="971"/>
    </row>
    <row r="44" spans="1:37" ht="14.25" customHeight="1" x14ac:dyDescent="0.15">
      <c r="B44" s="1000"/>
      <c r="C44" s="936"/>
      <c r="D44" s="68"/>
      <c r="E44" s="988" t="s">
        <v>897</v>
      </c>
      <c r="F44" s="989"/>
      <c r="G44" s="989"/>
      <c r="H44" s="989"/>
      <c r="I44" s="989"/>
      <c r="J44" s="989"/>
      <c r="K44" s="989"/>
      <c r="L44" s="989"/>
      <c r="M44" s="972"/>
      <c r="N44" s="973"/>
      <c r="O44" s="974"/>
      <c r="P44" s="975"/>
      <c r="Q44" s="976"/>
      <c r="R44" s="731" t="s">
        <v>20</v>
      </c>
      <c r="S44" s="977" t="s">
        <v>893</v>
      </c>
      <c r="T44" s="977"/>
      <c r="U44" s="732" t="s">
        <v>20</v>
      </c>
      <c r="V44" s="977" t="s">
        <v>894</v>
      </c>
      <c r="W44" s="977"/>
      <c r="X44" s="732" t="s">
        <v>20</v>
      </c>
      <c r="Y44" s="977" t="s">
        <v>895</v>
      </c>
      <c r="Z44" s="977"/>
      <c r="AA44" s="969"/>
      <c r="AB44" s="970"/>
      <c r="AC44" s="970"/>
      <c r="AD44" s="970"/>
      <c r="AE44" s="970"/>
      <c r="AF44" s="971"/>
      <c r="AG44" s="970"/>
      <c r="AH44" s="970"/>
      <c r="AI44" s="970"/>
      <c r="AJ44" s="970"/>
      <c r="AK44" s="971"/>
    </row>
    <row r="45" spans="1:37" ht="14.25" customHeight="1" x14ac:dyDescent="0.15">
      <c r="B45" s="1000"/>
      <c r="C45" s="936"/>
      <c r="D45" s="68"/>
      <c r="E45" s="988" t="s">
        <v>184</v>
      </c>
      <c r="F45" s="989"/>
      <c r="G45" s="989"/>
      <c r="H45" s="989"/>
      <c r="I45" s="989"/>
      <c r="J45" s="989"/>
      <c r="K45" s="989"/>
      <c r="L45" s="989"/>
      <c r="M45" s="972"/>
      <c r="N45" s="973"/>
      <c r="O45" s="974"/>
      <c r="P45" s="975"/>
      <c r="Q45" s="976"/>
      <c r="R45" s="731" t="s">
        <v>20</v>
      </c>
      <c r="S45" s="977" t="s">
        <v>893</v>
      </c>
      <c r="T45" s="977"/>
      <c r="U45" s="732" t="s">
        <v>20</v>
      </c>
      <c r="V45" s="977" t="s">
        <v>894</v>
      </c>
      <c r="W45" s="977"/>
      <c r="X45" s="732" t="s">
        <v>20</v>
      </c>
      <c r="Y45" s="977" t="s">
        <v>895</v>
      </c>
      <c r="Z45" s="977"/>
      <c r="AA45" s="969"/>
      <c r="AB45" s="970"/>
      <c r="AC45" s="970"/>
      <c r="AD45" s="970"/>
      <c r="AE45" s="970"/>
      <c r="AF45" s="971"/>
      <c r="AG45" s="970"/>
      <c r="AH45" s="970"/>
      <c r="AI45" s="970"/>
      <c r="AJ45" s="970"/>
      <c r="AK45" s="971"/>
    </row>
    <row r="46" spans="1:37" ht="14.25" customHeight="1" x14ac:dyDescent="0.15">
      <c r="B46" s="1000"/>
      <c r="C46" s="936"/>
      <c r="D46" s="68"/>
      <c r="E46" s="988" t="s">
        <v>185</v>
      </c>
      <c r="F46" s="989"/>
      <c r="G46" s="989"/>
      <c r="H46" s="989"/>
      <c r="I46" s="989"/>
      <c r="J46" s="989"/>
      <c r="K46" s="989"/>
      <c r="L46" s="989"/>
      <c r="M46" s="972"/>
      <c r="N46" s="973"/>
      <c r="O46" s="974"/>
      <c r="P46" s="975"/>
      <c r="Q46" s="976"/>
      <c r="R46" s="731" t="s">
        <v>20</v>
      </c>
      <c r="S46" s="977" t="s">
        <v>893</v>
      </c>
      <c r="T46" s="977"/>
      <c r="U46" s="732" t="s">
        <v>20</v>
      </c>
      <c r="V46" s="977" t="s">
        <v>894</v>
      </c>
      <c r="W46" s="977"/>
      <c r="X46" s="732" t="s">
        <v>20</v>
      </c>
      <c r="Y46" s="977" t="s">
        <v>895</v>
      </c>
      <c r="Z46" s="977"/>
      <c r="AA46" s="969"/>
      <c r="AB46" s="970"/>
      <c r="AC46" s="970"/>
      <c r="AD46" s="970"/>
      <c r="AE46" s="970"/>
      <c r="AF46" s="971"/>
      <c r="AG46" s="970"/>
      <c r="AH46" s="970"/>
      <c r="AI46" s="970"/>
      <c r="AJ46" s="970"/>
      <c r="AK46" s="971"/>
    </row>
    <row r="47" spans="1:37" ht="14.25" customHeight="1" x14ac:dyDescent="0.15">
      <c r="B47" s="1000"/>
      <c r="C47" s="936"/>
      <c r="D47" s="68"/>
      <c r="E47" s="978" t="s">
        <v>186</v>
      </c>
      <c r="F47" s="979"/>
      <c r="G47" s="979"/>
      <c r="H47" s="979"/>
      <c r="I47" s="979"/>
      <c r="J47" s="979"/>
      <c r="K47" s="979"/>
      <c r="L47" s="979"/>
      <c r="M47" s="972"/>
      <c r="N47" s="973"/>
      <c r="O47" s="974"/>
      <c r="P47" s="975"/>
      <c r="Q47" s="976"/>
      <c r="R47" s="731" t="s">
        <v>20</v>
      </c>
      <c r="S47" s="977" t="s">
        <v>893</v>
      </c>
      <c r="T47" s="977"/>
      <c r="U47" s="732" t="s">
        <v>20</v>
      </c>
      <c r="V47" s="977" t="s">
        <v>894</v>
      </c>
      <c r="W47" s="977"/>
      <c r="X47" s="732" t="s">
        <v>20</v>
      </c>
      <c r="Y47" s="977" t="s">
        <v>895</v>
      </c>
      <c r="Z47" s="977"/>
      <c r="AA47" s="969"/>
      <c r="AB47" s="970"/>
      <c r="AC47" s="970"/>
      <c r="AD47" s="970"/>
      <c r="AE47" s="970"/>
      <c r="AF47" s="971"/>
      <c r="AG47" s="970"/>
      <c r="AH47" s="970"/>
      <c r="AI47" s="970"/>
      <c r="AJ47" s="970"/>
      <c r="AK47" s="971"/>
    </row>
    <row r="48" spans="1:37" ht="14.25" customHeight="1" x14ac:dyDescent="0.15">
      <c r="B48" s="1000"/>
      <c r="C48" s="936"/>
      <c r="D48" s="68"/>
      <c r="E48" s="985" t="s">
        <v>898</v>
      </c>
      <c r="F48" s="987"/>
      <c r="G48" s="987"/>
      <c r="H48" s="987"/>
      <c r="I48" s="987"/>
      <c r="J48" s="987"/>
      <c r="K48" s="987"/>
      <c r="L48" s="987"/>
      <c r="M48" s="972"/>
      <c r="N48" s="973"/>
      <c r="O48" s="974"/>
      <c r="P48" s="975"/>
      <c r="Q48" s="976"/>
      <c r="R48" s="731" t="s">
        <v>20</v>
      </c>
      <c r="S48" s="977" t="s">
        <v>893</v>
      </c>
      <c r="T48" s="977"/>
      <c r="U48" s="732" t="s">
        <v>20</v>
      </c>
      <c r="V48" s="977" t="s">
        <v>894</v>
      </c>
      <c r="W48" s="977"/>
      <c r="X48" s="732" t="s">
        <v>20</v>
      </c>
      <c r="Y48" s="977" t="s">
        <v>895</v>
      </c>
      <c r="Z48" s="977"/>
      <c r="AA48" s="969"/>
      <c r="AB48" s="970"/>
      <c r="AC48" s="970"/>
      <c r="AD48" s="970"/>
      <c r="AE48" s="970"/>
      <c r="AF48" s="971"/>
      <c r="AG48" s="970"/>
      <c r="AH48" s="970"/>
      <c r="AI48" s="970"/>
      <c r="AJ48" s="970"/>
      <c r="AK48" s="971"/>
    </row>
    <row r="49" spans="2:37" ht="14.25" customHeight="1" x14ac:dyDescent="0.15">
      <c r="B49" s="1000"/>
      <c r="C49" s="936"/>
      <c r="D49" s="69"/>
      <c r="E49" s="985" t="s">
        <v>899</v>
      </c>
      <c r="F49" s="986"/>
      <c r="G49" s="986"/>
      <c r="H49" s="986"/>
      <c r="I49" s="986"/>
      <c r="J49" s="986"/>
      <c r="K49" s="986"/>
      <c r="L49" s="986"/>
      <c r="M49" s="972"/>
      <c r="N49" s="973"/>
      <c r="O49" s="974"/>
      <c r="P49" s="975"/>
      <c r="Q49" s="976"/>
      <c r="R49" s="731" t="s">
        <v>20</v>
      </c>
      <c r="S49" s="977" t="s">
        <v>893</v>
      </c>
      <c r="T49" s="977"/>
      <c r="U49" s="732" t="s">
        <v>20</v>
      </c>
      <c r="V49" s="977" t="s">
        <v>894</v>
      </c>
      <c r="W49" s="977"/>
      <c r="X49" s="732" t="s">
        <v>20</v>
      </c>
      <c r="Y49" s="977" t="s">
        <v>895</v>
      </c>
      <c r="Z49" s="977"/>
      <c r="AA49" s="969"/>
      <c r="AB49" s="970"/>
      <c r="AC49" s="970"/>
      <c r="AD49" s="970"/>
      <c r="AE49" s="970"/>
      <c r="AF49" s="971"/>
      <c r="AG49" s="970"/>
      <c r="AH49" s="970"/>
      <c r="AI49" s="970"/>
      <c r="AJ49" s="970"/>
      <c r="AK49" s="971"/>
    </row>
    <row r="50" spans="2:37" ht="14.25" customHeight="1" x14ac:dyDescent="0.15">
      <c r="B50" s="1000"/>
      <c r="C50" s="936"/>
      <c r="D50" s="69"/>
      <c r="E50" s="983" t="s">
        <v>900</v>
      </c>
      <c r="F50" s="984"/>
      <c r="G50" s="984"/>
      <c r="H50" s="984"/>
      <c r="I50" s="984"/>
      <c r="J50" s="984"/>
      <c r="K50" s="984"/>
      <c r="L50" s="984"/>
      <c r="M50" s="972"/>
      <c r="N50" s="973"/>
      <c r="O50" s="974"/>
      <c r="P50" s="975"/>
      <c r="Q50" s="976"/>
      <c r="R50" s="731" t="s">
        <v>20</v>
      </c>
      <c r="S50" s="977" t="s">
        <v>893</v>
      </c>
      <c r="T50" s="977"/>
      <c r="U50" s="732" t="s">
        <v>20</v>
      </c>
      <c r="V50" s="977" t="s">
        <v>894</v>
      </c>
      <c r="W50" s="977"/>
      <c r="X50" s="732" t="s">
        <v>20</v>
      </c>
      <c r="Y50" s="977" t="s">
        <v>895</v>
      </c>
      <c r="Z50" s="977"/>
      <c r="AA50" s="969"/>
      <c r="AB50" s="970"/>
      <c r="AC50" s="970"/>
      <c r="AD50" s="970"/>
      <c r="AE50" s="970"/>
      <c r="AF50" s="971"/>
      <c r="AG50" s="970"/>
      <c r="AH50" s="970"/>
      <c r="AI50" s="970"/>
      <c r="AJ50" s="970"/>
      <c r="AK50" s="971"/>
    </row>
    <row r="51" spans="2:37" ht="14.25" customHeight="1" thickBot="1" x14ac:dyDescent="0.2">
      <c r="B51" s="1000"/>
      <c r="C51" s="936"/>
      <c r="D51" s="69"/>
      <c r="E51" s="981" t="s">
        <v>192</v>
      </c>
      <c r="F51" s="982"/>
      <c r="G51" s="982"/>
      <c r="H51" s="982"/>
      <c r="I51" s="982"/>
      <c r="J51" s="982"/>
      <c r="K51" s="982"/>
      <c r="L51" s="982"/>
      <c r="M51" s="972"/>
      <c r="N51" s="973"/>
      <c r="O51" s="974"/>
      <c r="P51" s="975"/>
      <c r="Q51" s="976"/>
      <c r="R51" s="731" t="s">
        <v>20</v>
      </c>
      <c r="S51" s="977" t="s">
        <v>893</v>
      </c>
      <c r="T51" s="977"/>
      <c r="U51" s="732" t="s">
        <v>20</v>
      </c>
      <c r="V51" s="977" t="s">
        <v>894</v>
      </c>
      <c r="W51" s="977"/>
      <c r="X51" s="732" t="s">
        <v>20</v>
      </c>
      <c r="Y51" s="977" t="s">
        <v>895</v>
      </c>
      <c r="Z51" s="977"/>
      <c r="AA51" s="969"/>
      <c r="AB51" s="970"/>
      <c r="AC51" s="970"/>
      <c r="AD51" s="970"/>
      <c r="AE51" s="970"/>
      <c r="AF51" s="971"/>
      <c r="AG51" s="970"/>
      <c r="AH51" s="970"/>
      <c r="AI51" s="970"/>
      <c r="AJ51" s="970"/>
      <c r="AK51" s="971"/>
    </row>
    <row r="52" spans="2:37" ht="14.25" customHeight="1" thickTop="1" x14ac:dyDescent="0.15">
      <c r="B52" s="1000"/>
      <c r="C52" s="936"/>
      <c r="D52" s="71"/>
      <c r="E52" s="980" t="s">
        <v>901</v>
      </c>
      <c r="F52" s="980"/>
      <c r="G52" s="980"/>
      <c r="H52" s="980"/>
      <c r="I52" s="980"/>
      <c r="J52" s="980"/>
      <c r="K52" s="980"/>
      <c r="L52" s="980"/>
      <c r="M52" s="972"/>
      <c r="N52" s="973"/>
      <c r="O52" s="974"/>
      <c r="P52" s="975"/>
      <c r="Q52" s="976"/>
      <c r="R52" s="731" t="s">
        <v>20</v>
      </c>
      <c r="S52" s="977" t="s">
        <v>893</v>
      </c>
      <c r="T52" s="977"/>
      <c r="U52" s="732" t="s">
        <v>20</v>
      </c>
      <c r="V52" s="977" t="s">
        <v>894</v>
      </c>
      <c r="W52" s="977"/>
      <c r="X52" s="732" t="s">
        <v>20</v>
      </c>
      <c r="Y52" s="977" t="s">
        <v>895</v>
      </c>
      <c r="Z52" s="977"/>
      <c r="AA52" s="969"/>
      <c r="AB52" s="970"/>
      <c r="AC52" s="970"/>
      <c r="AD52" s="970"/>
      <c r="AE52" s="970"/>
      <c r="AF52" s="971"/>
      <c r="AG52" s="970"/>
      <c r="AH52" s="970"/>
      <c r="AI52" s="970"/>
      <c r="AJ52" s="970"/>
      <c r="AK52" s="971"/>
    </row>
    <row r="53" spans="2:37" ht="14.25" customHeight="1" x14ac:dyDescent="0.15">
      <c r="B53" s="1000"/>
      <c r="C53" s="936"/>
      <c r="D53" s="68"/>
      <c r="E53" s="978" t="s">
        <v>902</v>
      </c>
      <c r="F53" s="979"/>
      <c r="G53" s="979"/>
      <c r="H53" s="979"/>
      <c r="I53" s="979"/>
      <c r="J53" s="979"/>
      <c r="K53" s="979"/>
      <c r="L53" s="979"/>
      <c r="M53" s="972"/>
      <c r="N53" s="973"/>
      <c r="O53" s="974"/>
      <c r="P53" s="975"/>
      <c r="Q53" s="976"/>
      <c r="R53" s="731" t="s">
        <v>20</v>
      </c>
      <c r="S53" s="977" t="s">
        <v>893</v>
      </c>
      <c r="T53" s="977"/>
      <c r="U53" s="732" t="s">
        <v>20</v>
      </c>
      <c r="V53" s="977" t="s">
        <v>894</v>
      </c>
      <c r="W53" s="977"/>
      <c r="X53" s="732" t="s">
        <v>20</v>
      </c>
      <c r="Y53" s="977" t="s">
        <v>895</v>
      </c>
      <c r="Z53" s="977"/>
      <c r="AA53" s="969"/>
      <c r="AB53" s="970"/>
      <c r="AC53" s="970"/>
      <c r="AD53" s="970"/>
      <c r="AE53" s="970"/>
      <c r="AF53" s="971"/>
      <c r="AG53" s="970"/>
      <c r="AH53" s="970"/>
      <c r="AI53" s="970"/>
      <c r="AJ53" s="970"/>
      <c r="AK53" s="971"/>
    </row>
    <row r="54" spans="2:37" ht="14.25" customHeight="1" x14ac:dyDescent="0.15">
      <c r="B54" s="1000"/>
      <c r="C54" s="937"/>
      <c r="D54" s="68"/>
      <c r="E54" s="978" t="s">
        <v>903</v>
      </c>
      <c r="F54" s="979"/>
      <c r="G54" s="979"/>
      <c r="H54" s="979"/>
      <c r="I54" s="979"/>
      <c r="J54" s="979"/>
      <c r="K54" s="979"/>
      <c r="L54" s="979"/>
      <c r="M54" s="972"/>
      <c r="N54" s="973"/>
      <c r="O54" s="974"/>
      <c r="P54" s="975"/>
      <c r="Q54" s="976"/>
      <c r="R54" s="731" t="s">
        <v>20</v>
      </c>
      <c r="S54" s="977" t="s">
        <v>893</v>
      </c>
      <c r="T54" s="977"/>
      <c r="U54" s="732" t="s">
        <v>20</v>
      </c>
      <c r="V54" s="977" t="s">
        <v>894</v>
      </c>
      <c r="W54" s="977"/>
      <c r="X54" s="732" t="s">
        <v>20</v>
      </c>
      <c r="Y54" s="977" t="s">
        <v>895</v>
      </c>
      <c r="Z54" s="977"/>
      <c r="AA54" s="969"/>
      <c r="AB54" s="970"/>
      <c r="AC54" s="970"/>
      <c r="AD54" s="970"/>
      <c r="AE54" s="970"/>
      <c r="AF54" s="971"/>
      <c r="AG54" s="970"/>
      <c r="AH54" s="970"/>
      <c r="AI54" s="970"/>
      <c r="AJ54" s="970"/>
      <c r="AK54" s="971"/>
    </row>
    <row r="55" spans="2:37" ht="14.25" customHeight="1" x14ac:dyDescent="0.15">
      <c r="B55" s="733"/>
      <c r="C55" s="955" t="s">
        <v>904</v>
      </c>
      <c r="D55" s="956"/>
      <c r="E55" s="956"/>
      <c r="F55" s="956"/>
      <c r="G55" s="956"/>
      <c r="H55" s="956"/>
      <c r="I55" s="956"/>
      <c r="J55" s="956"/>
      <c r="K55" s="956"/>
      <c r="L55" s="956"/>
      <c r="M55" s="972"/>
      <c r="N55" s="973"/>
      <c r="O55" s="974"/>
      <c r="P55" s="975"/>
      <c r="Q55" s="976"/>
      <c r="R55" s="731" t="s">
        <v>20</v>
      </c>
      <c r="S55" s="977" t="s">
        <v>893</v>
      </c>
      <c r="T55" s="977"/>
      <c r="U55" s="732" t="s">
        <v>20</v>
      </c>
      <c r="V55" s="977" t="s">
        <v>894</v>
      </c>
      <c r="W55" s="977"/>
      <c r="X55" s="732" t="s">
        <v>20</v>
      </c>
      <c r="Y55" s="977" t="s">
        <v>895</v>
      </c>
      <c r="Z55" s="977"/>
      <c r="AA55" s="969"/>
      <c r="AB55" s="970"/>
      <c r="AC55" s="970"/>
      <c r="AD55" s="970"/>
      <c r="AE55" s="970"/>
      <c r="AF55" s="971"/>
      <c r="AG55" s="970"/>
      <c r="AH55" s="970"/>
      <c r="AI55" s="970"/>
      <c r="AJ55" s="970"/>
      <c r="AK55" s="971"/>
    </row>
    <row r="56" spans="2:37" ht="14.25" customHeight="1" x14ac:dyDescent="0.15">
      <c r="B56" s="733"/>
      <c r="C56" s="955" t="s">
        <v>905</v>
      </c>
      <c r="D56" s="956"/>
      <c r="E56" s="956"/>
      <c r="F56" s="956"/>
      <c r="G56" s="956"/>
      <c r="H56" s="956"/>
      <c r="I56" s="956"/>
      <c r="J56" s="956"/>
      <c r="K56" s="956"/>
      <c r="L56" s="956"/>
      <c r="M56" s="972"/>
      <c r="N56" s="973"/>
      <c r="O56" s="974"/>
      <c r="P56" s="975"/>
      <c r="Q56" s="976"/>
      <c r="R56" s="731" t="s">
        <v>20</v>
      </c>
      <c r="S56" s="977" t="s">
        <v>893</v>
      </c>
      <c r="T56" s="977"/>
      <c r="U56" s="732" t="s">
        <v>20</v>
      </c>
      <c r="V56" s="977" t="s">
        <v>894</v>
      </c>
      <c r="W56" s="977"/>
      <c r="X56" s="732" t="s">
        <v>20</v>
      </c>
      <c r="Y56" s="977" t="s">
        <v>895</v>
      </c>
      <c r="Z56" s="977"/>
      <c r="AA56" s="969"/>
      <c r="AB56" s="970"/>
      <c r="AC56" s="970"/>
      <c r="AD56" s="970"/>
      <c r="AE56" s="970"/>
      <c r="AF56" s="971"/>
      <c r="AG56" s="970"/>
      <c r="AH56" s="970"/>
      <c r="AI56" s="970"/>
      <c r="AJ56" s="970"/>
      <c r="AK56" s="971"/>
    </row>
    <row r="57" spans="2:37" ht="14.25" customHeight="1" x14ac:dyDescent="0.15">
      <c r="B57" s="955" t="s">
        <v>8</v>
      </c>
      <c r="C57" s="956"/>
      <c r="D57" s="956"/>
      <c r="E57" s="956"/>
      <c r="F57" s="956"/>
      <c r="G57" s="956"/>
      <c r="H57" s="956"/>
      <c r="I57" s="956"/>
      <c r="J57" s="956"/>
      <c r="K57" s="938"/>
      <c r="L57" s="939"/>
      <c r="M57" s="939"/>
      <c r="N57" s="939"/>
      <c r="O57" s="939"/>
      <c r="P57" s="939"/>
      <c r="Q57" s="939"/>
      <c r="R57" s="939"/>
      <c r="S57" s="939"/>
      <c r="T57" s="940"/>
      <c r="U57" s="957"/>
      <c r="V57" s="958"/>
      <c r="W57" s="958"/>
      <c r="X57" s="958"/>
      <c r="Y57" s="958"/>
      <c r="Z57" s="958"/>
      <c r="AA57" s="959"/>
      <c r="AB57" s="959"/>
      <c r="AC57" s="959"/>
      <c r="AD57" s="959"/>
      <c r="AE57" s="959"/>
      <c r="AF57" s="959"/>
      <c r="AG57" s="958"/>
      <c r="AH57" s="958"/>
      <c r="AI57" s="958"/>
      <c r="AJ57" s="958"/>
      <c r="AK57" s="960"/>
    </row>
    <row r="58" spans="2:37" ht="14.25" customHeight="1" x14ac:dyDescent="0.15">
      <c r="B58" s="961" t="s">
        <v>762</v>
      </c>
      <c r="C58" s="962"/>
      <c r="D58" s="962"/>
      <c r="E58" s="962"/>
      <c r="F58" s="962"/>
      <c r="G58" s="962"/>
      <c r="H58" s="962"/>
      <c r="I58" s="962"/>
      <c r="J58" s="962"/>
      <c r="K58" s="963"/>
      <c r="L58" s="964"/>
      <c r="M58" s="964"/>
      <c r="N58" s="964"/>
      <c r="O58" s="964"/>
      <c r="P58" s="964"/>
      <c r="Q58" s="964"/>
      <c r="R58" s="964"/>
      <c r="S58" s="964"/>
      <c r="T58" s="965"/>
      <c r="U58" s="966"/>
      <c r="V58" s="967"/>
      <c r="W58" s="967"/>
      <c r="X58" s="967"/>
      <c r="Y58" s="967"/>
      <c r="Z58" s="967"/>
      <c r="AA58" s="967"/>
      <c r="AB58" s="967"/>
      <c r="AC58" s="967"/>
      <c r="AD58" s="967"/>
      <c r="AE58" s="967"/>
      <c r="AF58" s="967"/>
      <c r="AG58" s="967"/>
      <c r="AH58" s="967"/>
      <c r="AI58" s="967"/>
      <c r="AJ58" s="967"/>
      <c r="AK58" s="968"/>
    </row>
    <row r="59" spans="2:37" ht="14.25" customHeight="1" x14ac:dyDescent="0.15">
      <c r="B59" s="935" t="s">
        <v>763</v>
      </c>
      <c r="C59" s="938" t="s">
        <v>764</v>
      </c>
      <c r="D59" s="939"/>
      <c r="E59" s="939"/>
      <c r="F59" s="939"/>
      <c r="G59" s="939"/>
      <c r="H59" s="939"/>
      <c r="I59" s="939"/>
      <c r="J59" s="939"/>
      <c r="K59" s="939"/>
      <c r="L59" s="939"/>
      <c r="M59" s="939"/>
      <c r="N59" s="939"/>
      <c r="O59" s="939"/>
      <c r="P59" s="939"/>
      <c r="Q59" s="939"/>
      <c r="R59" s="939"/>
      <c r="S59" s="939"/>
      <c r="T59" s="939"/>
      <c r="U59" s="938" t="s">
        <v>765</v>
      </c>
      <c r="V59" s="939"/>
      <c r="W59" s="939"/>
      <c r="X59" s="939"/>
      <c r="Y59" s="939"/>
      <c r="Z59" s="939"/>
      <c r="AA59" s="939"/>
      <c r="AB59" s="939"/>
      <c r="AC59" s="939"/>
      <c r="AD59" s="939"/>
      <c r="AE59" s="939"/>
      <c r="AF59" s="939"/>
      <c r="AG59" s="939"/>
      <c r="AH59" s="939"/>
      <c r="AI59" s="939"/>
      <c r="AJ59" s="939"/>
      <c r="AK59" s="940"/>
    </row>
    <row r="60" spans="2:37" x14ac:dyDescent="0.15">
      <c r="B60" s="936"/>
      <c r="C60" s="941"/>
      <c r="D60" s="942"/>
      <c r="E60" s="942"/>
      <c r="F60" s="942"/>
      <c r="G60" s="942"/>
      <c r="H60" s="942"/>
      <c r="I60" s="942"/>
      <c r="J60" s="942"/>
      <c r="K60" s="942"/>
      <c r="L60" s="942"/>
      <c r="M60" s="942"/>
      <c r="N60" s="942"/>
      <c r="O60" s="942"/>
      <c r="P60" s="942"/>
      <c r="Q60" s="942"/>
      <c r="R60" s="942"/>
      <c r="S60" s="942"/>
      <c r="T60" s="942"/>
      <c r="U60" s="941"/>
      <c r="V60" s="942"/>
      <c r="W60" s="942"/>
      <c r="X60" s="942"/>
      <c r="Y60" s="942"/>
      <c r="Z60" s="942"/>
      <c r="AA60" s="942"/>
      <c r="AB60" s="942"/>
      <c r="AC60" s="942"/>
      <c r="AD60" s="942"/>
      <c r="AE60" s="942"/>
      <c r="AF60" s="942"/>
      <c r="AG60" s="942"/>
      <c r="AH60" s="942"/>
      <c r="AI60" s="942"/>
      <c r="AJ60" s="942"/>
      <c r="AK60" s="947"/>
    </row>
    <row r="61" spans="2:37" x14ac:dyDescent="0.15">
      <c r="B61" s="936"/>
      <c r="C61" s="943"/>
      <c r="D61" s="944"/>
      <c r="E61" s="944"/>
      <c r="F61" s="944"/>
      <c r="G61" s="944"/>
      <c r="H61" s="944"/>
      <c r="I61" s="944"/>
      <c r="J61" s="944"/>
      <c r="K61" s="944"/>
      <c r="L61" s="944"/>
      <c r="M61" s="944"/>
      <c r="N61" s="944"/>
      <c r="O61" s="944"/>
      <c r="P61" s="944"/>
      <c r="Q61" s="944"/>
      <c r="R61" s="944"/>
      <c r="S61" s="944"/>
      <c r="T61" s="944"/>
      <c r="U61" s="943"/>
      <c r="V61" s="944"/>
      <c r="W61" s="944"/>
      <c r="X61" s="944"/>
      <c r="Y61" s="944"/>
      <c r="Z61" s="944"/>
      <c r="AA61" s="944"/>
      <c r="AB61" s="944"/>
      <c r="AC61" s="944"/>
      <c r="AD61" s="944"/>
      <c r="AE61" s="944"/>
      <c r="AF61" s="944"/>
      <c r="AG61" s="944"/>
      <c r="AH61" s="944"/>
      <c r="AI61" s="944"/>
      <c r="AJ61" s="944"/>
      <c r="AK61" s="948"/>
    </row>
    <row r="62" spans="2:37" x14ac:dyDescent="0.15">
      <c r="B62" s="936"/>
      <c r="C62" s="943"/>
      <c r="D62" s="944"/>
      <c r="E62" s="944"/>
      <c r="F62" s="944"/>
      <c r="G62" s="944"/>
      <c r="H62" s="944"/>
      <c r="I62" s="944"/>
      <c r="J62" s="944"/>
      <c r="K62" s="944"/>
      <c r="L62" s="944"/>
      <c r="M62" s="944"/>
      <c r="N62" s="944"/>
      <c r="O62" s="944"/>
      <c r="P62" s="944"/>
      <c r="Q62" s="944"/>
      <c r="R62" s="944"/>
      <c r="S62" s="944"/>
      <c r="T62" s="944"/>
      <c r="U62" s="943"/>
      <c r="V62" s="944"/>
      <c r="W62" s="944"/>
      <c r="X62" s="944"/>
      <c r="Y62" s="944"/>
      <c r="Z62" s="944"/>
      <c r="AA62" s="944"/>
      <c r="AB62" s="944"/>
      <c r="AC62" s="944"/>
      <c r="AD62" s="944"/>
      <c r="AE62" s="944"/>
      <c r="AF62" s="944"/>
      <c r="AG62" s="944"/>
      <c r="AH62" s="944"/>
      <c r="AI62" s="944"/>
      <c r="AJ62" s="944"/>
      <c r="AK62" s="948"/>
    </row>
    <row r="63" spans="2:37" x14ac:dyDescent="0.15">
      <c r="B63" s="937"/>
      <c r="C63" s="945"/>
      <c r="D63" s="946"/>
      <c r="E63" s="946"/>
      <c r="F63" s="946"/>
      <c r="G63" s="946"/>
      <c r="H63" s="946"/>
      <c r="I63" s="946"/>
      <c r="J63" s="946"/>
      <c r="K63" s="946"/>
      <c r="L63" s="946"/>
      <c r="M63" s="946"/>
      <c r="N63" s="946"/>
      <c r="O63" s="946"/>
      <c r="P63" s="946"/>
      <c r="Q63" s="946"/>
      <c r="R63" s="946"/>
      <c r="S63" s="946"/>
      <c r="T63" s="946"/>
      <c r="U63" s="945"/>
      <c r="V63" s="946"/>
      <c r="W63" s="946"/>
      <c r="X63" s="946"/>
      <c r="Y63" s="946"/>
      <c r="Z63" s="946"/>
      <c r="AA63" s="946"/>
      <c r="AB63" s="946"/>
      <c r="AC63" s="946"/>
      <c r="AD63" s="946"/>
      <c r="AE63" s="946"/>
      <c r="AF63" s="946"/>
      <c r="AG63" s="946"/>
      <c r="AH63" s="946"/>
      <c r="AI63" s="946"/>
      <c r="AJ63" s="946"/>
      <c r="AK63" s="949"/>
    </row>
    <row r="64" spans="2:37" ht="14.25" customHeight="1" x14ac:dyDescent="0.15">
      <c r="B64" s="950" t="s">
        <v>766</v>
      </c>
      <c r="C64" s="951"/>
      <c r="D64" s="951"/>
      <c r="E64" s="951"/>
      <c r="F64" s="952"/>
      <c r="G64" s="953" t="s">
        <v>9</v>
      </c>
      <c r="H64" s="953"/>
      <c r="I64" s="953"/>
      <c r="J64" s="953"/>
      <c r="K64" s="953"/>
      <c r="L64" s="953"/>
      <c r="M64" s="953"/>
      <c r="N64" s="953"/>
      <c r="O64" s="953"/>
      <c r="P64" s="953"/>
      <c r="Q64" s="953"/>
      <c r="R64" s="953"/>
      <c r="S64" s="953"/>
      <c r="T64" s="953"/>
      <c r="U64" s="954"/>
      <c r="V64" s="954"/>
      <c r="W64" s="954"/>
      <c r="X64" s="954"/>
      <c r="Y64" s="954"/>
      <c r="Z64" s="954"/>
      <c r="AA64" s="954"/>
      <c r="AB64" s="954"/>
      <c r="AC64" s="954"/>
      <c r="AD64" s="954"/>
      <c r="AE64" s="954"/>
      <c r="AF64" s="954"/>
      <c r="AG64" s="954"/>
      <c r="AH64" s="954"/>
      <c r="AI64" s="954"/>
      <c r="AJ64" s="954"/>
      <c r="AK64" s="954"/>
    </row>
    <row r="66" spans="2:5" x14ac:dyDescent="0.15">
      <c r="B66" s="14" t="s">
        <v>767</v>
      </c>
    </row>
    <row r="67" spans="2:5" x14ac:dyDescent="0.15">
      <c r="B67" s="14" t="s">
        <v>768</v>
      </c>
    </row>
    <row r="68" spans="2:5" x14ac:dyDescent="0.15">
      <c r="B68" s="14" t="s">
        <v>769</v>
      </c>
    </row>
    <row r="69" spans="2:5" x14ac:dyDescent="0.15">
      <c r="B69" s="14" t="s">
        <v>906</v>
      </c>
    </row>
    <row r="70" spans="2:5" x14ac:dyDescent="0.15">
      <c r="B70" s="14" t="s">
        <v>771</v>
      </c>
    </row>
    <row r="71" spans="2:5" x14ac:dyDescent="0.15">
      <c r="B71" s="14" t="s">
        <v>907</v>
      </c>
    </row>
    <row r="72" spans="2:5" x14ac:dyDescent="0.15">
      <c r="B72" s="14" t="s">
        <v>908</v>
      </c>
    </row>
    <row r="73" spans="2:5" x14ac:dyDescent="0.15">
      <c r="B73" s="14"/>
      <c r="E73" s="3" t="s">
        <v>909</v>
      </c>
    </row>
    <row r="74" spans="2:5" x14ac:dyDescent="0.15">
      <c r="B74" s="14" t="s">
        <v>910</v>
      </c>
    </row>
    <row r="75" spans="2:5" x14ac:dyDescent="0.15">
      <c r="B75" s="14" t="s">
        <v>911</v>
      </c>
    </row>
    <row r="76" spans="2:5" x14ac:dyDescent="0.15">
      <c r="E76" s="14" t="s">
        <v>912</v>
      </c>
    </row>
    <row r="87" spans="2:2" ht="12.75" customHeight="1" x14ac:dyDescent="0.15">
      <c r="B87" s="46"/>
    </row>
    <row r="88" spans="2:2" ht="12.75" customHeight="1" x14ac:dyDescent="0.15">
      <c r="B88" s="46" t="s">
        <v>778</v>
      </c>
    </row>
    <row r="89" spans="2:2" ht="12.75" customHeight="1" x14ac:dyDescent="0.15">
      <c r="B89" s="46" t="s">
        <v>779</v>
      </c>
    </row>
    <row r="90" spans="2:2" ht="12.75" customHeight="1" x14ac:dyDescent="0.15">
      <c r="B90" s="46" t="s">
        <v>780</v>
      </c>
    </row>
    <row r="91" spans="2:2" ht="12.75" customHeight="1" x14ac:dyDescent="0.15">
      <c r="B91" s="46" t="s">
        <v>781</v>
      </c>
    </row>
    <row r="92" spans="2:2" ht="12.75" customHeight="1" x14ac:dyDescent="0.15">
      <c r="B92" s="46" t="s">
        <v>782</v>
      </c>
    </row>
    <row r="93" spans="2:2" ht="12.75" customHeight="1" x14ac:dyDescent="0.15">
      <c r="B93" s="46" t="s">
        <v>783</v>
      </c>
    </row>
    <row r="94" spans="2:2" ht="12.75" customHeight="1" x14ac:dyDescent="0.15">
      <c r="B94" s="46" t="s">
        <v>784</v>
      </c>
    </row>
    <row r="95" spans="2:2" ht="12.75" customHeight="1" x14ac:dyDescent="0.15">
      <c r="B95" s="46" t="s">
        <v>785</v>
      </c>
    </row>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43" spans="1:1" x14ac:dyDescent="0.15">
      <c r="A143" s="59"/>
    </row>
    <row r="179" spans="1:1" x14ac:dyDescent="0.15">
      <c r="A179" s="726"/>
    </row>
    <row r="230" spans="1:1" x14ac:dyDescent="0.15">
      <c r="A230" s="726"/>
    </row>
    <row r="279" spans="1:1" x14ac:dyDescent="0.15">
      <c r="A279" s="726"/>
    </row>
    <row r="306" spans="1:1" x14ac:dyDescent="0.15">
      <c r="A306" s="59"/>
    </row>
    <row r="356" spans="1:1" x14ac:dyDescent="0.15">
      <c r="A356" s="726"/>
    </row>
    <row r="380" spans="1:1" x14ac:dyDescent="0.15">
      <c r="A380" s="59"/>
    </row>
    <row r="408" spans="1:1" x14ac:dyDescent="0.15">
      <c r="A408" s="59"/>
    </row>
    <row r="436" spans="1:1" x14ac:dyDescent="0.15">
      <c r="A436" s="59"/>
    </row>
    <row r="460" spans="1:1" x14ac:dyDescent="0.15">
      <c r="A460" s="59"/>
    </row>
    <row r="489" spans="1:1" x14ac:dyDescent="0.15">
      <c r="A489" s="59"/>
    </row>
    <row r="518" spans="1:1" x14ac:dyDescent="0.15">
      <c r="A518" s="59"/>
    </row>
    <row r="567" spans="1:1" x14ac:dyDescent="0.15">
      <c r="A567" s="726"/>
    </row>
    <row r="598" spans="1:1" x14ac:dyDescent="0.15">
      <c r="A598" s="726"/>
    </row>
    <row r="642" spans="1:1" x14ac:dyDescent="0.15">
      <c r="A642" s="726"/>
    </row>
    <row r="678" spans="1:1" x14ac:dyDescent="0.15">
      <c r="A678" s="59"/>
    </row>
    <row r="717" spans="1:1" x14ac:dyDescent="0.15">
      <c r="A717" s="726"/>
    </row>
    <row r="746" spans="1:1" x14ac:dyDescent="0.15">
      <c r="A746" s="726"/>
    </row>
    <row r="785" spans="1:1" x14ac:dyDescent="0.15">
      <c r="A785" s="726"/>
    </row>
    <row r="824" spans="1:1" x14ac:dyDescent="0.15">
      <c r="A824" s="726"/>
    </row>
    <row r="852" spans="1:1" x14ac:dyDescent="0.15">
      <c r="A852" s="726"/>
    </row>
    <row r="892" spans="1:1" x14ac:dyDescent="0.15">
      <c r="A892" s="726"/>
    </row>
    <row r="932" spans="1:1" x14ac:dyDescent="0.15">
      <c r="A932" s="726"/>
    </row>
    <row r="961" spans="1:1" x14ac:dyDescent="0.15">
      <c r="A961" s="726"/>
    </row>
  </sheetData>
  <mergeCells count="246">
    <mergeCell ref="B8:K8"/>
    <mergeCell ref="U9:W9"/>
    <mergeCell ref="X9:AJ9"/>
    <mergeCell ref="X10:AJ10"/>
    <mergeCell ref="U11:W11"/>
    <mergeCell ref="X11:AJ11"/>
    <mergeCell ref="AB3:AF3"/>
    <mergeCell ref="AG3:AK3"/>
    <mergeCell ref="B5:AK5"/>
    <mergeCell ref="B6:AK6"/>
    <mergeCell ref="AF7:AG7"/>
    <mergeCell ref="AI7:AJ7"/>
    <mergeCell ref="AC7:AD7"/>
    <mergeCell ref="M14:N14"/>
    <mergeCell ref="Y14:AF14"/>
    <mergeCell ref="AG14:AK14"/>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O40:Q40"/>
    <mergeCell ref="R40:Z41"/>
    <mergeCell ref="AA40:AF40"/>
    <mergeCell ref="Y42:Z42"/>
    <mergeCell ref="AA42:AF42"/>
    <mergeCell ref="E44:L44"/>
    <mergeCell ref="M44:N44"/>
    <mergeCell ref="AA47:AF47"/>
    <mergeCell ref="AA49:AF49"/>
    <mergeCell ref="AA51:AF51"/>
    <mergeCell ref="AA53:AF53"/>
    <mergeCell ref="AG40:AK40"/>
    <mergeCell ref="O41:Q41"/>
    <mergeCell ref="AA41:AF41"/>
    <mergeCell ref="AG41:AK41"/>
    <mergeCell ref="C42:C54"/>
    <mergeCell ref="E42:L42"/>
    <mergeCell ref="M42:N42"/>
    <mergeCell ref="O42:Q42"/>
    <mergeCell ref="S42:T42"/>
    <mergeCell ref="V42:W42"/>
    <mergeCell ref="O44:Q44"/>
    <mergeCell ref="S44:T44"/>
    <mergeCell ref="V44:W44"/>
    <mergeCell ref="Y44:Z44"/>
    <mergeCell ref="AA44:AF44"/>
    <mergeCell ref="AG44:AK44"/>
    <mergeCell ref="AG42:AK42"/>
    <mergeCell ref="E43:L43"/>
    <mergeCell ref="M43:N43"/>
    <mergeCell ref="O43:Q43"/>
    <mergeCell ref="S43:T43"/>
    <mergeCell ref="V43:W43"/>
    <mergeCell ref="Y43:Z43"/>
    <mergeCell ref="AA43:AF43"/>
    <mergeCell ref="AG43:AK43"/>
    <mergeCell ref="AA45:AF45"/>
    <mergeCell ref="AG45:AK45"/>
    <mergeCell ref="E46:L46"/>
    <mergeCell ref="M46:N46"/>
    <mergeCell ref="O46:Q46"/>
    <mergeCell ref="S46:T46"/>
    <mergeCell ref="V46:W46"/>
    <mergeCell ref="Y46:Z46"/>
    <mergeCell ref="AA46:AF46"/>
    <mergeCell ref="AG46:AK46"/>
    <mergeCell ref="E45:L45"/>
    <mergeCell ref="M45:N45"/>
    <mergeCell ref="O45:Q45"/>
    <mergeCell ref="S45:T45"/>
    <mergeCell ref="V45:W45"/>
    <mergeCell ref="Y45:Z45"/>
    <mergeCell ref="AG47:AK47"/>
    <mergeCell ref="E48:L48"/>
    <mergeCell ref="M48:N48"/>
    <mergeCell ref="O48:Q48"/>
    <mergeCell ref="S48:T48"/>
    <mergeCell ref="V48:W48"/>
    <mergeCell ref="Y48:Z48"/>
    <mergeCell ref="AA48:AF48"/>
    <mergeCell ref="AG48:AK48"/>
    <mergeCell ref="E47:L47"/>
    <mergeCell ref="M47:N47"/>
    <mergeCell ref="O47:Q47"/>
    <mergeCell ref="S47:T47"/>
    <mergeCell ref="V47:W47"/>
    <mergeCell ref="Y47:Z47"/>
    <mergeCell ref="AG49:AK49"/>
    <mergeCell ref="E50:L50"/>
    <mergeCell ref="M50:N50"/>
    <mergeCell ref="O50:Q50"/>
    <mergeCell ref="S50:T50"/>
    <mergeCell ref="V50:W50"/>
    <mergeCell ref="Y50:Z50"/>
    <mergeCell ref="AA50:AF50"/>
    <mergeCell ref="AG50:AK50"/>
    <mergeCell ref="E49:L49"/>
    <mergeCell ref="M49:N49"/>
    <mergeCell ref="O49:Q49"/>
    <mergeCell ref="S49:T49"/>
    <mergeCell ref="V49:W49"/>
    <mergeCell ref="Y49:Z49"/>
    <mergeCell ref="AG51:AK51"/>
    <mergeCell ref="E52:L52"/>
    <mergeCell ref="M52:N52"/>
    <mergeCell ref="O52:Q52"/>
    <mergeCell ref="S52:T52"/>
    <mergeCell ref="V52:W52"/>
    <mergeCell ref="Y52:Z52"/>
    <mergeCell ref="AA52:AF52"/>
    <mergeCell ref="AG52:AK52"/>
    <mergeCell ref="E51:L51"/>
    <mergeCell ref="M51:N51"/>
    <mergeCell ref="O51:Q51"/>
    <mergeCell ref="S51:T51"/>
    <mergeCell ref="V51:W51"/>
    <mergeCell ref="Y51:Z51"/>
    <mergeCell ref="AG53:AK53"/>
    <mergeCell ref="E54:L54"/>
    <mergeCell ref="M54:N54"/>
    <mergeCell ref="O54:Q54"/>
    <mergeCell ref="S54:T54"/>
    <mergeCell ref="V54:W54"/>
    <mergeCell ref="Y54:Z54"/>
    <mergeCell ref="AA54:AF54"/>
    <mergeCell ref="AG54:AK54"/>
    <mergeCell ref="E53:L53"/>
    <mergeCell ref="M53:N53"/>
    <mergeCell ref="O53:Q53"/>
    <mergeCell ref="S53:T53"/>
    <mergeCell ref="V53:W53"/>
    <mergeCell ref="Y53:Z53"/>
    <mergeCell ref="AA55:AF55"/>
    <mergeCell ref="AG55:AK55"/>
    <mergeCell ref="C56:L56"/>
    <mergeCell ref="M56:N56"/>
    <mergeCell ref="O56:Q56"/>
    <mergeCell ref="S56:T56"/>
    <mergeCell ref="V56:W56"/>
    <mergeCell ref="Y56:Z56"/>
    <mergeCell ref="AA56:AF56"/>
    <mergeCell ref="AG56:AK56"/>
    <mergeCell ref="C55:L55"/>
    <mergeCell ref="M55:N55"/>
    <mergeCell ref="O55:Q55"/>
    <mergeCell ref="S55:T55"/>
    <mergeCell ref="V55:W55"/>
    <mergeCell ref="Y55:Z55"/>
    <mergeCell ref="B59:B63"/>
    <mergeCell ref="C59:T59"/>
    <mergeCell ref="U59:AK59"/>
    <mergeCell ref="C60:T63"/>
    <mergeCell ref="U60:AK63"/>
    <mergeCell ref="B64:F64"/>
    <mergeCell ref="G64:AK64"/>
    <mergeCell ref="B57:J57"/>
    <mergeCell ref="K57:T57"/>
    <mergeCell ref="U57:AK57"/>
    <mergeCell ref="B58:J58"/>
    <mergeCell ref="K58:T58"/>
    <mergeCell ref="U58:AK58"/>
  </mergeCells>
  <phoneticPr fontId="2"/>
  <dataValidations count="2">
    <dataValidation type="list" allowBlank="1" showInputMessage="1" showErrorMessage="1" sqref="M42:N56" xr:uid="{00000000-0002-0000-0400-000000000000}">
      <formula1>"○"</formula1>
    </dataValidation>
    <dataValidation type="list" allowBlank="1" showInputMessage="1" showErrorMessage="1" sqref="R42:R56 U42:U56 X42:X56" xr:uid="{00000000-0002-0000-0400-000001000000}">
      <formula1>"□,■"</formula1>
    </dataValidation>
  </dataValidations>
  <pageMargins left="0.7" right="0.7" top="0.75" bottom="0.75" header="0.3" footer="0.3"/>
  <pageSetup paperSize="9" scale="72"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T78"/>
  <sheetViews>
    <sheetView view="pageBreakPreview" zoomScaleNormal="100" zoomScaleSheetLayoutView="100" workbookViewId="0">
      <selection activeCell="E26" sqref="E26:H26"/>
    </sheetView>
  </sheetViews>
  <sheetFormatPr defaultColWidth="9.375" defaultRowHeight="13.5" x14ac:dyDescent="0.15"/>
  <cols>
    <col min="1" max="14" width="7.875" style="615" customWidth="1"/>
    <col min="15" max="15" width="9.625" style="615" customWidth="1"/>
    <col min="16" max="16" width="1.625" style="615" customWidth="1"/>
    <col min="17" max="16384" width="9.375" style="615"/>
  </cols>
  <sheetData>
    <row r="1" spans="1:20" ht="15.4" customHeight="1" x14ac:dyDescent="0.15">
      <c r="O1" s="636"/>
      <c r="P1" s="661"/>
      <c r="Q1" s="661"/>
      <c r="R1" s="661"/>
      <c r="S1" s="661"/>
      <c r="T1" s="661"/>
    </row>
    <row r="2" spans="1:20" ht="7.5" customHeight="1" x14ac:dyDescent="0.15">
      <c r="P2" s="661"/>
      <c r="Q2" s="661"/>
      <c r="R2" s="661"/>
      <c r="S2" s="661"/>
      <c r="T2" s="661"/>
    </row>
    <row r="3" spans="1:20" ht="17.25" x14ac:dyDescent="0.15">
      <c r="A3" s="1424" t="s">
        <v>443</v>
      </c>
      <c r="B3" s="1424"/>
      <c r="C3" s="1424"/>
      <c r="D3" s="1424"/>
      <c r="E3" s="1424"/>
      <c r="F3" s="1424"/>
      <c r="G3" s="1424"/>
      <c r="H3" s="1424"/>
      <c r="I3" s="1424"/>
      <c r="J3" s="1424"/>
      <c r="K3" s="1424"/>
      <c r="L3" s="1424"/>
      <c r="M3" s="1424"/>
      <c r="N3" s="1424"/>
      <c r="O3" s="1424"/>
      <c r="P3" s="660"/>
    </row>
    <row r="4" spans="1:20" ht="7.5" customHeight="1" x14ac:dyDescent="0.15">
      <c r="P4" s="619"/>
    </row>
    <row r="5" spans="1:20" ht="19.5" customHeight="1" x14ac:dyDescent="0.15">
      <c r="A5" s="1370" t="s">
        <v>175</v>
      </c>
      <c r="B5" s="1370"/>
      <c r="C5" s="1371"/>
      <c r="D5" s="1371"/>
      <c r="E5" s="1371"/>
      <c r="F5" s="1371"/>
      <c r="G5" s="1371"/>
      <c r="H5" s="619"/>
      <c r="I5" s="1390" t="s">
        <v>171</v>
      </c>
      <c r="J5" s="1391"/>
      <c r="K5" s="1392"/>
      <c r="L5" s="1399"/>
      <c r="M5" s="1400"/>
      <c r="N5" s="1400"/>
      <c r="O5" s="1401"/>
      <c r="P5" s="619"/>
    </row>
    <row r="6" spans="1:20" ht="7.5" customHeight="1" x14ac:dyDescent="0.15">
      <c r="A6" s="619"/>
      <c r="B6" s="619"/>
      <c r="C6" s="619"/>
      <c r="D6" s="619"/>
      <c r="E6" s="619"/>
      <c r="F6" s="619"/>
      <c r="G6" s="619"/>
      <c r="H6" s="619"/>
      <c r="I6" s="619"/>
      <c r="J6" s="619"/>
      <c r="K6" s="619"/>
      <c r="L6" s="619"/>
      <c r="M6" s="619"/>
      <c r="N6" s="619"/>
      <c r="O6" s="619"/>
      <c r="P6" s="619"/>
    </row>
    <row r="7" spans="1:20" ht="15.4" customHeight="1" x14ac:dyDescent="0.15">
      <c r="A7" s="1390" t="s">
        <v>415</v>
      </c>
      <c r="B7" s="1391"/>
      <c r="C7" s="1391"/>
      <c r="D7" s="1391"/>
      <c r="E7" s="1391"/>
      <c r="F7" s="1391"/>
      <c r="G7" s="1391"/>
      <c r="H7" s="1391"/>
      <c r="I7" s="1391"/>
      <c r="J7" s="1392"/>
      <c r="K7" s="1390" t="s">
        <v>444</v>
      </c>
      <c r="L7" s="1391"/>
      <c r="M7" s="1391"/>
      <c r="N7" s="1391"/>
      <c r="O7" s="1392"/>
      <c r="P7" s="619"/>
    </row>
    <row r="8" spans="1:20" ht="15.4" customHeight="1" x14ac:dyDescent="0.15">
      <c r="A8" s="659" t="s">
        <v>251</v>
      </c>
      <c r="B8" s="657" t="s">
        <v>417</v>
      </c>
      <c r="C8" s="656"/>
      <c r="D8" s="656"/>
      <c r="E8" s="656"/>
      <c r="F8" s="658"/>
      <c r="G8" s="656"/>
      <c r="H8" s="658"/>
      <c r="I8" s="657"/>
      <c r="J8" s="656"/>
      <c r="K8" s="1439" t="s">
        <v>445</v>
      </c>
      <c r="L8" s="1440"/>
      <c r="M8" s="1440"/>
      <c r="N8" s="1440"/>
      <c r="O8" s="1441"/>
      <c r="P8" s="619"/>
    </row>
    <row r="9" spans="1:20" ht="15.4" customHeight="1" x14ac:dyDescent="0.15">
      <c r="A9" s="655" t="s">
        <v>253</v>
      </c>
      <c r="B9" s="653" t="s">
        <v>419</v>
      </c>
      <c r="C9" s="652"/>
      <c r="D9" s="652"/>
      <c r="E9" s="652"/>
      <c r="F9" s="654"/>
      <c r="G9" s="652"/>
      <c r="H9" s="654"/>
      <c r="I9" s="653"/>
      <c r="J9" s="652"/>
      <c r="K9" s="1436" t="s">
        <v>446</v>
      </c>
      <c r="L9" s="1437"/>
      <c r="M9" s="1437"/>
      <c r="N9" s="1437"/>
      <c r="O9" s="1438"/>
      <c r="P9" s="619"/>
    </row>
    <row r="10" spans="1:20" ht="15.4" customHeight="1" x14ac:dyDescent="0.15">
      <c r="A10" s="651" t="s">
        <v>254</v>
      </c>
      <c r="B10" s="649" t="s">
        <v>420</v>
      </c>
      <c r="C10" s="648"/>
      <c r="D10" s="648"/>
      <c r="E10" s="648"/>
      <c r="F10" s="650"/>
      <c r="G10" s="648"/>
      <c r="H10" s="650"/>
      <c r="I10" s="649"/>
      <c r="J10" s="648"/>
      <c r="K10" s="1442" t="s">
        <v>445</v>
      </c>
      <c r="L10" s="1443"/>
      <c r="M10" s="1443"/>
      <c r="N10" s="1443"/>
      <c r="O10" s="1444"/>
      <c r="P10" s="619"/>
    </row>
    <row r="11" spans="1:20" ht="15.4" customHeight="1" x14ac:dyDescent="0.15">
      <c r="P11" s="619"/>
    </row>
    <row r="12" spans="1:20" ht="15.4" customHeight="1" thickBot="1" x14ac:dyDescent="0.2">
      <c r="A12" s="1393" t="s">
        <v>447</v>
      </c>
      <c r="B12" s="1393"/>
      <c r="C12" s="1393"/>
      <c r="D12" s="1393"/>
      <c r="E12" s="1393"/>
      <c r="F12" s="1393"/>
      <c r="G12" s="1393"/>
      <c r="H12" s="1393"/>
      <c r="I12" s="1393"/>
      <c r="J12" s="1393"/>
      <c r="K12" s="1393"/>
      <c r="L12" s="1393"/>
      <c r="M12" s="1393"/>
      <c r="N12" s="1393"/>
      <c r="O12" s="1393"/>
      <c r="P12" s="619"/>
    </row>
    <row r="13" spans="1:20" ht="15.4" customHeight="1" thickBot="1" x14ac:dyDescent="0.2">
      <c r="A13" s="1394" t="s">
        <v>422</v>
      </c>
      <c r="B13" s="1395"/>
      <c r="C13" s="1396"/>
      <c r="D13" s="1397"/>
      <c r="E13" s="1398"/>
      <c r="F13" s="628" t="s">
        <v>423</v>
      </c>
      <c r="G13" s="1402"/>
      <c r="H13" s="1398"/>
      <c r="I13" s="628" t="s">
        <v>423</v>
      </c>
      <c r="J13" s="1402"/>
      <c r="K13" s="1398"/>
      <c r="L13" s="627" t="s">
        <v>423</v>
      </c>
      <c r="M13" s="1445" t="s">
        <v>424</v>
      </c>
      <c r="N13" s="1446"/>
      <c r="O13" s="1447"/>
      <c r="P13" s="619"/>
    </row>
    <row r="14" spans="1:20" ht="30" customHeight="1" thickTop="1" thickBot="1" x14ac:dyDescent="0.2">
      <c r="A14" s="1407" t="s">
        <v>425</v>
      </c>
      <c r="B14" s="1408"/>
      <c r="C14" s="1409"/>
      <c r="D14" s="1407"/>
      <c r="E14" s="1408"/>
      <c r="F14" s="1408"/>
      <c r="G14" s="1408"/>
      <c r="H14" s="1408"/>
      <c r="I14" s="1408"/>
      <c r="J14" s="1408"/>
      <c r="K14" s="1408"/>
      <c r="L14" s="1409"/>
      <c r="M14" s="1410"/>
      <c r="N14" s="1422"/>
      <c r="O14" s="1411"/>
      <c r="P14" s="619"/>
    </row>
    <row r="15" spans="1:20" ht="15.4" customHeight="1" x14ac:dyDescent="0.15">
      <c r="P15" s="619"/>
    </row>
    <row r="16" spans="1:20" ht="15.4" customHeight="1" x14ac:dyDescent="0.15">
      <c r="A16" s="1393" t="s">
        <v>448</v>
      </c>
      <c r="B16" s="1393"/>
      <c r="C16" s="1393"/>
      <c r="D16" s="1393"/>
      <c r="E16" s="1393"/>
      <c r="F16" s="1393"/>
      <c r="G16" s="1393"/>
      <c r="H16" s="1393"/>
      <c r="I16" s="1393"/>
      <c r="J16" s="1393"/>
      <c r="K16" s="1393"/>
      <c r="L16" s="1393"/>
      <c r="M16" s="1393"/>
      <c r="N16" s="1393"/>
      <c r="O16" s="1393"/>
      <c r="P16" s="619"/>
    </row>
    <row r="17" spans="1:16" ht="15.4" customHeight="1" x14ac:dyDescent="0.15">
      <c r="A17" s="1393" t="s">
        <v>449</v>
      </c>
      <c r="B17" s="1393"/>
      <c r="C17" s="1393"/>
      <c r="D17" s="1393"/>
      <c r="E17" s="1393"/>
      <c r="F17" s="1393"/>
      <c r="G17" s="1393"/>
      <c r="H17" s="1393"/>
      <c r="I17" s="1393"/>
      <c r="J17" s="1393"/>
      <c r="K17" s="1393"/>
      <c r="L17" s="1393"/>
      <c r="M17" s="1393"/>
      <c r="N17" s="1393"/>
      <c r="O17" s="1393"/>
      <c r="P17" s="619"/>
    </row>
    <row r="18" spans="1:16" ht="15.4" customHeight="1" thickBot="1" x14ac:dyDescent="0.2">
      <c r="A18" s="626" t="s">
        <v>422</v>
      </c>
      <c r="B18" s="1369" t="s">
        <v>450</v>
      </c>
      <c r="C18" s="1369"/>
      <c r="D18" s="1369"/>
      <c r="E18" s="1369" t="s">
        <v>428</v>
      </c>
      <c r="F18" s="1369"/>
      <c r="G18" s="1369"/>
      <c r="H18" s="1369"/>
      <c r="I18" s="1448" t="s">
        <v>451</v>
      </c>
      <c r="J18" s="1449"/>
      <c r="K18" s="1449"/>
      <c r="L18" s="1449"/>
      <c r="M18" s="1449"/>
      <c r="N18" s="1369" t="s">
        <v>452</v>
      </c>
      <c r="O18" s="1450"/>
      <c r="P18" s="619"/>
    </row>
    <row r="19" spans="1:16" ht="15.4" customHeight="1" thickTop="1" x14ac:dyDescent="0.15">
      <c r="A19" s="625"/>
      <c r="B19" s="1387"/>
      <c r="C19" s="1387"/>
      <c r="D19" s="1387"/>
      <c r="E19" s="1387"/>
      <c r="F19" s="1387"/>
      <c r="G19" s="1387"/>
      <c r="H19" s="1387"/>
      <c r="I19" s="1427"/>
      <c r="J19" s="1414"/>
      <c r="K19" s="620" t="s">
        <v>453</v>
      </c>
      <c r="L19" s="1414"/>
      <c r="M19" s="1414"/>
      <c r="N19" s="1387"/>
      <c r="O19" s="1388"/>
    </row>
    <row r="20" spans="1:16" ht="15.4" customHeight="1" x14ac:dyDescent="0.15">
      <c r="A20" s="622"/>
      <c r="B20" s="1371"/>
      <c r="C20" s="1371"/>
      <c r="D20" s="1371"/>
      <c r="E20" s="1371"/>
      <c r="F20" s="1371"/>
      <c r="G20" s="1371"/>
      <c r="H20" s="1371"/>
      <c r="I20" s="1399"/>
      <c r="J20" s="1400"/>
      <c r="K20" s="645" t="s">
        <v>453</v>
      </c>
      <c r="L20" s="1400"/>
      <c r="M20" s="1400"/>
      <c r="N20" s="1371"/>
      <c r="O20" s="1372"/>
    </row>
    <row r="21" spans="1:16" ht="15.4" customHeight="1" x14ac:dyDescent="0.15">
      <c r="A21" s="622"/>
      <c r="B21" s="1371"/>
      <c r="C21" s="1371"/>
      <c r="D21" s="1371"/>
      <c r="E21" s="1371"/>
      <c r="F21" s="1371"/>
      <c r="G21" s="1371"/>
      <c r="H21" s="1371"/>
      <c r="I21" s="1399"/>
      <c r="J21" s="1400"/>
      <c r="K21" s="645" t="s">
        <v>453</v>
      </c>
      <c r="L21" s="1400"/>
      <c r="M21" s="1400"/>
      <c r="N21" s="1371"/>
      <c r="O21" s="1372"/>
    </row>
    <row r="22" spans="1:16" ht="15.4" customHeight="1" x14ac:dyDescent="0.15">
      <c r="A22" s="1404"/>
      <c r="B22" s="1371"/>
      <c r="C22" s="1371"/>
      <c r="D22" s="1371"/>
      <c r="E22" s="1371"/>
      <c r="F22" s="1371"/>
      <c r="G22" s="1371"/>
      <c r="H22" s="1371"/>
      <c r="I22" s="1399"/>
      <c r="J22" s="1400"/>
      <c r="K22" s="645" t="s">
        <v>453</v>
      </c>
      <c r="L22" s="1400"/>
      <c r="M22" s="1400"/>
      <c r="N22" s="1371"/>
      <c r="O22" s="1372"/>
    </row>
    <row r="23" spans="1:16" ht="15.4" customHeight="1" x14ac:dyDescent="0.15">
      <c r="A23" s="1404"/>
      <c r="B23" s="1371"/>
      <c r="C23" s="1371"/>
      <c r="D23" s="1371"/>
      <c r="E23" s="1371"/>
      <c r="F23" s="1371"/>
      <c r="G23" s="1371"/>
      <c r="H23" s="1371"/>
      <c r="I23" s="1399"/>
      <c r="J23" s="1400"/>
      <c r="K23" s="645" t="s">
        <v>453</v>
      </c>
      <c r="L23" s="1400"/>
      <c r="M23" s="1400"/>
      <c r="N23" s="1371"/>
      <c r="O23" s="1372"/>
    </row>
    <row r="24" spans="1:16" ht="15.4" customHeight="1" x14ac:dyDescent="0.15">
      <c r="A24" s="1404"/>
      <c r="B24" s="1371"/>
      <c r="C24" s="1371"/>
      <c r="D24" s="1371"/>
      <c r="E24" s="1371"/>
      <c r="F24" s="1371"/>
      <c r="G24" s="1371"/>
      <c r="H24" s="1371"/>
      <c r="I24" s="1399"/>
      <c r="J24" s="1400"/>
      <c r="K24" s="645" t="s">
        <v>453</v>
      </c>
      <c r="L24" s="1400"/>
      <c r="M24" s="1400"/>
      <c r="N24" s="1371"/>
      <c r="O24" s="1372"/>
    </row>
    <row r="25" spans="1:16" ht="15.4" customHeight="1" x14ac:dyDescent="0.15">
      <c r="A25" s="624" t="s">
        <v>423</v>
      </c>
      <c r="B25" s="1371"/>
      <c r="C25" s="1371"/>
      <c r="D25" s="1371"/>
      <c r="E25" s="1371"/>
      <c r="F25" s="1371"/>
      <c r="G25" s="1371"/>
      <c r="H25" s="1371"/>
      <c r="I25" s="1399"/>
      <c r="J25" s="1400"/>
      <c r="K25" s="645" t="s">
        <v>453</v>
      </c>
      <c r="L25" s="1400"/>
      <c r="M25" s="1400"/>
      <c r="N25" s="1371"/>
      <c r="O25" s="1372"/>
    </row>
    <row r="26" spans="1:16" ht="15.4" customHeight="1" x14ac:dyDescent="0.15">
      <c r="A26" s="622"/>
      <c r="B26" s="1377"/>
      <c r="C26" s="1377"/>
      <c r="D26" s="1377"/>
      <c r="E26" s="1377"/>
      <c r="F26" s="1377"/>
      <c r="G26" s="1377"/>
      <c r="H26" s="1377"/>
      <c r="I26" s="1399"/>
      <c r="J26" s="1400"/>
      <c r="K26" s="645" t="s">
        <v>453</v>
      </c>
      <c r="L26" s="1400"/>
      <c r="M26" s="1400"/>
      <c r="N26" s="1371"/>
      <c r="O26" s="1372"/>
    </row>
    <row r="27" spans="1:16" ht="15.4" customHeight="1" thickBot="1" x14ac:dyDescent="0.2">
      <c r="A27" s="621"/>
      <c r="B27" s="1432"/>
      <c r="C27" s="1433"/>
      <c r="D27" s="1433"/>
      <c r="E27" s="1433"/>
      <c r="F27" s="1433"/>
      <c r="G27" s="1433"/>
      <c r="H27" s="1434"/>
      <c r="I27" s="1431" t="s">
        <v>454</v>
      </c>
      <c r="J27" s="1373"/>
      <c r="K27" s="1373"/>
      <c r="L27" s="1373"/>
      <c r="M27" s="1374"/>
      <c r="N27" s="1431"/>
      <c r="O27" s="1375"/>
    </row>
    <row r="28" spans="1:16" ht="15.4" customHeight="1" thickTop="1" x14ac:dyDescent="0.15">
      <c r="A28" s="625"/>
      <c r="B28" s="1387"/>
      <c r="C28" s="1387"/>
      <c r="D28" s="1387"/>
      <c r="E28" s="1387"/>
      <c r="F28" s="1387"/>
      <c r="G28" s="1387"/>
      <c r="H28" s="1387"/>
      <c r="I28" s="1427"/>
      <c r="J28" s="1414"/>
      <c r="K28" s="620" t="s">
        <v>453</v>
      </c>
      <c r="L28" s="1414"/>
      <c r="M28" s="1414"/>
      <c r="N28" s="1387"/>
      <c r="O28" s="1388"/>
    </row>
    <row r="29" spans="1:16" ht="15.4" customHeight="1" x14ac:dyDescent="0.15">
      <c r="A29" s="622"/>
      <c r="B29" s="1371"/>
      <c r="C29" s="1371"/>
      <c r="D29" s="1371"/>
      <c r="E29" s="1371"/>
      <c r="F29" s="1371"/>
      <c r="G29" s="1371"/>
      <c r="H29" s="1371"/>
      <c r="I29" s="1399"/>
      <c r="J29" s="1400"/>
      <c r="K29" s="645" t="s">
        <v>453</v>
      </c>
      <c r="L29" s="1400"/>
      <c r="M29" s="1400"/>
      <c r="N29" s="1371"/>
      <c r="O29" s="1372"/>
    </row>
    <row r="30" spans="1:16" ht="15.4" customHeight="1" x14ac:dyDescent="0.15">
      <c r="A30" s="622"/>
      <c r="B30" s="1371"/>
      <c r="C30" s="1371"/>
      <c r="D30" s="1371"/>
      <c r="E30" s="1371"/>
      <c r="F30" s="1371"/>
      <c r="G30" s="1371"/>
      <c r="H30" s="1371"/>
      <c r="I30" s="1399"/>
      <c r="J30" s="1400"/>
      <c r="K30" s="645" t="s">
        <v>453</v>
      </c>
      <c r="L30" s="1400"/>
      <c r="M30" s="1400"/>
      <c r="N30" s="1371"/>
      <c r="O30" s="1372"/>
    </row>
    <row r="31" spans="1:16" ht="15.4" customHeight="1" x14ac:dyDescent="0.15">
      <c r="A31" s="1404"/>
      <c r="B31" s="1371"/>
      <c r="C31" s="1371"/>
      <c r="D31" s="1371"/>
      <c r="E31" s="1371"/>
      <c r="F31" s="1371"/>
      <c r="G31" s="1371"/>
      <c r="H31" s="1371"/>
      <c r="I31" s="1399"/>
      <c r="J31" s="1400"/>
      <c r="K31" s="645" t="s">
        <v>453</v>
      </c>
      <c r="L31" s="1400"/>
      <c r="M31" s="1400"/>
      <c r="N31" s="1371"/>
      <c r="O31" s="1372"/>
    </row>
    <row r="32" spans="1:16" ht="15.4" customHeight="1" x14ac:dyDescent="0.15">
      <c r="A32" s="1404"/>
      <c r="B32" s="1371"/>
      <c r="C32" s="1371"/>
      <c r="D32" s="1371"/>
      <c r="E32" s="1371"/>
      <c r="F32" s="1371"/>
      <c r="G32" s="1371"/>
      <c r="H32" s="1371"/>
      <c r="I32" s="1399"/>
      <c r="J32" s="1400"/>
      <c r="K32" s="645" t="s">
        <v>453</v>
      </c>
      <c r="L32" s="1400"/>
      <c r="M32" s="1400"/>
      <c r="N32" s="1371"/>
      <c r="O32" s="1372"/>
    </row>
    <row r="33" spans="1:15" ht="15.4" customHeight="1" x14ac:dyDescent="0.15">
      <c r="A33" s="1404"/>
      <c r="B33" s="1371"/>
      <c r="C33" s="1371"/>
      <c r="D33" s="1371"/>
      <c r="E33" s="1371"/>
      <c r="F33" s="1371"/>
      <c r="G33" s="1371"/>
      <c r="H33" s="1371"/>
      <c r="I33" s="1399"/>
      <c r="J33" s="1400"/>
      <c r="K33" s="645" t="s">
        <v>453</v>
      </c>
      <c r="L33" s="1400"/>
      <c r="M33" s="1400"/>
      <c r="N33" s="1371"/>
      <c r="O33" s="1372"/>
    </row>
    <row r="34" spans="1:15" ht="15.4" customHeight="1" x14ac:dyDescent="0.15">
      <c r="A34" s="624" t="s">
        <v>423</v>
      </c>
      <c r="B34" s="1371"/>
      <c r="C34" s="1371"/>
      <c r="D34" s="1371"/>
      <c r="E34" s="1371"/>
      <c r="F34" s="1371"/>
      <c r="G34" s="1371"/>
      <c r="H34" s="1371"/>
      <c r="I34" s="1399"/>
      <c r="J34" s="1400"/>
      <c r="K34" s="645" t="s">
        <v>453</v>
      </c>
      <c r="L34" s="1400"/>
      <c r="M34" s="1400"/>
      <c r="N34" s="1371"/>
      <c r="O34" s="1372"/>
    </row>
    <row r="35" spans="1:15" ht="15.4" customHeight="1" x14ac:dyDescent="0.15">
      <c r="A35" s="622"/>
      <c r="B35" s="1377"/>
      <c r="C35" s="1377"/>
      <c r="D35" s="1377"/>
      <c r="E35" s="1377"/>
      <c r="F35" s="1377"/>
      <c r="G35" s="1377"/>
      <c r="H35" s="1377"/>
      <c r="I35" s="1399"/>
      <c r="J35" s="1400"/>
      <c r="K35" s="645" t="s">
        <v>453</v>
      </c>
      <c r="L35" s="1400"/>
      <c r="M35" s="1400"/>
      <c r="N35" s="1371"/>
      <c r="O35" s="1372"/>
    </row>
    <row r="36" spans="1:15" ht="15.4" customHeight="1" thickBot="1" x14ac:dyDescent="0.2">
      <c r="A36" s="621"/>
      <c r="B36" s="1432"/>
      <c r="C36" s="1433"/>
      <c r="D36" s="1433"/>
      <c r="E36" s="1433"/>
      <c r="F36" s="1433"/>
      <c r="G36" s="1433"/>
      <c r="H36" s="1434"/>
      <c r="I36" s="1431" t="s">
        <v>454</v>
      </c>
      <c r="J36" s="1373"/>
      <c r="K36" s="1373"/>
      <c r="L36" s="1373"/>
      <c r="M36" s="1374"/>
      <c r="N36" s="1431"/>
      <c r="O36" s="1375"/>
    </row>
    <row r="37" spans="1:15" ht="15.4" customHeight="1" thickTop="1" x14ac:dyDescent="0.15">
      <c r="A37" s="625"/>
      <c r="B37" s="1387"/>
      <c r="C37" s="1387"/>
      <c r="D37" s="1387"/>
      <c r="E37" s="1387"/>
      <c r="F37" s="1387"/>
      <c r="G37" s="1387"/>
      <c r="H37" s="1387"/>
      <c r="I37" s="1427"/>
      <c r="J37" s="1414"/>
      <c r="K37" s="620" t="s">
        <v>453</v>
      </c>
      <c r="L37" s="1414"/>
      <c r="M37" s="1414"/>
      <c r="N37" s="1387"/>
      <c r="O37" s="1388"/>
    </row>
    <row r="38" spans="1:15" ht="15.4" customHeight="1" x14ac:dyDescent="0.15">
      <c r="A38" s="622"/>
      <c r="B38" s="1371"/>
      <c r="C38" s="1371"/>
      <c r="D38" s="1371"/>
      <c r="E38" s="1371"/>
      <c r="F38" s="1371"/>
      <c r="G38" s="1371"/>
      <c r="H38" s="1371"/>
      <c r="I38" s="1399"/>
      <c r="J38" s="1400"/>
      <c r="K38" s="645" t="s">
        <v>453</v>
      </c>
      <c r="L38" s="1400"/>
      <c r="M38" s="1400"/>
      <c r="N38" s="1371"/>
      <c r="O38" s="1372"/>
    </row>
    <row r="39" spans="1:15" ht="15.4" customHeight="1" x14ac:dyDescent="0.15">
      <c r="A39" s="622"/>
      <c r="B39" s="1371"/>
      <c r="C39" s="1371"/>
      <c r="D39" s="1371"/>
      <c r="E39" s="1371"/>
      <c r="F39" s="1371"/>
      <c r="G39" s="1371"/>
      <c r="H39" s="1371"/>
      <c r="I39" s="1399"/>
      <c r="J39" s="1400"/>
      <c r="K39" s="645" t="s">
        <v>453</v>
      </c>
      <c r="L39" s="1400"/>
      <c r="M39" s="1400"/>
      <c r="N39" s="1371"/>
      <c r="O39" s="1372"/>
    </row>
    <row r="40" spans="1:15" ht="15.4" customHeight="1" x14ac:dyDescent="0.15">
      <c r="A40" s="1404"/>
      <c r="B40" s="1371"/>
      <c r="C40" s="1371"/>
      <c r="D40" s="1371"/>
      <c r="E40" s="1371"/>
      <c r="F40" s="1371"/>
      <c r="G40" s="1371"/>
      <c r="H40" s="1371"/>
      <c r="I40" s="1399"/>
      <c r="J40" s="1400"/>
      <c r="K40" s="645" t="s">
        <v>453</v>
      </c>
      <c r="L40" s="1400"/>
      <c r="M40" s="1400"/>
      <c r="N40" s="1371"/>
      <c r="O40" s="1372"/>
    </row>
    <row r="41" spans="1:15" ht="15.4" customHeight="1" x14ac:dyDescent="0.15">
      <c r="A41" s="1404"/>
      <c r="B41" s="1371"/>
      <c r="C41" s="1371"/>
      <c r="D41" s="1371"/>
      <c r="E41" s="1371"/>
      <c r="F41" s="1371"/>
      <c r="G41" s="1371"/>
      <c r="H41" s="1371"/>
      <c r="I41" s="1399"/>
      <c r="J41" s="1400"/>
      <c r="K41" s="645" t="s">
        <v>453</v>
      </c>
      <c r="L41" s="1400"/>
      <c r="M41" s="1400"/>
      <c r="N41" s="1371"/>
      <c r="O41" s="1372"/>
    </row>
    <row r="42" spans="1:15" ht="15.4" customHeight="1" x14ac:dyDescent="0.15">
      <c r="A42" s="1404"/>
      <c r="B42" s="1371"/>
      <c r="C42" s="1371"/>
      <c r="D42" s="1371"/>
      <c r="E42" s="1371"/>
      <c r="F42" s="1371"/>
      <c r="G42" s="1371"/>
      <c r="H42" s="1371"/>
      <c r="I42" s="1399"/>
      <c r="J42" s="1400"/>
      <c r="K42" s="645" t="s">
        <v>453</v>
      </c>
      <c r="L42" s="1400"/>
      <c r="M42" s="1400"/>
      <c r="N42" s="1371"/>
      <c r="O42" s="1372"/>
    </row>
    <row r="43" spans="1:15" ht="15.4" customHeight="1" x14ac:dyDescent="0.15">
      <c r="A43" s="624" t="s">
        <v>423</v>
      </c>
      <c r="B43" s="1371"/>
      <c r="C43" s="1371"/>
      <c r="D43" s="1371"/>
      <c r="E43" s="1371"/>
      <c r="F43" s="1371"/>
      <c r="G43" s="1371"/>
      <c r="H43" s="1371"/>
      <c r="I43" s="1399"/>
      <c r="J43" s="1400"/>
      <c r="K43" s="645" t="s">
        <v>453</v>
      </c>
      <c r="L43" s="1400"/>
      <c r="M43" s="1400"/>
      <c r="N43" s="1371"/>
      <c r="O43" s="1372"/>
    </row>
    <row r="44" spans="1:15" ht="15.4" customHeight="1" x14ac:dyDescent="0.15">
      <c r="A44" s="622"/>
      <c r="B44" s="1377"/>
      <c r="C44" s="1377"/>
      <c r="D44" s="1377"/>
      <c r="E44" s="1377"/>
      <c r="F44" s="1377"/>
      <c r="G44" s="1377"/>
      <c r="H44" s="1377"/>
      <c r="I44" s="1399"/>
      <c r="J44" s="1400"/>
      <c r="K44" s="645" t="s">
        <v>453</v>
      </c>
      <c r="L44" s="1400"/>
      <c r="M44" s="1400"/>
      <c r="N44" s="1371"/>
      <c r="O44" s="1372"/>
    </row>
    <row r="45" spans="1:15" ht="14.25" customHeight="1" thickBot="1" x14ac:dyDescent="0.2">
      <c r="A45" s="621"/>
      <c r="B45" s="1432"/>
      <c r="C45" s="1433"/>
      <c r="D45" s="1433"/>
      <c r="E45" s="1433"/>
      <c r="F45" s="1433"/>
      <c r="G45" s="1433"/>
      <c r="H45" s="1434"/>
      <c r="I45" s="1431" t="s">
        <v>454</v>
      </c>
      <c r="J45" s="1373"/>
      <c r="K45" s="1373"/>
      <c r="L45" s="1373"/>
      <c r="M45" s="1374"/>
      <c r="N45" s="1431"/>
      <c r="O45" s="1375"/>
    </row>
    <row r="46" spans="1:15" ht="14.25" customHeight="1" thickTop="1" x14ac:dyDescent="0.15">
      <c r="I46" s="1427" t="s">
        <v>433</v>
      </c>
      <c r="J46" s="1414"/>
      <c r="K46" s="1414"/>
      <c r="L46" s="1414"/>
      <c r="M46" s="1428"/>
      <c r="N46" s="1427"/>
      <c r="O46" s="1415"/>
    </row>
    <row r="47" spans="1:15" ht="14.25" customHeight="1" x14ac:dyDescent="0.15">
      <c r="I47" s="1429"/>
      <c r="J47" s="1416"/>
      <c r="K47" s="1416"/>
      <c r="L47" s="1416"/>
      <c r="M47" s="1430"/>
      <c r="N47" s="1429"/>
      <c r="O47" s="1417"/>
    </row>
    <row r="48" spans="1:15" ht="14.25" customHeight="1" x14ac:dyDescent="0.15">
      <c r="A48" s="618" t="s">
        <v>135</v>
      </c>
      <c r="B48" s="1418" t="s">
        <v>455</v>
      </c>
      <c r="C48" s="1418"/>
      <c r="D48" s="1418"/>
      <c r="E48" s="1418"/>
      <c r="F48" s="1418"/>
      <c r="G48" s="1418"/>
      <c r="H48" s="1418"/>
      <c r="I48" s="1418"/>
      <c r="J48" s="1418"/>
      <c r="K48" s="1418"/>
      <c r="L48" s="1418"/>
      <c r="M48" s="1418"/>
      <c r="N48" s="1418"/>
      <c r="O48" s="1418"/>
    </row>
    <row r="49" spans="1:15" ht="14.25" customHeight="1" x14ac:dyDescent="0.15">
      <c r="A49" s="618" t="s">
        <v>135</v>
      </c>
      <c r="B49" s="1418" t="s">
        <v>435</v>
      </c>
      <c r="C49" s="1418"/>
      <c r="D49" s="1418"/>
      <c r="E49" s="1418"/>
      <c r="F49" s="1418"/>
      <c r="G49" s="1418"/>
      <c r="H49" s="1418"/>
      <c r="I49" s="1418"/>
      <c r="J49" s="1418"/>
      <c r="K49" s="1418"/>
      <c r="L49" s="1418"/>
      <c r="M49" s="1418"/>
      <c r="N49" s="1418"/>
      <c r="O49" s="1418"/>
    </row>
    <row r="50" spans="1:15" ht="14.25" customHeight="1" x14ac:dyDescent="0.15">
      <c r="A50" s="646"/>
      <c r="B50" s="646"/>
      <c r="C50" s="646"/>
      <c r="D50" s="646"/>
      <c r="E50" s="646"/>
      <c r="F50" s="646"/>
      <c r="G50" s="646"/>
      <c r="H50" s="646"/>
      <c r="I50" s="646"/>
      <c r="J50" s="646"/>
      <c r="K50" s="646"/>
      <c r="L50" s="646"/>
      <c r="M50" s="646"/>
      <c r="N50" s="646"/>
      <c r="O50" s="646"/>
    </row>
    <row r="51" spans="1:15" ht="15.4" customHeight="1" thickBot="1" x14ac:dyDescent="0.2"/>
    <row r="52" spans="1:15" ht="11.25" customHeight="1" x14ac:dyDescent="0.15">
      <c r="A52" s="1419" t="s">
        <v>437</v>
      </c>
      <c r="B52" s="1420"/>
      <c r="C52" s="1420"/>
      <c r="D52" s="1421"/>
    </row>
    <row r="53" spans="1:15" ht="11.25" customHeight="1" thickBot="1" x14ac:dyDescent="0.2">
      <c r="A53" s="1410"/>
      <c r="B53" s="1422"/>
      <c r="C53" s="1422"/>
      <c r="D53" s="1411"/>
    </row>
    <row r="54" spans="1:15" s="616" customFormat="1" ht="12" customHeight="1" x14ac:dyDescent="0.15">
      <c r="A54" s="1423"/>
      <c r="B54" s="1424"/>
      <c r="C54" s="1424"/>
      <c r="D54" s="1425" t="s">
        <v>255</v>
      </c>
      <c r="E54" s="1419" t="s">
        <v>438</v>
      </c>
      <c r="F54" s="1420"/>
      <c r="G54" s="1421"/>
      <c r="H54" s="1423" t="s">
        <v>456</v>
      </c>
      <c r="I54" s="1435" t="s">
        <v>457</v>
      </c>
      <c r="J54" s="1393"/>
      <c r="K54" s="1393"/>
      <c r="L54" s="1393"/>
      <c r="M54" s="1393"/>
      <c r="N54" s="1393"/>
      <c r="O54" s="1393"/>
    </row>
    <row r="55" spans="1:15" s="616" customFormat="1" ht="15.2" customHeight="1" thickBot="1" x14ac:dyDescent="0.2">
      <c r="A55" s="1410"/>
      <c r="B55" s="1422"/>
      <c r="C55" s="1422"/>
      <c r="D55" s="1411"/>
      <c r="E55" s="1410"/>
      <c r="F55" s="1422"/>
      <c r="G55" s="1411"/>
      <c r="H55" s="1423"/>
      <c r="I55" s="1393"/>
      <c r="J55" s="1393"/>
      <c r="K55" s="1393"/>
      <c r="L55" s="1393"/>
      <c r="M55" s="1393"/>
      <c r="N55" s="1393"/>
      <c r="O55" s="1393"/>
    </row>
    <row r="56" spans="1:15" s="646" customFormat="1" x14ac:dyDescent="0.15">
      <c r="A56" s="647"/>
      <c r="B56" s="647"/>
      <c r="C56" s="647"/>
      <c r="D56" s="647"/>
      <c r="E56" s="647"/>
      <c r="F56" s="647"/>
      <c r="G56" s="647"/>
      <c r="H56" s="647"/>
      <c r="I56" s="647"/>
      <c r="J56" s="647"/>
      <c r="K56" s="647"/>
      <c r="L56" s="647"/>
      <c r="M56" s="647"/>
      <c r="N56" s="647"/>
      <c r="O56" s="647"/>
    </row>
    <row r="57" spans="1:15" ht="15.4" customHeight="1" x14ac:dyDescent="0.15">
      <c r="A57" s="616" t="s">
        <v>440</v>
      </c>
      <c r="B57" s="616"/>
      <c r="C57" s="616"/>
      <c r="D57" s="616"/>
      <c r="E57" s="616"/>
      <c r="F57" s="616"/>
      <c r="G57" s="616"/>
      <c r="H57" s="616"/>
      <c r="I57" s="616"/>
      <c r="J57" s="616"/>
      <c r="K57" s="616"/>
      <c r="L57" s="616"/>
      <c r="M57" s="616"/>
      <c r="N57" s="616"/>
      <c r="O57" s="616"/>
    </row>
    <row r="58" spans="1:15" ht="11.25" customHeight="1" x14ac:dyDescent="0.15">
      <c r="A58" s="618">
        <v>1</v>
      </c>
      <c r="B58" s="616" t="s">
        <v>441</v>
      </c>
      <c r="C58" s="616"/>
      <c r="D58" s="616"/>
      <c r="E58" s="616"/>
      <c r="F58" s="616"/>
      <c r="G58" s="616"/>
      <c r="H58" s="616"/>
      <c r="I58" s="616"/>
      <c r="J58" s="616"/>
      <c r="K58" s="616"/>
      <c r="L58" s="616"/>
      <c r="M58" s="616"/>
      <c r="N58" s="616"/>
      <c r="O58" s="616"/>
    </row>
    <row r="59" spans="1:15" ht="11.25" customHeight="1" x14ac:dyDescent="0.15">
      <c r="A59" s="618">
        <v>2</v>
      </c>
      <c r="B59" s="1413" t="s">
        <v>442</v>
      </c>
      <c r="C59" s="1413"/>
      <c r="D59" s="1413"/>
      <c r="E59" s="1413"/>
      <c r="F59" s="1413"/>
      <c r="G59" s="1413"/>
      <c r="H59" s="1413"/>
      <c r="I59" s="1413"/>
      <c r="J59" s="1413"/>
      <c r="K59" s="1413"/>
      <c r="L59" s="1413"/>
      <c r="M59" s="1413"/>
      <c r="N59" s="1413"/>
      <c r="O59" s="1413"/>
    </row>
    <row r="60" spans="1:15" ht="11.25" customHeight="1" x14ac:dyDescent="0.15">
      <c r="A60" s="616"/>
      <c r="B60" s="1413"/>
      <c r="C60" s="1413"/>
      <c r="D60" s="1413"/>
      <c r="E60" s="1413"/>
      <c r="F60" s="1413"/>
      <c r="G60" s="1413"/>
      <c r="H60" s="1413"/>
      <c r="I60" s="1413"/>
      <c r="J60" s="1413"/>
      <c r="K60" s="1413"/>
      <c r="L60" s="1413"/>
      <c r="M60" s="1413"/>
      <c r="N60" s="1413"/>
      <c r="O60" s="1413"/>
    </row>
    <row r="61" spans="1:15" ht="11.25" customHeight="1" x14ac:dyDescent="0.15">
      <c r="A61" s="618">
        <v>3</v>
      </c>
      <c r="B61" s="616" t="s">
        <v>458</v>
      </c>
      <c r="C61" s="616"/>
      <c r="D61" s="616"/>
      <c r="E61" s="616"/>
      <c r="F61" s="616"/>
      <c r="G61" s="616"/>
      <c r="H61" s="616"/>
      <c r="I61" s="616"/>
      <c r="J61" s="616"/>
      <c r="K61" s="616"/>
      <c r="L61" s="616"/>
      <c r="M61" s="616"/>
      <c r="N61" s="616"/>
      <c r="O61" s="616"/>
    </row>
    <row r="62" spans="1:15" s="647" customFormat="1" ht="12" x14ac:dyDescent="0.15">
      <c r="A62" s="616"/>
      <c r="B62" s="616" t="s">
        <v>459</v>
      </c>
      <c r="C62" s="616"/>
      <c r="D62" s="616"/>
      <c r="E62" s="616"/>
      <c r="F62" s="616"/>
      <c r="G62" s="616"/>
      <c r="H62" s="616"/>
      <c r="I62" s="616"/>
      <c r="J62" s="616"/>
      <c r="K62" s="616"/>
      <c r="L62" s="616"/>
      <c r="M62" s="616"/>
      <c r="N62" s="616"/>
      <c r="O62" s="616"/>
    </row>
    <row r="63" spans="1:15" s="616" customFormat="1" ht="12" customHeight="1" x14ac:dyDescent="0.15">
      <c r="A63" s="618">
        <v>4</v>
      </c>
      <c r="B63" s="1413" t="s">
        <v>460</v>
      </c>
      <c r="C63" s="1413"/>
      <c r="D63" s="1413"/>
      <c r="E63" s="1413"/>
      <c r="F63" s="1413"/>
      <c r="G63" s="1413"/>
      <c r="H63" s="1413"/>
      <c r="I63" s="1413"/>
      <c r="J63" s="1413"/>
      <c r="K63" s="1413"/>
      <c r="L63" s="1413"/>
      <c r="M63" s="1413"/>
      <c r="N63" s="1413"/>
      <c r="O63" s="1413"/>
    </row>
    <row r="64" spans="1:15" s="616" customFormat="1" ht="12" customHeight="1" x14ac:dyDescent="0.15">
      <c r="B64" s="1413"/>
      <c r="C64" s="1413"/>
      <c r="D64" s="1413"/>
      <c r="E64" s="1413"/>
      <c r="F64" s="1413"/>
      <c r="G64" s="1413"/>
      <c r="H64" s="1413"/>
      <c r="I64" s="1413"/>
      <c r="J64" s="1413"/>
      <c r="K64" s="1413"/>
      <c r="L64" s="1413"/>
      <c r="M64" s="1413"/>
      <c r="N64" s="1413"/>
      <c r="O64" s="1413"/>
    </row>
    <row r="65" spans="1:15" s="616" customFormat="1" ht="12" customHeight="1" x14ac:dyDescent="0.15">
      <c r="A65" s="646"/>
      <c r="B65" s="646"/>
      <c r="C65" s="646"/>
      <c r="D65" s="646"/>
      <c r="E65" s="646"/>
      <c r="F65" s="646"/>
      <c r="G65" s="646"/>
      <c r="H65" s="646"/>
      <c r="I65" s="646"/>
      <c r="J65" s="646"/>
      <c r="K65" s="646"/>
      <c r="L65" s="646"/>
      <c r="M65" s="646"/>
      <c r="N65" s="646"/>
      <c r="O65" s="646"/>
    </row>
    <row r="66" spans="1:15" s="616" customFormat="1" ht="12" customHeight="1" x14ac:dyDescent="0.15">
      <c r="A66" s="646"/>
      <c r="B66" s="646"/>
      <c r="C66" s="646"/>
      <c r="D66" s="646"/>
      <c r="E66" s="646"/>
      <c r="F66" s="646"/>
      <c r="G66" s="646"/>
      <c r="H66" s="646"/>
      <c r="I66" s="646"/>
      <c r="J66" s="646"/>
      <c r="K66" s="646"/>
      <c r="L66" s="646"/>
      <c r="M66" s="646"/>
      <c r="N66" s="646"/>
      <c r="O66" s="646"/>
    </row>
    <row r="67" spans="1:15" s="616" customFormat="1" ht="12" customHeight="1" x14ac:dyDescent="0.15">
      <c r="A67" s="646"/>
      <c r="B67" s="646"/>
      <c r="C67" s="646"/>
      <c r="D67" s="646"/>
      <c r="E67" s="646"/>
      <c r="F67" s="646"/>
      <c r="G67" s="646"/>
      <c r="H67" s="646"/>
      <c r="I67" s="646"/>
      <c r="J67" s="646"/>
      <c r="K67" s="646"/>
      <c r="L67" s="646"/>
      <c r="M67" s="646"/>
      <c r="N67" s="646"/>
      <c r="O67" s="646"/>
    </row>
    <row r="68" spans="1:15" s="616" customFormat="1" ht="12" customHeight="1" x14ac:dyDescent="0.15">
      <c r="A68" s="646"/>
      <c r="B68" s="646"/>
      <c r="C68" s="646"/>
      <c r="D68" s="646"/>
      <c r="E68" s="646"/>
      <c r="F68" s="646"/>
      <c r="G68" s="646"/>
      <c r="H68" s="646"/>
      <c r="I68" s="646"/>
      <c r="J68" s="646"/>
      <c r="K68" s="646"/>
      <c r="L68" s="646"/>
      <c r="M68" s="646"/>
      <c r="N68" s="646"/>
      <c r="O68" s="646"/>
    </row>
    <row r="69" spans="1:15" s="616" customFormat="1" ht="12" customHeight="1" x14ac:dyDescent="0.15">
      <c r="A69" s="646"/>
      <c r="B69" s="646"/>
      <c r="C69" s="646"/>
      <c r="D69" s="646"/>
      <c r="E69" s="646"/>
      <c r="F69" s="646"/>
      <c r="G69" s="646"/>
      <c r="H69" s="646"/>
      <c r="I69" s="646"/>
      <c r="J69" s="646"/>
      <c r="K69" s="646"/>
      <c r="L69" s="646"/>
      <c r="M69" s="646"/>
      <c r="N69" s="646"/>
      <c r="O69" s="646"/>
    </row>
    <row r="70" spans="1:15" s="616" customFormat="1" ht="12" customHeight="1" x14ac:dyDescent="0.15">
      <c r="A70" s="615"/>
      <c r="B70" s="615"/>
      <c r="C70" s="615"/>
      <c r="D70" s="615"/>
      <c r="E70" s="615"/>
      <c r="F70" s="615"/>
      <c r="G70" s="615"/>
      <c r="H70" s="615"/>
      <c r="I70" s="615"/>
      <c r="J70" s="615"/>
      <c r="K70" s="615"/>
      <c r="L70" s="615"/>
      <c r="M70" s="615"/>
      <c r="N70" s="615"/>
      <c r="O70" s="615"/>
    </row>
    <row r="71" spans="1:15" s="646" customFormat="1" ht="15.4" customHeight="1" x14ac:dyDescent="0.15">
      <c r="A71" s="615"/>
      <c r="B71" s="615"/>
      <c r="C71" s="615"/>
      <c r="D71" s="615"/>
      <c r="E71" s="615"/>
      <c r="F71" s="615"/>
      <c r="G71" s="615"/>
      <c r="H71" s="615"/>
      <c r="I71" s="615"/>
      <c r="J71" s="615"/>
      <c r="K71" s="615"/>
      <c r="L71" s="615"/>
      <c r="M71" s="615"/>
      <c r="N71" s="615"/>
      <c r="O71" s="615"/>
    </row>
    <row r="72" spans="1:15" s="646" customFormat="1" ht="15.4" customHeight="1" x14ac:dyDescent="0.15">
      <c r="A72" s="615"/>
      <c r="B72" s="615"/>
      <c r="C72" s="615"/>
      <c r="D72" s="615"/>
      <c r="E72" s="615"/>
      <c r="F72" s="615"/>
      <c r="G72" s="615"/>
      <c r="H72" s="615"/>
      <c r="I72" s="615"/>
      <c r="J72" s="615"/>
      <c r="K72" s="615"/>
      <c r="L72" s="615"/>
      <c r="M72" s="615"/>
      <c r="N72" s="615"/>
      <c r="O72" s="615"/>
    </row>
    <row r="73" spans="1:15" s="646" customFormat="1" ht="15.4" customHeight="1" x14ac:dyDescent="0.15">
      <c r="A73" s="615"/>
      <c r="B73" s="615"/>
      <c r="C73" s="615"/>
      <c r="D73" s="615"/>
      <c r="E73" s="615"/>
      <c r="F73" s="615"/>
      <c r="G73" s="615"/>
      <c r="H73" s="615"/>
      <c r="I73" s="615"/>
      <c r="J73" s="615"/>
      <c r="K73" s="615"/>
      <c r="L73" s="615"/>
      <c r="M73" s="615"/>
      <c r="N73" s="615"/>
      <c r="O73" s="615"/>
    </row>
    <row r="74" spans="1:15" s="646" customFormat="1" ht="15.4" customHeight="1" x14ac:dyDescent="0.15">
      <c r="A74" s="615"/>
      <c r="B74" s="615"/>
      <c r="C74" s="615"/>
      <c r="D74" s="615"/>
      <c r="E74" s="615"/>
      <c r="F74" s="615"/>
      <c r="G74" s="615"/>
      <c r="H74" s="615"/>
      <c r="I74" s="615"/>
      <c r="J74" s="615"/>
      <c r="K74" s="615"/>
      <c r="L74" s="615"/>
      <c r="M74" s="615"/>
      <c r="N74" s="615"/>
      <c r="O74" s="615"/>
    </row>
    <row r="75" spans="1:15" s="646" customFormat="1" ht="15.4" customHeight="1" x14ac:dyDescent="0.15">
      <c r="A75" s="615"/>
      <c r="B75" s="615"/>
      <c r="C75" s="615"/>
      <c r="D75" s="615"/>
      <c r="E75" s="615"/>
      <c r="F75" s="615"/>
      <c r="G75" s="615"/>
      <c r="H75" s="615"/>
      <c r="I75" s="615"/>
      <c r="J75" s="615"/>
      <c r="K75" s="615"/>
      <c r="L75" s="615"/>
      <c r="M75" s="615"/>
      <c r="N75" s="615"/>
      <c r="O75" s="615"/>
    </row>
    <row r="76" spans="1:15" ht="15.4" customHeight="1" x14ac:dyDescent="0.15"/>
    <row r="77" spans="1:15" ht="15.4" customHeight="1" x14ac:dyDescent="0.15"/>
    <row r="78" spans="1:15" ht="15.4" customHeight="1" x14ac:dyDescent="0.15"/>
  </sheetData>
  <mergeCells count="171">
    <mergeCell ref="A16:O16"/>
    <mergeCell ref="B48:O48"/>
    <mergeCell ref="B49:O49"/>
    <mergeCell ref="A52:D53"/>
    <mergeCell ref="A54:C55"/>
    <mergeCell ref="D54:D55"/>
    <mergeCell ref="E54:G55"/>
    <mergeCell ref="H54:H55"/>
    <mergeCell ref="B45:H45"/>
    <mergeCell ref="I45:M45"/>
    <mergeCell ref="N31:O31"/>
    <mergeCell ref="N46:O47"/>
    <mergeCell ref="A31:A33"/>
    <mergeCell ref="B34:D34"/>
    <mergeCell ref="E34:H34"/>
    <mergeCell ref="I34:J34"/>
    <mergeCell ref="L34:M34"/>
    <mergeCell ref="E32:H32"/>
    <mergeCell ref="A40:A42"/>
    <mergeCell ref="B43:D43"/>
    <mergeCell ref="E43:H43"/>
    <mergeCell ref="L44:M44"/>
    <mergeCell ref="E41:H41"/>
    <mergeCell ref="B44:D44"/>
    <mergeCell ref="I46:M47"/>
    <mergeCell ref="I43:J43"/>
    <mergeCell ref="L43:M43"/>
    <mergeCell ref="L41:M41"/>
    <mergeCell ref="B41:D41"/>
    <mergeCell ref="A22:A24"/>
    <mergeCell ref="B22:D22"/>
    <mergeCell ref="E22:H22"/>
    <mergeCell ref="I22:J22"/>
    <mergeCell ref="L22:M22"/>
    <mergeCell ref="B37:D37"/>
    <mergeCell ref="E37:H37"/>
    <mergeCell ref="B32:D32"/>
    <mergeCell ref="I32:J32"/>
    <mergeCell ref="B39:D39"/>
    <mergeCell ref="E39:H39"/>
    <mergeCell ref="L32:M32"/>
    <mergeCell ref="N22:O22"/>
    <mergeCell ref="B23:D23"/>
    <mergeCell ref="E23:H23"/>
    <mergeCell ref="I23:J23"/>
    <mergeCell ref="L23:M23"/>
    <mergeCell ref="N23:O23"/>
    <mergeCell ref="B24:D24"/>
    <mergeCell ref="E24:H24"/>
    <mergeCell ref="I24:J24"/>
    <mergeCell ref="L24:M24"/>
    <mergeCell ref="N24:O24"/>
    <mergeCell ref="B20:D20"/>
    <mergeCell ref="E20:H20"/>
    <mergeCell ref="I20:J20"/>
    <mergeCell ref="L20:M20"/>
    <mergeCell ref="N20:O20"/>
    <mergeCell ref="B21:D21"/>
    <mergeCell ref="E21:H21"/>
    <mergeCell ref="I21:J21"/>
    <mergeCell ref="L21:M21"/>
    <mergeCell ref="N21:O21"/>
    <mergeCell ref="B18:D18"/>
    <mergeCell ref="E18:H18"/>
    <mergeCell ref="I18:M18"/>
    <mergeCell ref="N18:O18"/>
    <mergeCell ref="B19:D19"/>
    <mergeCell ref="E19:H19"/>
    <mergeCell ref="I19:J19"/>
    <mergeCell ref="L19:M19"/>
    <mergeCell ref="N19:O19"/>
    <mergeCell ref="A14:C14"/>
    <mergeCell ref="D14:F14"/>
    <mergeCell ref="G14:I14"/>
    <mergeCell ref="J14:L14"/>
    <mergeCell ref="M14:O14"/>
    <mergeCell ref="A12:O12"/>
    <mergeCell ref="A13:C13"/>
    <mergeCell ref="D13:E13"/>
    <mergeCell ref="G13:H13"/>
    <mergeCell ref="J13:K13"/>
    <mergeCell ref="N30:O30"/>
    <mergeCell ref="N43:O43"/>
    <mergeCell ref="N41:O41"/>
    <mergeCell ref="I39:J39"/>
    <mergeCell ref="L40:M40"/>
    <mergeCell ref="L39:M39"/>
    <mergeCell ref="I40:J40"/>
    <mergeCell ref="I42:J42"/>
    <mergeCell ref="M13:O13"/>
    <mergeCell ref="L28:M28"/>
    <mergeCell ref="N28:O28"/>
    <mergeCell ref="I37:J37"/>
    <mergeCell ref="N37:O37"/>
    <mergeCell ref="L37:M37"/>
    <mergeCell ref="L42:M42"/>
    <mergeCell ref="N39:O39"/>
    <mergeCell ref="I41:J41"/>
    <mergeCell ref="I33:J33"/>
    <mergeCell ref="I35:J35"/>
    <mergeCell ref="I36:M36"/>
    <mergeCell ref="N32:O32"/>
    <mergeCell ref="L31:M31"/>
    <mergeCell ref="N33:O33"/>
    <mergeCell ref="N34:O34"/>
    <mergeCell ref="A3:O3"/>
    <mergeCell ref="I5:K5"/>
    <mergeCell ref="L5:O5"/>
    <mergeCell ref="A5:B5"/>
    <mergeCell ref="C5:G5"/>
    <mergeCell ref="K9:O9"/>
    <mergeCell ref="K8:O8"/>
    <mergeCell ref="K10:O10"/>
    <mergeCell ref="B28:D28"/>
    <mergeCell ref="E28:H28"/>
    <mergeCell ref="I28:J28"/>
    <mergeCell ref="B27:H27"/>
    <mergeCell ref="I27:M27"/>
    <mergeCell ref="N26:O26"/>
    <mergeCell ref="N27:O27"/>
    <mergeCell ref="E26:H26"/>
    <mergeCell ref="I26:J26"/>
    <mergeCell ref="B25:D25"/>
    <mergeCell ref="E25:H25"/>
    <mergeCell ref="N25:O25"/>
    <mergeCell ref="B26:D26"/>
    <mergeCell ref="L26:M26"/>
    <mergeCell ref="I25:J25"/>
    <mergeCell ref="L25:M25"/>
    <mergeCell ref="A7:J7"/>
    <mergeCell ref="K7:O7"/>
    <mergeCell ref="B59:O60"/>
    <mergeCell ref="B63:O64"/>
    <mergeCell ref="N38:O38"/>
    <mergeCell ref="L38:M38"/>
    <mergeCell ref="I44:J44"/>
    <mergeCell ref="E44:H44"/>
    <mergeCell ref="A17:O17"/>
    <mergeCell ref="I54:O55"/>
    <mergeCell ref="E29:H29"/>
    <mergeCell ref="I29:J29"/>
    <mergeCell ref="B31:D31"/>
    <mergeCell ref="E31:H31"/>
    <mergeCell ref="I31:J31"/>
    <mergeCell ref="B30:D30"/>
    <mergeCell ref="E30:H30"/>
    <mergeCell ref="I30:J30"/>
    <mergeCell ref="B29:D29"/>
    <mergeCell ref="N36:O36"/>
    <mergeCell ref="L29:M29"/>
    <mergeCell ref="N29:O29"/>
    <mergeCell ref="L35:M35"/>
    <mergeCell ref="L30:M30"/>
    <mergeCell ref="N45:O45"/>
    <mergeCell ref="B38:D38"/>
    <mergeCell ref="E38:H38"/>
    <mergeCell ref="I38:J38"/>
    <mergeCell ref="N40:O40"/>
    <mergeCell ref="N42:O42"/>
    <mergeCell ref="B42:D42"/>
    <mergeCell ref="E42:H42"/>
    <mergeCell ref="L33:M33"/>
    <mergeCell ref="N35:O35"/>
    <mergeCell ref="N44:O44"/>
    <mergeCell ref="B33:D33"/>
    <mergeCell ref="E33:H33"/>
    <mergeCell ref="E35:H35"/>
    <mergeCell ref="B36:H36"/>
    <mergeCell ref="B35:D35"/>
    <mergeCell ref="B40:D40"/>
    <mergeCell ref="E40:H40"/>
  </mergeCells>
  <phoneticPr fontId="2"/>
  <printOptions horizontalCentered="1"/>
  <pageMargins left="0.39370078740157483" right="0.39370078740157483" top="0.59055118110236227" bottom="0.39370078740157483" header="0.27559055118110237" footer="0.43307086614173229"/>
  <pageSetup paperSize="9" scale="81" fitToHeight="0" orientation="portrait" blackAndWhite="1" r:id="rId1"/>
  <headerFooter alignWithMargins="0">
    <oddHeader>&amp;R&amp;A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131"/>
  <sheetViews>
    <sheetView view="pageBreakPreview" zoomScaleNormal="100" zoomScaleSheetLayoutView="100" workbookViewId="0">
      <selection activeCell="E26" sqref="E26:H26"/>
    </sheetView>
  </sheetViews>
  <sheetFormatPr defaultColWidth="9.375" defaultRowHeight="13.5" x14ac:dyDescent="0.15"/>
  <cols>
    <col min="1" max="13" width="7" style="615" customWidth="1"/>
    <col min="14" max="14" width="17.375" style="615" customWidth="1"/>
    <col min="15" max="15" width="1.625" style="615" customWidth="1"/>
    <col min="16" max="16" width="5.75" style="615" customWidth="1"/>
    <col min="17" max="16384" width="9.375" style="615"/>
  </cols>
  <sheetData>
    <row r="1" spans="1:15" ht="15.4" customHeight="1" x14ac:dyDescent="0.15">
      <c r="N1" s="636"/>
    </row>
    <row r="2" spans="1:15" x14ac:dyDescent="0.15">
      <c r="A2" s="1424" t="s">
        <v>461</v>
      </c>
      <c r="B2" s="1424"/>
      <c r="C2" s="1424"/>
      <c r="D2" s="1424"/>
      <c r="E2" s="1424"/>
      <c r="F2" s="1424"/>
      <c r="G2" s="1424"/>
      <c r="H2" s="1424"/>
      <c r="I2" s="1424"/>
      <c r="J2" s="1424"/>
      <c r="K2" s="1424"/>
      <c r="L2" s="1424"/>
      <c r="M2" s="1424"/>
      <c r="N2" s="1424"/>
    </row>
    <row r="3" spans="1:15" ht="7.5" customHeight="1" x14ac:dyDescent="0.15">
      <c r="A3" s="619"/>
      <c r="B3" s="619"/>
      <c r="C3" s="619"/>
      <c r="D3" s="619"/>
      <c r="E3" s="619"/>
      <c r="F3" s="619"/>
      <c r="G3" s="619"/>
      <c r="H3" s="619"/>
      <c r="I3" s="619"/>
      <c r="J3" s="619"/>
      <c r="K3" s="619"/>
      <c r="L3" s="619"/>
      <c r="M3" s="619"/>
      <c r="N3" s="619"/>
      <c r="O3" s="619"/>
    </row>
    <row r="4" spans="1:15" ht="22.5" customHeight="1" x14ac:dyDescent="0.15">
      <c r="A4" s="1370" t="s">
        <v>175</v>
      </c>
      <c r="B4" s="1370"/>
      <c r="C4" s="1371"/>
      <c r="D4" s="1371"/>
      <c r="E4" s="1371"/>
      <c r="F4" s="1371"/>
      <c r="G4" s="1371"/>
      <c r="H4" s="619"/>
      <c r="I4" s="1390" t="s">
        <v>171</v>
      </c>
      <c r="J4" s="1391"/>
      <c r="K4" s="1392"/>
      <c r="L4" s="1399"/>
      <c r="M4" s="1400"/>
      <c r="N4" s="1401"/>
      <c r="O4" s="619"/>
    </row>
    <row r="5" spans="1:15" ht="7.5" customHeight="1" x14ac:dyDescent="0.15">
      <c r="A5" s="619"/>
      <c r="B5" s="619"/>
      <c r="C5" s="619"/>
      <c r="D5" s="619"/>
      <c r="E5" s="619"/>
      <c r="F5" s="619"/>
      <c r="G5" s="619"/>
      <c r="H5" s="619"/>
      <c r="I5" s="619"/>
      <c r="J5" s="619"/>
      <c r="K5" s="619"/>
      <c r="L5" s="619"/>
      <c r="M5" s="619"/>
      <c r="N5" s="619"/>
      <c r="O5" s="619"/>
    </row>
    <row r="6" spans="1:15" ht="15.4" customHeight="1" x14ac:dyDescent="0.15">
      <c r="A6" s="1390" t="s">
        <v>415</v>
      </c>
      <c r="B6" s="1391"/>
      <c r="C6" s="1391"/>
      <c r="D6" s="1391"/>
      <c r="E6" s="1391"/>
      <c r="F6" s="1391"/>
      <c r="G6" s="1391"/>
      <c r="H6" s="1391"/>
      <c r="I6" s="1391"/>
      <c r="J6" s="1392"/>
      <c r="K6" s="1390" t="s">
        <v>416</v>
      </c>
      <c r="L6" s="1391"/>
      <c r="M6" s="1391"/>
      <c r="N6" s="1392"/>
      <c r="O6" s="619"/>
    </row>
    <row r="7" spans="1:15" ht="15.4" customHeight="1" x14ac:dyDescent="0.15">
      <c r="A7" s="643" t="s">
        <v>251</v>
      </c>
      <c r="B7" s="640" t="s">
        <v>417</v>
      </c>
      <c r="C7" s="642"/>
      <c r="D7" s="642"/>
      <c r="E7" s="642"/>
      <c r="F7" s="641"/>
      <c r="G7" s="642"/>
      <c r="H7" s="641"/>
      <c r="I7" s="640"/>
      <c r="J7" s="639"/>
      <c r="K7" s="1378" t="s">
        <v>418</v>
      </c>
      <c r="L7" s="1379"/>
      <c r="M7" s="1379"/>
      <c r="N7" s="1380"/>
      <c r="O7" s="619"/>
    </row>
    <row r="8" spans="1:15" ht="15.4" customHeight="1" x14ac:dyDescent="0.15">
      <c r="A8" s="638" t="s">
        <v>253</v>
      </c>
      <c r="B8" s="635" t="s">
        <v>419</v>
      </c>
      <c r="C8" s="637"/>
      <c r="D8" s="637"/>
      <c r="E8" s="637"/>
      <c r="F8" s="636"/>
      <c r="G8" s="637"/>
      <c r="H8" s="636"/>
      <c r="I8" s="635"/>
      <c r="J8" s="634"/>
      <c r="K8" s="1381"/>
      <c r="L8" s="1382"/>
      <c r="M8" s="1382"/>
      <c r="N8" s="1383"/>
      <c r="O8" s="619"/>
    </row>
    <row r="9" spans="1:15" ht="15.4" customHeight="1" x14ac:dyDescent="0.15">
      <c r="A9" s="633" t="s">
        <v>254</v>
      </c>
      <c r="B9" s="630" t="s">
        <v>420</v>
      </c>
      <c r="C9" s="632"/>
      <c r="D9" s="632"/>
      <c r="E9" s="632"/>
      <c r="F9" s="631"/>
      <c r="G9" s="632"/>
      <c r="H9" s="631"/>
      <c r="I9" s="630"/>
      <c r="J9" s="629"/>
      <c r="K9" s="1384"/>
      <c r="L9" s="1385"/>
      <c r="M9" s="1385"/>
      <c r="N9" s="1386"/>
      <c r="O9" s="619"/>
    </row>
    <row r="10" spans="1:15" ht="15.4" customHeight="1" x14ac:dyDescent="0.15">
      <c r="O10" s="619"/>
    </row>
    <row r="11" spans="1:15" ht="15.4" customHeight="1" thickBot="1" x14ac:dyDescent="0.2">
      <c r="A11" s="1457" t="s">
        <v>462</v>
      </c>
      <c r="B11" s="1457"/>
      <c r="C11" s="1457"/>
      <c r="D11" s="1457"/>
      <c r="E11" s="1457"/>
      <c r="F11" s="1457"/>
      <c r="G11" s="1457"/>
      <c r="H11" s="1457"/>
      <c r="I11" s="1457"/>
      <c r="J11" s="1457"/>
      <c r="K11" s="1457"/>
      <c r="L11" s="1457"/>
      <c r="M11" s="1457"/>
      <c r="N11" s="1393"/>
      <c r="O11" s="619"/>
    </row>
    <row r="12" spans="1:15" ht="15.4" customHeight="1" x14ac:dyDescent="0.15">
      <c r="A12" s="1370" t="s">
        <v>422</v>
      </c>
      <c r="B12" s="1370"/>
      <c r="C12" s="623" t="s">
        <v>259</v>
      </c>
      <c r="D12" s="623" t="s">
        <v>463</v>
      </c>
      <c r="E12" s="623" t="s">
        <v>464</v>
      </c>
      <c r="F12" s="623" t="s">
        <v>465</v>
      </c>
      <c r="G12" s="623" t="s">
        <v>466</v>
      </c>
      <c r="H12" s="623" t="s">
        <v>467</v>
      </c>
      <c r="I12" s="623" t="s">
        <v>468</v>
      </c>
      <c r="J12" s="623" t="s">
        <v>469</v>
      </c>
      <c r="K12" s="623" t="s">
        <v>470</v>
      </c>
      <c r="L12" s="623" t="s">
        <v>471</v>
      </c>
      <c r="M12" s="644" t="s">
        <v>472</v>
      </c>
      <c r="N12" s="665" t="s">
        <v>473</v>
      </c>
      <c r="O12" s="619"/>
    </row>
    <row r="13" spans="1:15" ht="15.4" customHeight="1" thickBot="1" x14ac:dyDescent="0.2">
      <c r="A13" s="1370" t="s">
        <v>425</v>
      </c>
      <c r="B13" s="1370"/>
      <c r="C13" s="664"/>
      <c r="D13" s="664"/>
      <c r="E13" s="664"/>
      <c r="F13" s="664"/>
      <c r="G13" s="664"/>
      <c r="H13" s="664"/>
      <c r="I13" s="664"/>
      <c r="J13" s="664"/>
      <c r="K13" s="664"/>
      <c r="L13" s="664"/>
      <c r="M13" s="663"/>
      <c r="N13" s="662"/>
      <c r="O13" s="619"/>
    </row>
    <row r="14" spans="1:15" ht="15.4" customHeight="1" x14ac:dyDescent="0.15">
      <c r="O14" s="619"/>
    </row>
    <row r="15" spans="1:15" ht="15.4" customHeight="1" x14ac:dyDescent="0.15">
      <c r="A15" s="1393" t="s">
        <v>474</v>
      </c>
      <c r="B15" s="1393"/>
      <c r="C15" s="1393"/>
      <c r="D15" s="1393"/>
      <c r="E15" s="1393"/>
      <c r="F15" s="1393"/>
      <c r="G15" s="1393"/>
      <c r="H15" s="1393"/>
      <c r="I15" s="1393"/>
      <c r="J15" s="1393"/>
      <c r="K15" s="1393"/>
      <c r="L15" s="1393"/>
      <c r="M15" s="1393"/>
      <c r="N15" s="1393"/>
      <c r="O15" s="619"/>
    </row>
    <row r="16" spans="1:15" ht="15.4" customHeight="1" thickBot="1" x14ac:dyDescent="0.2">
      <c r="A16" s="626" t="s">
        <v>422</v>
      </c>
      <c r="B16" s="1369" t="s">
        <v>427</v>
      </c>
      <c r="C16" s="1369"/>
      <c r="D16" s="1369"/>
      <c r="E16" s="1369" t="s">
        <v>428</v>
      </c>
      <c r="F16" s="1369"/>
      <c r="G16" s="1369"/>
      <c r="H16" s="1369"/>
      <c r="I16" s="1369" t="s">
        <v>429</v>
      </c>
      <c r="J16" s="1369"/>
      <c r="K16" s="1369"/>
      <c r="L16" s="1369" t="s">
        <v>430</v>
      </c>
      <c r="M16" s="1369"/>
      <c r="N16" s="1450"/>
      <c r="O16" s="619"/>
    </row>
    <row r="17" spans="1:14" ht="14.25" customHeight="1" thickTop="1" x14ac:dyDescent="0.15">
      <c r="A17" s="1458" t="s">
        <v>259</v>
      </c>
      <c r="B17" s="1389" t="s">
        <v>431</v>
      </c>
      <c r="C17" s="1389"/>
      <c r="D17" s="1389"/>
      <c r="E17" s="1387"/>
      <c r="F17" s="1387"/>
      <c r="G17" s="1387"/>
      <c r="H17" s="1387"/>
      <c r="I17" s="1387"/>
      <c r="J17" s="1387"/>
      <c r="K17" s="1387"/>
      <c r="L17" s="1387"/>
      <c r="M17" s="1387"/>
      <c r="N17" s="1388"/>
    </row>
    <row r="18" spans="1:14" ht="14.25" customHeight="1" x14ac:dyDescent="0.15">
      <c r="A18" s="1452"/>
      <c r="B18" s="1370" t="s">
        <v>431</v>
      </c>
      <c r="C18" s="1370"/>
      <c r="D18" s="1370"/>
      <c r="E18" s="1371"/>
      <c r="F18" s="1371"/>
      <c r="G18" s="1371"/>
      <c r="H18" s="1371"/>
      <c r="I18" s="1371"/>
      <c r="J18" s="1371"/>
      <c r="K18" s="1371"/>
      <c r="L18" s="1371"/>
      <c r="M18" s="1371"/>
      <c r="N18" s="1372"/>
    </row>
    <row r="19" spans="1:14" ht="14.25" customHeight="1" x14ac:dyDescent="0.15">
      <c r="A19" s="1452"/>
      <c r="B19" s="1370" t="s">
        <v>431</v>
      </c>
      <c r="C19" s="1370"/>
      <c r="D19" s="1370"/>
      <c r="E19" s="1371"/>
      <c r="F19" s="1371"/>
      <c r="G19" s="1371"/>
      <c r="H19" s="1371"/>
      <c r="I19" s="1371"/>
      <c r="J19" s="1371"/>
      <c r="K19" s="1371"/>
      <c r="L19" s="1371"/>
      <c r="M19" s="1371"/>
      <c r="N19" s="1372"/>
    </row>
    <row r="20" spans="1:14" ht="14.25" customHeight="1" x14ac:dyDescent="0.15">
      <c r="A20" s="1452"/>
      <c r="B20" s="1370" t="s">
        <v>431</v>
      </c>
      <c r="C20" s="1370"/>
      <c r="D20" s="1370"/>
      <c r="E20" s="1371"/>
      <c r="F20" s="1371"/>
      <c r="G20" s="1371"/>
      <c r="H20" s="1371"/>
      <c r="I20" s="1371"/>
      <c r="J20" s="1371"/>
      <c r="K20" s="1371"/>
      <c r="L20" s="1371"/>
      <c r="M20" s="1371"/>
      <c r="N20" s="1372"/>
    </row>
    <row r="21" spans="1:14" ht="14.25" customHeight="1" x14ac:dyDescent="0.15">
      <c r="A21" s="1452"/>
      <c r="B21" s="1370" t="s">
        <v>431</v>
      </c>
      <c r="C21" s="1370"/>
      <c r="D21" s="1370"/>
      <c r="E21" s="1371"/>
      <c r="F21" s="1371"/>
      <c r="G21" s="1371"/>
      <c r="H21" s="1371"/>
      <c r="I21" s="1371"/>
      <c r="J21" s="1371"/>
      <c r="K21" s="1371"/>
      <c r="L21" s="1371"/>
      <c r="M21" s="1371"/>
      <c r="N21" s="1372"/>
    </row>
    <row r="22" spans="1:14" ht="14.25" customHeight="1" x14ac:dyDescent="0.15">
      <c r="A22" s="1452"/>
      <c r="B22" s="1369" t="s">
        <v>431</v>
      </c>
      <c r="C22" s="1369"/>
      <c r="D22" s="1369"/>
      <c r="E22" s="1377"/>
      <c r="F22" s="1377"/>
      <c r="G22" s="1377"/>
      <c r="H22" s="1377"/>
      <c r="I22" s="1371"/>
      <c r="J22" s="1371"/>
      <c r="K22" s="1371"/>
      <c r="L22" s="1371"/>
      <c r="M22" s="1371"/>
      <c r="N22" s="1372"/>
    </row>
    <row r="23" spans="1:14" ht="14.25" customHeight="1" thickBot="1" x14ac:dyDescent="0.2">
      <c r="A23" s="1453"/>
      <c r="B23" s="1366"/>
      <c r="C23" s="1367"/>
      <c r="D23" s="1367"/>
      <c r="E23" s="1367"/>
      <c r="F23" s="1367"/>
      <c r="G23" s="1367"/>
      <c r="H23" s="1368"/>
      <c r="I23" s="1373" t="s">
        <v>475</v>
      </c>
      <c r="J23" s="1373"/>
      <c r="K23" s="1374"/>
      <c r="L23" s="1431"/>
      <c r="M23" s="1373"/>
      <c r="N23" s="1375"/>
    </row>
    <row r="24" spans="1:14" ht="14.25" customHeight="1" thickTop="1" x14ac:dyDescent="0.15">
      <c r="A24" s="1458" t="s">
        <v>260</v>
      </c>
      <c r="B24" s="1389" t="s">
        <v>431</v>
      </c>
      <c r="C24" s="1389"/>
      <c r="D24" s="1389"/>
      <c r="E24" s="1387"/>
      <c r="F24" s="1387"/>
      <c r="G24" s="1387"/>
      <c r="H24" s="1387"/>
      <c r="I24" s="1387"/>
      <c r="J24" s="1387"/>
      <c r="K24" s="1387"/>
      <c r="L24" s="1387"/>
      <c r="M24" s="1387"/>
      <c r="N24" s="1388"/>
    </row>
    <row r="25" spans="1:14" ht="14.25" customHeight="1" x14ac:dyDescent="0.15">
      <c r="A25" s="1452"/>
      <c r="B25" s="1370" t="s">
        <v>431</v>
      </c>
      <c r="C25" s="1370"/>
      <c r="D25" s="1370"/>
      <c r="E25" s="1371"/>
      <c r="F25" s="1371"/>
      <c r="G25" s="1371"/>
      <c r="H25" s="1371"/>
      <c r="I25" s="1371"/>
      <c r="J25" s="1371"/>
      <c r="K25" s="1371"/>
      <c r="L25" s="1371"/>
      <c r="M25" s="1371"/>
      <c r="N25" s="1372"/>
    </row>
    <row r="26" spans="1:14" ht="14.25" customHeight="1" x14ac:dyDescent="0.15">
      <c r="A26" s="1452"/>
      <c r="B26" s="1370" t="s">
        <v>431</v>
      </c>
      <c r="C26" s="1370"/>
      <c r="D26" s="1370"/>
      <c r="E26" s="1371"/>
      <c r="F26" s="1371"/>
      <c r="G26" s="1371"/>
      <c r="H26" s="1371"/>
      <c r="I26" s="1371"/>
      <c r="J26" s="1371"/>
      <c r="K26" s="1371"/>
      <c r="L26" s="1371"/>
      <c r="M26" s="1371"/>
      <c r="N26" s="1372"/>
    </row>
    <row r="27" spans="1:14" ht="14.25" customHeight="1" x14ac:dyDescent="0.15">
      <c r="A27" s="1452"/>
      <c r="B27" s="1370" t="s">
        <v>431</v>
      </c>
      <c r="C27" s="1370"/>
      <c r="D27" s="1370"/>
      <c r="E27" s="1371"/>
      <c r="F27" s="1371"/>
      <c r="G27" s="1371"/>
      <c r="H27" s="1371"/>
      <c r="I27" s="1371"/>
      <c r="J27" s="1371"/>
      <c r="K27" s="1371"/>
      <c r="L27" s="1371"/>
      <c r="M27" s="1371"/>
      <c r="N27" s="1372"/>
    </row>
    <row r="28" spans="1:14" ht="14.25" customHeight="1" x14ac:dyDescent="0.15">
      <c r="A28" s="1452"/>
      <c r="B28" s="1370" t="s">
        <v>431</v>
      </c>
      <c r="C28" s="1370"/>
      <c r="D28" s="1370"/>
      <c r="E28" s="1371"/>
      <c r="F28" s="1371"/>
      <c r="G28" s="1371"/>
      <c r="H28" s="1371"/>
      <c r="I28" s="1371"/>
      <c r="J28" s="1371"/>
      <c r="K28" s="1371"/>
      <c r="L28" s="1371"/>
      <c r="M28" s="1371"/>
      <c r="N28" s="1372"/>
    </row>
    <row r="29" spans="1:14" ht="14.25" customHeight="1" x14ac:dyDescent="0.15">
      <c r="A29" s="1452"/>
      <c r="B29" s="1369" t="s">
        <v>431</v>
      </c>
      <c r="C29" s="1369"/>
      <c r="D29" s="1369"/>
      <c r="E29" s="1377"/>
      <c r="F29" s="1377"/>
      <c r="G29" s="1377"/>
      <c r="H29" s="1377"/>
      <c r="I29" s="1371"/>
      <c r="J29" s="1371"/>
      <c r="K29" s="1371"/>
      <c r="L29" s="1371"/>
      <c r="M29" s="1371"/>
      <c r="N29" s="1372"/>
    </row>
    <row r="30" spans="1:14" ht="14.25" customHeight="1" thickBot="1" x14ac:dyDescent="0.2">
      <c r="A30" s="1453"/>
      <c r="B30" s="1366"/>
      <c r="C30" s="1367"/>
      <c r="D30" s="1367"/>
      <c r="E30" s="1367"/>
      <c r="F30" s="1367"/>
      <c r="G30" s="1367"/>
      <c r="H30" s="1368"/>
      <c r="I30" s="1373" t="s">
        <v>476</v>
      </c>
      <c r="J30" s="1373"/>
      <c r="K30" s="1374"/>
      <c r="L30" s="1431"/>
      <c r="M30" s="1373"/>
      <c r="N30" s="1375"/>
    </row>
    <row r="31" spans="1:14" ht="14.25" customHeight="1" thickTop="1" x14ac:dyDescent="0.15">
      <c r="A31" s="1458" t="s">
        <v>261</v>
      </c>
      <c r="B31" s="1389" t="s">
        <v>431</v>
      </c>
      <c r="C31" s="1389"/>
      <c r="D31" s="1389"/>
      <c r="E31" s="1387"/>
      <c r="F31" s="1387"/>
      <c r="G31" s="1387"/>
      <c r="H31" s="1387"/>
      <c r="I31" s="1387"/>
      <c r="J31" s="1387"/>
      <c r="K31" s="1387"/>
      <c r="L31" s="1387"/>
      <c r="M31" s="1387"/>
      <c r="N31" s="1388"/>
    </row>
    <row r="32" spans="1:14" ht="14.25" customHeight="1" x14ac:dyDescent="0.15">
      <c r="A32" s="1452"/>
      <c r="B32" s="1370" t="s">
        <v>431</v>
      </c>
      <c r="C32" s="1370"/>
      <c r="D32" s="1370"/>
      <c r="E32" s="1371"/>
      <c r="F32" s="1371"/>
      <c r="G32" s="1371"/>
      <c r="H32" s="1371"/>
      <c r="I32" s="1371"/>
      <c r="J32" s="1371"/>
      <c r="K32" s="1371"/>
      <c r="L32" s="1371"/>
      <c r="M32" s="1371"/>
      <c r="N32" s="1372"/>
    </row>
    <row r="33" spans="1:14" ht="14.25" customHeight="1" x14ac:dyDescent="0.15">
      <c r="A33" s="1452"/>
      <c r="B33" s="1370" t="s">
        <v>431</v>
      </c>
      <c r="C33" s="1370"/>
      <c r="D33" s="1370"/>
      <c r="E33" s="1371"/>
      <c r="F33" s="1371"/>
      <c r="G33" s="1371"/>
      <c r="H33" s="1371"/>
      <c r="I33" s="1371"/>
      <c r="J33" s="1371"/>
      <c r="K33" s="1371"/>
      <c r="L33" s="1371"/>
      <c r="M33" s="1371"/>
      <c r="N33" s="1372"/>
    </row>
    <row r="34" spans="1:14" ht="14.25" customHeight="1" x14ac:dyDescent="0.15">
      <c r="A34" s="1452"/>
      <c r="B34" s="1370" t="s">
        <v>431</v>
      </c>
      <c r="C34" s="1370"/>
      <c r="D34" s="1370"/>
      <c r="E34" s="1371"/>
      <c r="F34" s="1371"/>
      <c r="G34" s="1371"/>
      <c r="H34" s="1371"/>
      <c r="I34" s="1371"/>
      <c r="J34" s="1371"/>
      <c r="K34" s="1371"/>
      <c r="L34" s="1371"/>
      <c r="M34" s="1371"/>
      <c r="N34" s="1372"/>
    </row>
    <row r="35" spans="1:14" ht="14.25" customHeight="1" x14ac:dyDescent="0.15">
      <c r="A35" s="1452"/>
      <c r="B35" s="1370" t="s">
        <v>431</v>
      </c>
      <c r="C35" s="1370"/>
      <c r="D35" s="1370"/>
      <c r="E35" s="1371"/>
      <c r="F35" s="1371"/>
      <c r="G35" s="1371"/>
      <c r="H35" s="1371"/>
      <c r="I35" s="1371"/>
      <c r="J35" s="1371"/>
      <c r="K35" s="1371"/>
      <c r="L35" s="1371"/>
      <c r="M35" s="1371"/>
      <c r="N35" s="1372"/>
    </row>
    <row r="36" spans="1:14" ht="14.25" customHeight="1" x14ac:dyDescent="0.15">
      <c r="A36" s="1452"/>
      <c r="B36" s="1369" t="s">
        <v>431</v>
      </c>
      <c r="C36" s="1369"/>
      <c r="D36" s="1369"/>
      <c r="E36" s="1377"/>
      <c r="F36" s="1377"/>
      <c r="G36" s="1377"/>
      <c r="H36" s="1377"/>
      <c r="I36" s="1371"/>
      <c r="J36" s="1371"/>
      <c r="K36" s="1371"/>
      <c r="L36" s="1371"/>
      <c r="M36" s="1371"/>
      <c r="N36" s="1372"/>
    </row>
    <row r="37" spans="1:14" ht="14.25" customHeight="1" thickBot="1" x14ac:dyDescent="0.2">
      <c r="A37" s="1453"/>
      <c r="B37" s="1366"/>
      <c r="C37" s="1367"/>
      <c r="D37" s="1367"/>
      <c r="E37" s="1367"/>
      <c r="F37" s="1367"/>
      <c r="G37" s="1367"/>
      <c r="H37" s="1368"/>
      <c r="I37" s="1373" t="s">
        <v>477</v>
      </c>
      <c r="J37" s="1373"/>
      <c r="K37" s="1374"/>
      <c r="L37" s="1431"/>
      <c r="M37" s="1373"/>
      <c r="N37" s="1375"/>
    </row>
    <row r="38" spans="1:14" ht="14.25" customHeight="1" thickTop="1" x14ac:dyDescent="0.15">
      <c r="A38" s="1458" t="s">
        <v>262</v>
      </c>
      <c r="B38" s="1389" t="s">
        <v>431</v>
      </c>
      <c r="C38" s="1389"/>
      <c r="D38" s="1389"/>
      <c r="E38" s="1387"/>
      <c r="F38" s="1387"/>
      <c r="G38" s="1387"/>
      <c r="H38" s="1387"/>
      <c r="I38" s="1387"/>
      <c r="J38" s="1387"/>
      <c r="K38" s="1387"/>
      <c r="L38" s="1387"/>
      <c r="M38" s="1387"/>
      <c r="N38" s="1388"/>
    </row>
    <row r="39" spans="1:14" ht="14.25" customHeight="1" x14ac:dyDescent="0.15">
      <c r="A39" s="1452"/>
      <c r="B39" s="1370" t="s">
        <v>431</v>
      </c>
      <c r="C39" s="1370"/>
      <c r="D39" s="1370"/>
      <c r="E39" s="1371"/>
      <c r="F39" s="1371"/>
      <c r="G39" s="1371"/>
      <c r="H39" s="1371"/>
      <c r="I39" s="1371"/>
      <c r="J39" s="1371"/>
      <c r="K39" s="1371"/>
      <c r="L39" s="1371"/>
      <c r="M39" s="1371"/>
      <c r="N39" s="1372"/>
    </row>
    <row r="40" spans="1:14" ht="14.25" customHeight="1" x14ac:dyDescent="0.15">
      <c r="A40" s="1452"/>
      <c r="B40" s="1370" t="s">
        <v>431</v>
      </c>
      <c r="C40" s="1370"/>
      <c r="D40" s="1370"/>
      <c r="E40" s="1371"/>
      <c r="F40" s="1371"/>
      <c r="G40" s="1371"/>
      <c r="H40" s="1371"/>
      <c r="I40" s="1371"/>
      <c r="J40" s="1371"/>
      <c r="K40" s="1371"/>
      <c r="L40" s="1371"/>
      <c r="M40" s="1371"/>
      <c r="N40" s="1372"/>
    </row>
    <row r="41" spans="1:14" ht="14.25" customHeight="1" x14ac:dyDescent="0.15">
      <c r="A41" s="1452"/>
      <c r="B41" s="1370" t="s">
        <v>431</v>
      </c>
      <c r="C41" s="1370"/>
      <c r="D41" s="1370"/>
      <c r="E41" s="1371"/>
      <c r="F41" s="1371"/>
      <c r="G41" s="1371"/>
      <c r="H41" s="1371"/>
      <c r="I41" s="1371"/>
      <c r="J41" s="1371"/>
      <c r="K41" s="1371"/>
      <c r="L41" s="1371"/>
      <c r="M41" s="1371"/>
      <c r="N41" s="1372"/>
    </row>
    <row r="42" spans="1:14" ht="14.25" customHeight="1" x14ac:dyDescent="0.15">
      <c r="A42" s="1452"/>
      <c r="B42" s="1370" t="s">
        <v>431</v>
      </c>
      <c r="C42" s="1370"/>
      <c r="D42" s="1370"/>
      <c r="E42" s="1371"/>
      <c r="F42" s="1371"/>
      <c r="G42" s="1371"/>
      <c r="H42" s="1371"/>
      <c r="I42" s="1371"/>
      <c r="J42" s="1371"/>
      <c r="K42" s="1371"/>
      <c r="L42" s="1371"/>
      <c r="M42" s="1371"/>
      <c r="N42" s="1372"/>
    </row>
    <row r="43" spans="1:14" ht="14.25" customHeight="1" x14ac:dyDescent="0.15">
      <c r="A43" s="1452"/>
      <c r="B43" s="1369" t="s">
        <v>431</v>
      </c>
      <c r="C43" s="1369"/>
      <c r="D43" s="1369"/>
      <c r="E43" s="1377"/>
      <c r="F43" s="1377"/>
      <c r="G43" s="1377"/>
      <c r="H43" s="1377"/>
      <c r="I43" s="1371"/>
      <c r="J43" s="1371"/>
      <c r="K43" s="1371"/>
      <c r="L43" s="1371"/>
      <c r="M43" s="1371"/>
      <c r="N43" s="1372"/>
    </row>
    <row r="44" spans="1:14" ht="14.25" customHeight="1" thickBot="1" x14ac:dyDescent="0.2">
      <c r="A44" s="1453"/>
      <c r="B44" s="1366"/>
      <c r="C44" s="1367"/>
      <c r="D44" s="1367"/>
      <c r="E44" s="1367"/>
      <c r="F44" s="1367"/>
      <c r="G44" s="1367"/>
      <c r="H44" s="1368"/>
      <c r="I44" s="1373" t="s">
        <v>478</v>
      </c>
      <c r="J44" s="1373"/>
      <c r="K44" s="1374"/>
      <c r="L44" s="1431"/>
      <c r="M44" s="1373"/>
      <c r="N44" s="1375"/>
    </row>
    <row r="45" spans="1:14" ht="14.25" customHeight="1" thickTop="1" x14ac:dyDescent="0.15">
      <c r="A45" s="1458" t="s">
        <v>263</v>
      </c>
      <c r="B45" s="1389" t="s">
        <v>431</v>
      </c>
      <c r="C45" s="1389"/>
      <c r="D45" s="1389"/>
      <c r="E45" s="1387"/>
      <c r="F45" s="1387"/>
      <c r="G45" s="1387"/>
      <c r="H45" s="1387"/>
      <c r="I45" s="1387"/>
      <c r="J45" s="1387"/>
      <c r="K45" s="1387"/>
      <c r="L45" s="1387"/>
      <c r="M45" s="1387"/>
      <c r="N45" s="1388"/>
    </row>
    <row r="46" spans="1:14" ht="14.25" customHeight="1" x14ac:dyDescent="0.15">
      <c r="A46" s="1452"/>
      <c r="B46" s="1370" t="s">
        <v>431</v>
      </c>
      <c r="C46" s="1370"/>
      <c r="D46" s="1370"/>
      <c r="E46" s="1371"/>
      <c r="F46" s="1371"/>
      <c r="G46" s="1371"/>
      <c r="H46" s="1371"/>
      <c r="I46" s="1371"/>
      <c r="J46" s="1371"/>
      <c r="K46" s="1371"/>
      <c r="L46" s="1371"/>
      <c r="M46" s="1371"/>
      <c r="N46" s="1372"/>
    </row>
    <row r="47" spans="1:14" ht="14.25" customHeight="1" x14ac:dyDescent="0.15">
      <c r="A47" s="1452"/>
      <c r="B47" s="1370" t="s">
        <v>431</v>
      </c>
      <c r="C47" s="1370"/>
      <c r="D47" s="1370"/>
      <c r="E47" s="1371"/>
      <c r="F47" s="1371"/>
      <c r="G47" s="1371"/>
      <c r="H47" s="1371"/>
      <c r="I47" s="1371"/>
      <c r="J47" s="1371"/>
      <c r="K47" s="1371"/>
      <c r="L47" s="1371"/>
      <c r="M47" s="1371"/>
      <c r="N47" s="1372"/>
    </row>
    <row r="48" spans="1:14" ht="14.25" customHeight="1" x14ac:dyDescent="0.15">
      <c r="A48" s="1452"/>
      <c r="B48" s="1370" t="s">
        <v>431</v>
      </c>
      <c r="C48" s="1370"/>
      <c r="D48" s="1370"/>
      <c r="E48" s="1371"/>
      <c r="F48" s="1371"/>
      <c r="G48" s="1371"/>
      <c r="H48" s="1371"/>
      <c r="I48" s="1371"/>
      <c r="J48" s="1371"/>
      <c r="K48" s="1371"/>
      <c r="L48" s="1371"/>
      <c r="M48" s="1371"/>
      <c r="N48" s="1372"/>
    </row>
    <row r="49" spans="1:14" ht="14.25" customHeight="1" x14ac:dyDescent="0.15">
      <c r="A49" s="1452"/>
      <c r="B49" s="1370" t="s">
        <v>431</v>
      </c>
      <c r="C49" s="1370"/>
      <c r="D49" s="1370"/>
      <c r="E49" s="1371"/>
      <c r="F49" s="1371"/>
      <c r="G49" s="1371"/>
      <c r="H49" s="1371"/>
      <c r="I49" s="1371"/>
      <c r="J49" s="1371"/>
      <c r="K49" s="1371"/>
      <c r="L49" s="1371"/>
      <c r="M49" s="1371"/>
      <c r="N49" s="1372"/>
    </row>
    <row r="50" spans="1:14" ht="14.25" customHeight="1" x14ac:dyDescent="0.15">
      <c r="A50" s="1452"/>
      <c r="B50" s="1369" t="s">
        <v>431</v>
      </c>
      <c r="C50" s="1369"/>
      <c r="D50" s="1369"/>
      <c r="E50" s="1377"/>
      <c r="F50" s="1377"/>
      <c r="G50" s="1377"/>
      <c r="H50" s="1377"/>
      <c r="I50" s="1371"/>
      <c r="J50" s="1371"/>
      <c r="K50" s="1371"/>
      <c r="L50" s="1371"/>
      <c r="M50" s="1371"/>
      <c r="N50" s="1372"/>
    </row>
    <row r="51" spans="1:14" ht="14.25" customHeight="1" thickBot="1" x14ac:dyDescent="0.2">
      <c r="A51" s="1453"/>
      <c r="B51" s="1366"/>
      <c r="C51" s="1367"/>
      <c r="D51" s="1367"/>
      <c r="E51" s="1367"/>
      <c r="F51" s="1367"/>
      <c r="G51" s="1367"/>
      <c r="H51" s="1368"/>
      <c r="I51" s="1373" t="s">
        <v>479</v>
      </c>
      <c r="J51" s="1373"/>
      <c r="K51" s="1374"/>
      <c r="L51" s="1431"/>
      <c r="M51" s="1373"/>
      <c r="N51" s="1375"/>
    </row>
    <row r="52" spans="1:14" ht="14.25" customHeight="1" thickTop="1" x14ac:dyDescent="0.15">
      <c r="A52" s="1451" t="s">
        <v>264</v>
      </c>
      <c r="B52" s="1454" t="s">
        <v>431</v>
      </c>
      <c r="C52" s="1454"/>
      <c r="D52" s="1454"/>
      <c r="E52" s="1455"/>
      <c r="F52" s="1455"/>
      <c r="G52" s="1455"/>
      <c r="H52" s="1455"/>
      <c r="I52" s="1455"/>
      <c r="J52" s="1455"/>
      <c r="K52" s="1455"/>
      <c r="L52" s="1455"/>
      <c r="M52" s="1455"/>
      <c r="N52" s="1456"/>
    </row>
    <row r="53" spans="1:14" ht="14.25" customHeight="1" x14ac:dyDescent="0.15">
      <c r="A53" s="1452"/>
      <c r="B53" s="1370" t="s">
        <v>431</v>
      </c>
      <c r="C53" s="1370"/>
      <c r="D53" s="1370"/>
      <c r="E53" s="1371"/>
      <c r="F53" s="1371"/>
      <c r="G53" s="1371"/>
      <c r="H53" s="1371"/>
      <c r="I53" s="1371"/>
      <c r="J53" s="1371"/>
      <c r="K53" s="1371"/>
      <c r="L53" s="1371"/>
      <c r="M53" s="1371"/>
      <c r="N53" s="1372"/>
    </row>
    <row r="54" spans="1:14" ht="14.25" customHeight="1" x14ac:dyDescent="0.15">
      <c r="A54" s="1452"/>
      <c r="B54" s="1370" t="s">
        <v>431</v>
      </c>
      <c r="C54" s="1370"/>
      <c r="D54" s="1370"/>
      <c r="E54" s="1371"/>
      <c r="F54" s="1371"/>
      <c r="G54" s="1371"/>
      <c r="H54" s="1371"/>
      <c r="I54" s="1371"/>
      <c r="J54" s="1371"/>
      <c r="K54" s="1371"/>
      <c r="L54" s="1371"/>
      <c r="M54" s="1371"/>
      <c r="N54" s="1372"/>
    </row>
    <row r="55" spans="1:14" ht="14.25" customHeight="1" x14ac:dyDescent="0.15">
      <c r="A55" s="1452"/>
      <c r="B55" s="1370" t="s">
        <v>431</v>
      </c>
      <c r="C55" s="1370"/>
      <c r="D55" s="1370"/>
      <c r="E55" s="1371"/>
      <c r="F55" s="1371"/>
      <c r="G55" s="1371"/>
      <c r="H55" s="1371"/>
      <c r="I55" s="1371"/>
      <c r="J55" s="1371"/>
      <c r="K55" s="1371"/>
      <c r="L55" s="1371"/>
      <c r="M55" s="1371"/>
      <c r="N55" s="1372"/>
    </row>
    <row r="56" spans="1:14" ht="14.25" customHeight="1" x14ac:dyDescent="0.15">
      <c r="A56" s="1452"/>
      <c r="B56" s="1370" t="s">
        <v>431</v>
      </c>
      <c r="C56" s="1370"/>
      <c r="D56" s="1370"/>
      <c r="E56" s="1371"/>
      <c r="F56" s="1371"/>
      <c r="G56" s="1371"/>
      <c r="H56" s="1371"/>
      <c r="I56" s="1371"/>
      <c r="J56" s="1371"/>
      <c r="K56" s="1371"/>
      <c r="L56" s="1371"/>
      <c r="M56" s="1371"/>
      <c r="N56" s="1372"/>
    </row>
    <row r="57" spans="1:14" ht="14.25" customHeight="1" x14ac:dyDescent="0.15">
      <c r="A57" s="1452"/>
      <c r="B57" s="1369" t="s">
        <v>431</v>
      </c>
      <c r="C57" s="1369"/>
      <c r="D57" s="1369"/>
      <c r="E57" s="1377"/>
      <c r="F57" s="1377"/>
      <c r="G57" s="1377"/>
      <c r="H57" s="1377"/>
      <c r="I57" s="1371"/>
      <c r="J57" s="1371"/>
      <c r="K57" s="1371"/>
      <c r="L57" s="1371"/>
      <c r="M57" s="1371"/>
      <c r="N57" s="1372"/>
    </row>
    <row r="58" spans="1:14" ht="14.25" customHeight="1" thickBot="1" x14ac:dyDescent="0.2">
      <c r="A58" s="1453"/>
      <c r="B58" s="1366"/>
      <c r="C58" s="1367"/>
      <c r="D58" s="1367"/>
      <c r="E58" s="1367"/>
      <c r="F58" s="1367"/>
      <c r="G58" s="1367"/>
      <c r="H58" s="1368"/>
      <c r="I58" s="1373" t="s">
        <v>480</v>
      </c>
      <c r="J58" s="1373"/>
      <c r="K58" s="1374"/>
      <c r="L58" s="1431"/>
      <c r="M58" s="1373"/>
      <c r="N58" s="1375"/>
    </row>
    <row r="59" spans="1:14" ht="14.25" customHeight="1" thickTop="1" x14ac:dyDescent="0.15"/>
    <row r="60" spans="1:14" ht="14.25" customHeight="1" thickBot="1" x14ac:dyDescent="0.2">
      <c r="A60" s="626" t="s">
        <v>422</v>
      </c>
      <c r="B60" s="1459" t="s">
        <v>427</v>
      </c>
      <c r="C60" s="1459"/>
      <c r="D60" s="1459"/>
      <c r="E60" s="1369" t="s">
        <v>428</v>
      </c>
      <c r="F60" s="1369"/>
      <c r="G60" s="1369"/>
      <c r="H60" s="1369"/>
      <c r="I60" s="1369" t="s">
        <v>429</v>
      </c>
      <c r="J60" s="1369"/>
      <c r="K60" s="1369"/>
      <c r="L60" s="1369" t="s">
        <v>430</v>
      </c>
      <c r="M60" s="1369"/>
      <c r="N60" s="1450"/>
    </row>
    <row r="61" spans="1:14" ht="14.25" customHeight="1" thickTop="1" x14ac:dyDescent="0.15">
      <c r="A61" s="1458" t="s">
        <v>265</v>
      </c>
      <c r="B61" s="1454" t="s">
        <v>431</v>
      </c>
      <c r="C61" s="1454"/>
      <c r="D61" s="1454"/>
      <c r="E61" s="1387"/>
      <c r="F61" s="1387"/>
      <c r="G61" s="1387"/>
      <c r="H61" s="1387"/>
      <c r="I61" s="1387"/>
      <c r="J61" s="1387"/>
      <c r="K61" s="1387"/>
      <c r="L61" s="1387"/>
      <c r="M61" s="1387"/>
      <c r="N61" s="1388"/>
    </row>
    <row r="62" spans="1:14" ht="14.25" customHeight="1" x14ac:dyDescent="0.15">
      <c r="A62" s="1452"/>
      <c r="B62" s="1370" t="s">
        <v>431</v>
      </c>
      <c r="C62" s="1370"/>
      <c r="D62" s="1370"/>
      <c r="E62" s="1371"/>
      <c r="F62" s="1371"/>
      <c r="G62" s="1371"/>
      <c r="H62" s="1371"/>
      <c r="I62" s="1371"/>
      <c r="J62" s="1371"/>
      <c r="K62" s="1371"/>
      <c r="L62" s="1371"/>
      <c r="M62" s="1371"/>
      <c r="N62" s="1372"/>
    </row>
    <row r="63" spans="1:14" ht="14.25" customHeight="1" x14ac:dyDescent="0.15">
      <c r="A63" s="1452"/>
      <c r="B63" s="1370" t="s">
        <v>431</v>
      </c>
      <c r="C63" s="1370"/>
      <c r="D63" s="1370"/>
      <c r="E63" s="1371"/>
      <c r="F63" s="1371"/>
      <c r="G63" s="1371"/>
      <c r="H63" s="1371"/>
      <c r="I63" s="1371"/>
      <c r="J63" s="1371"/>
      <c r="K63" s="1371"/>
      <c r="L63" s="1371"/>
      <c r="M63" s="1371"/>
      <c r="N63" s="1372"/>
    </row>
    <row r="64" spans="1:14" ht="14.25" customHeight="1" x14ac:dyDescent="0.15">
      <c r="A64" s="1452"/>
      <c r="B64" s="1370" t="s">
        <v>431</v>
      </c>
      <c r="C64" s="1370"/>
      <c r="D64" s="1370"/>
      <c r="E64" s="1371"/>
      <c r="F64" s="1371"/>
      <c r="G64" s="1371"/>
      <c r="H64" s="1371"/>
      <c r="I64" s="1371"/>
      <c r="J64" s="1371"/>
      <c r="K64" s="1371"/>
      <c r="L64" s="1371"/>
      <c r="M64" s="1371"/>
      <c r="N64" s="1372"/>
    </row>
    <row r="65" spans="1:14" ht="14.25" customHeight="1" x14ac:dyDescent="0.15">
      <c r="A65" s="1452"/>
      <c r="B65" s="1370" t="s">
        <v>431</v>
      </c>
      <c r="C65" s="1370"/>
      <c r="D65" s="1370"/>
      <c r="E65" s="1371"/>
      <c r="F65" s="1371"/>
      <c r="G65" s="1371"/>
      <c r="H65" s="1371"/>
      <c r="I65" s="1371"/>
      <c r="J65" s="1371"/>
      <c r="K65" s="1371"/>
      <c r="L65" s="1371"/>
      <c r="M65" s="1371"/>
      <c r="N65" s="1372"/>
    </row>
    <row r="66" spans="1:14" x14ac:dyDescent="0.15">
      <c r="A66" s="1452"/>
      <c r="B66" s="1369" t="s">
        <v>431</v>
      </c>
      <c r="C66" s="1369"/>
      <c r="D66" s="1369"/>
      <c r="E66" s="1377"/>
      <c r="F66" s="1377"/>
      <c r="G66" s="1377"/>
      <c r="H66" s="1377"/>
      <c r="I66" s="1371"/>
      <c r="J66" s="1371"/>
      <c r="K66" s="1371"/>
      <c r="L66" s="1371"/>
      <c r="M66" s="1371"/>
      <c r="N66" s="1372"/>
    </row>
    <row r="67" spans="1:14" ht="15.4" customHeight="1" thickBot="1" x14ac:dyDescent="0.2">
      <c r="A67" s="1453"/>
      <c r="B67" s="1366"/>
      <c r="C67" s="1367"/>
      <c r="D67" s="1367"/>
      <c r="E67" s="1367"/>
      <c r="F67" s="1367"/>
      <c r="G67" s="1367"/>
      <c r="H67" s="1368"/>
      <c r="I67" s="1373" t="s">
        <v>481</v>
      </c>
      <c r="J67" s="1373"/>
      <c r="K67" s="1374"/>
      <c r="L67" s="1431"/>
      <c r="M67" s="1373"/>
      <c r="N67" s="1375"/>
    </row>
    <row r="68" spans="1:14" ht="14.25" customHeight="1" thickTop="1" x14ac:dyDescent="0.15">
      <c r="A68" s="1458" t="s">
        <v>482</v>
      </c>
      <c r="B68" s="1454" t="s">
        <v>431</v>
      </c>
      <c r="C68" s="1454"/>
      <c r="D68" s="1454"/>
      <c r="E68" s="1387"/>
      <c r="F68" s="1387"/>
      <c r="G68" s="1387"/>
      <c r="H68" s="1387"/>
      <c r="I68" s="1387"/>
      <c r="J68" s="1387"/>
      <c r="K68" s="1387"/>
      <c r="L68" s="1387"/>
      <c r="M68" s="1387"/>
      <c r="N68" s="1388"/>
    </row>
    <row r="69" spans="1:14" ht="14.25" customHeight="1" x14ac:dyDescent="0.15">
      <c r="A69" s="1452"/>
      <c r="B69" s="1370" t="s">
        <v>431</v>
      </c>
      <c r="C69" s="1370"/>
      <c r="D69" s="1370"/>
      <c r="E69" s="1371"/>
      <c r="F69" s="1371"/>
      <c r="G69" s="1371"/>
      <c r="H69" s="1371"/>
      <c r="I69" s="1371"/>
      <c r="J69" s="1371"/>
      <c r="K69" s="1371"/>
      <c r="L69" s="1371"/>
      <c r="M69" s="1371"/>
      <c r="N69" s="1372"/>
    </row>
    <row r="70" spans="1:14" ht="14.25" customHeight="1" x14ac:dyDescent="0.15">
      <c r="A70" s="1452"/>
      <c r="B70" s="1370" t="s">
        <v>431</v>
      </c>
      <c r="C70" s="1370"/>
      <c r="D70" s="1370"/>
      <c r="E70" s="1371"/>
      <c r="F70" s="1371"/>
      <c r="G70" s="1371"/>
      <c r="H70" s="1371"/>
      <c r="I70" s="1371"/>
      <c r="J70" s="1371"/>
      <c r="K70" s="1371"/>
      <c r="L70" s="1371"/>
      <c r="M70" s="1371"/>
      <c r="N70" s="1372"/>
    </row>
    <row r="71" spans="1:14" ht="14.25" customHeight="1" x14ac:dyDescent="0.15">
      <c r="A71" s="1452"/>
      <c r="B71" s="1370" t="s">
        <v>431</v>
      </c>
      <c r="C71" s="1370"/>
      <c r="D71" s="1370"/>
      <c r="E71" s="1371"/>
      <c r="F71" s="1371"/>
      <c r="G71" s="1371"/>
      <c r="H71" s="1371"/>
      <c r="I71" s="1371"/>
      <c r="J71" s="1371"/>
      <c r="K71" s="1371"/>
      <c r="L71" s="1371"/>
      <c r="M71" s="1371"/>
      <c r="N71" s="1372"/>
    </row>
    <row r="72" spans="1:14" ht="14.25" customHeight="1" x14ac:dyDescent="0.15">
      <c r="A72" s="1452"/>
      <c r="B72" s="1370" t="s">
        <v>431</v>
      </c>
      <c r="C72" s="1370"/>
      <c r="D72" s="1370"/>
      <c r="E72" s="1371"/>
      <c r="F72" s="1371"/>
      <c r="G72" s="1371"/>
      <c r="H72" s="1371"/>
      <c r="I72" s="1371"/>
      <c r="J72" s="1371"/>
      <c r="K72" s="1371"/>
      <c r="L72" s="1371"/>
      <c r="M72" s="1371"/>
      <c r="N72" s="1372"/>
    </row>
    <row r="73" spans="1:14" ht="14.25" customHeight="1" x14ac:dyDescent="0.15">
      <c r="A73" s="1452"/>
      <c r="B73" s="1369" t="s">
        <v>431</v>
      </c>
      <c r="C73" s="1369"/>
      <c r="D73" s="1369"/>
      <c r="E73" s="1377"/>
      <c r="F73" s="1377"/>
      <c r="G73" s="1377"/>
      <c r="H73" s="1377"/>
      <c r="I73" s="1371"/>
      <c r="J73" s="1371"/>
      <c r="K73" s="1371"/>
      <c r="L73" s="1371"/>
      <c r="M73" s="1371"/>
      <c r="N73" s="1372"/>
    </row>
    <row r="74" spans="1:14" ht="14.25" customHeight="1" thickBot="1" x14ac:dyDescent="0.2">
      <c r="A74" s="1453"/>
      <c r="B74" s="1366"/>
      <c r="C74" s="1367"/>
      <c r="D74" s="1367"/>
      <c r="E74" s="1367"/>
      <c r="F74" s="1367"/>
      <c r="G74" s="1367"/>
      <c r="H74" s="1368"/>
      <c r="I74" s="1373" t="s">
        <v>483</v>
      </c>
      <c r="J74" s="1373"/>
      <c r="K74" s="1374"/>
      <c r="L74" s="1431"/>
      <c r="M74" s="1373"/>
      <c r="N74" s="1375"/>
    </row>
    <row r="75" spans="1:14" ht="14.25" customHeight="1" thickTop="1" x14ac:dyDescent="0.15">
      <c r="A75" s="1458" t="s">
        <v>484</v>
      </c>
      <c r="B75" s="1454" t="s">
        <v>431</v>
      </c>
      <c r="C75" s="1454"/>
      <c r="D75" s="1454"/>
      <c r="E75" s="1387"/>
      <c r="F75" s="1387"/>
      <c r="G75" s="1387"/>
      <c r="H75" s="1387"/>
      <c r="I75" s="1387"/>
      <c r="J75" s="1387"/>
      <c r="K75" s="1387"/>
      <c r="L75" s="1387"/>
      <c r="M75" s="1387"/>
      <c r="N75" s="1388"/>
    </row>
    <row r="76" spans="1:14" ht="14.25" customHeight="1" x14ac:dyDescent="0.15">
      <c r="A76" s="1452"/>
      <c r="B76" s="1370" t="s">
        <v>431</v>
      </c>
      <c r="C76" s="1370"/>
      <c r="D76" s="1370"/>
      <c r="E76" s="1371"/>
      <c r="F76" s="1371"/>
      <c r="G76" s="1371"/>
      <c r="H76" s="1371"/>
      <c r="I76" s="1371"/>
      <c r="J76" s="1371"/>
      <c r="K76" s="1371"/>
      <c r="L76" s="1371"/>
      <c r="M76" s="1371"/>
      <c r="N76" s="1372"/>
    </row>
    <row r="77" spans="1:14" ht="14.25" customHeight="1" x14ac:dyDescent="0.15">
      <c r="A77" s="1452"/>
      <c r="B77" s="1370" t="s">
        <v>431</v>
      </c>
      <c r="C77" s="1370"/>
      <c r="D77" s="1370"/>
      <c r="E77" s="1371"/>
      <c r="F77" s="1371"/>
      <c r="G77" s="1371"/>
      <c r="H77" s="1371"/>
      <c r="I77" s="1371"/>
      <c r="J77" s="1371"/>
      <c r="K77" s="1371"/>
      <c r="L77" s="1371"/>
      <c r="M77" s="1371"/>
      <c r="N77" s="1372"/>
    </row>
    <row r="78" spans="1:14" ht="14.25" customHeight="1" x14ac:dyDescent="0.15">
      <c r="A78" s="1452"/>
      <c r="B78" s="1370" t="s">
        <v>431</v>
      </c>
      <c r="C78" s="1370"/>
      <c r="D78" s="1370"/>
      <c r="E78" s="1371"/>
      <c r="F78" s="1371"/>
      <c r="G78" s="1371"/>
      <c r="H78" s="1371"/>
      <c r="I78" s="1371"/>
      <c r="J78" s="1371"/>
      <c r="K78" s="1371"/>
      <c r="L78" s="1371"/>
      <c r="M78" s="1371"/>
      <c r="N78" s="1372"/>
    </row>
    <row r="79" spans="1:14" ht="14.25" customHeight="1" x14ac:dyDescent="0.15">
      <c r="A79" s="1452"/>
      <c r="B79" s="1370" t="s">
        <v>431</v>
      </c>
      <c r="C79" s="1370"/>
      <c r="D79" s="1370"/>
      <c r="E79" s="1371"/>
      <c r="F79" s="1371"/>
      <c r="G79" s="1371"/>
      <c r="H79" s="1371"/>
      <c r="I79" s="1371"/>
      <c r="J79" s="1371"/>
      <c r="K79" s="1371"/>
      <c r="L79" s="1371"/>
      <c r="M79" s="1371"/>
      <c r="N79" s="1372"/>
    </row>
    <row r="80" spans="1:14" ht="14.25" customHeight="1" x14ac:dyDescent="0.15">
      <c r="A80" s="1452"/>
      <c r="B80" s="1369" t="s">
        <v>431</v>
      </c>
      <c r="C80" s="1369"/>
      <c r="D80" s="1369"/>
      <c r="E80" s="1377"/>
      <c r="F80" s="1377"/>
      <c r="G80" s="1377"/>
      <c r="H80" s="1377"/>
      <c r="I80" s="1371"/>
      <c r="J80" s="1371"/>
      <c r="K80" s="1371"/>
      <c r="L80" s="1371"/>
      <c r="M80" s="1371"/>
      <c r="N80" s="1372"/>
    </row>
    <row r="81" spans="1:14" ht="14.25" customHeight="1" thickBot="1" x14ac:dyDescent="0.2">
      <c r="A81" s="1453"/>
      <c r="B81" s="1366"/>
      <c r="C81" s="1367"/>
      <c r="D81" s="1367"/>
      <c r="E81" s="1367"/>
      <c r="F81" s="1367"/>
      <c r="G81" s="1367"/>
      <c r="H81" s="1368"/>
      <c r="I81" s="1373" t="s">
        <v>485</v>
      </c>
      <c r="J81" s="1373"/>
      <c r="K81" s="1374"/>
      <c r="L81" s="1431"/>
      <c r="M81" s="1373"/>
      <c r="N81" s="1375"/>
    </row>
    <row r="82" spans="1:14" ht="14.25" customHeight="1" thickTop="1" x14ac:dyDescent="0.15">
      <c r="A82" s="1458" t="s">
        <v>266</v>
      </c>
      <c r="B82" s="1454" t="s">
        <v>431</v>
      </c>
      <c r="C82" s="1454"/>
      <c r="D82" s="1454"/>
      <c r="E82" s="1387"/>
      <c r="F82" s="1387"/>
      <c r="G82" s="1387"/>
      <c r="H82" s="1387"/>
      <c r="I82" s="1387"/>
      <c r="J82" s="1387"/>
      <c r="K82" s="1387"/>
      <c r="L82" s="1387"/>
      <c r="M82" s="1387"/>
      <c r="N82" s="1388"/>
    </row>
    <row r="83" spans="1:14" ht="14.25" customHeight="1" x14ac:dyDescent="0.15">
      <c r="A83" s="1452"/>
      <c r="B83" s="1370" t="s">
        <v>431</v>
      </c>
      <c r="C83" s="1370"/>
      <c r="D83" s="1370"/>
      <c r="E83" s="1371"/>
      <c r="F83" s="1371"/>
      <c r="G83" s="1371"/>
      <c r="H83" s="1371"/>
      <c r="I83" s="1371"/>
      <c r="J83" s="1371"/>
      <c r="K83" s="1371"/>
      <c r="L83" s="1371"/>
      <c r="M83" s="1371"/>
      <c r="N83" s="1372"/>
    </row>
    <row r="84" spans="1:14" ht="14.25" customHeight="1" x14ac:dyDescent="0.15">
      <c r="A84" s="1452"/>
      <c r="B84" s="1370" t="s">
        <v>431</v>
      </c>
      <c r="C84" s="1370"/>
      <c r="D84" s="1370"/>
      <c r="E84" s="1371"/>
      <c r="F84" s="1371"/>
      <c r="G84" s="1371"/>
      <c r="H84" s="1371"/>
      <c r="I84" s="1371"/>
      <c r="J84" s="1371"/>
      <c r="K84" s="1371"/>
      <c r="L84" s="1371"/>
      <c r="M84" s="1371"/>
      <c r="N84" s="1372"/>
    </row>
    <row r="85" spans="1:14" ht="14.25" customHeight="1" x14ac:dyDescent="0.15">
      <c r="A85" s="1452"/>
      <c r="B85" s="1370" t="s">
        <v>431</v>
      </c>
      <c r="C85" s="1370"/>
      <c r="D85" s="1370"/>
      <c r="E85" s="1371"/>
      <c r="F85" s="1371"/>
      <c r="G85" s="1371"/>
      <c r="H85" s="1371"/>
      <c r="I85" s="1371"/>
      <c r="J85" s="1371"/>
      <c r="K85" s="1371"/>
      <c r="L85" s="1371"/>
      <c r="M85" s="1371"/>
      <c r="N85" s="1372"/>
    </row>
    <row r="86" spans="1:14" ht="14.25" customHeight="1" x14ac:dyDescent="0.15">
      <c r="A86" s="1452"/>
      <c r="B86" s="1370" t="s">
        <v>431</v>
      </c>
      <c r="C86" s="1370"/>
      <c r="D86" s="1370"/>
      <c r="E86" s="1371"/>
      <c r="F86" s="1371"/>
      <c r="G86" s="1371"/>
      <c r="H86" s="1371"/>
      <c r="I86" s="1371"/>
      <c r="J86" s="1371"/>
      <c r="K86" s="1371"/>
      <c r="L86" s="1371"/>
      <c r="M86" s="1371"/>
      <c r="N86" s="1372"/>
    </row>
    <row r="87" spans="1:14" ht="14.25" customHeight="1" x14ac:dyDescent="0.15">
      <c r="A87" s="1452"/>
      <c r="B87" s="1369" t="s">
        <v>431</v>
      </c>
      <c r="C87" s="1369"/>
      <c r="D87" s="1369"/>
      <c r="E87" s="1377"/>
      <c r="F87" s="1377"/>
      <c r="G87" s="1377"/>
      <c r="H87" s="1377"/>
      <c r="I87" s="1371"/>
      <c r="J87" s="1371"/>
      <c r="K87" s="1371"/>
      <c r="L87" s="1371"/>
      <c r="M87" s="1371"/>
      <c r="N87" s="1372"/>
    </row>
    <row r="88" spans="1:14" ht="14.25" customHeight="1" thickBot="1" x14ac:dyDescent="0.2">
      <c r="A88" s="1453"/>
      <c r="B88" s="1366"/>
      <c r="C88" s="1367"/>
      <c r="D88" s="1367"/>
      <c r="E88" s="1367"/>
      <c r="F88" s="1367"/>
      <c r="G88" s="1367"/>
      <c r="H88" s="1368"/>
      <c r="I88" s="1373" t="s">
        <v>486</v>
      </c>
      <c r="J88" s="1373"/>
      <c r="K88" s="1374"/>
      <c r="L88" s="1431"/>
      <c r="M88" s="1373"/>
      <c r="N88" s="1375"/>
    </row>
    <row r="89" spans="1:14" ht="14.25" customHeight="1" thickTop="1" x14ac:dyDescent="0.15">
      <c r="A89" s="1451" t="s">
        <v>267</v>
      </c>
      <c r="B89" s="1454" t="s">
        <v>431</v>
      </c>
      <c r="C89" s="1454"/>
      <c r="D89" s="1454"/>
      <c r="E89" s="1455"/>
      <c r="F89" s="1455"/>
      <c r="G89" s="1455"/>
      <c r="H89" s="1455"/>
      <c r="I89" s="1455"/>
      <c r="J89" s="1455"/>
      <c r="K89" s="1455"/>
      <c r="L89" s="1455"/>
      <c r="M89" s="1455"/>
      <c r="N89" s="1456"/>
    </row>
    <row r="90" spans="1:14" ht="14.25" customHeight="1" x14ac:dyDescent="0.15">
      <c r="A90" s="1452"/>
      <c r="B90" s="1370" t="s">
        <v>431</v>
      </c>
      <c r="C90" s="1370"/>
      <c r="D90" s="1370"/>
      <c r="E90" s="1371"/>
      <c r="F90" s="1371"/>
      <c r="G90" s="1371"/>
      <c r="H90" s="1371"/>
      <c r="I90" s="1371"/>
      <c r="J90" s="1371"/>
      <c r="K90" s="1371"/>
      <c r="L90" s="1371"/>
      <c r="M90" s="1371"/>
      <c r="N90" s="1372"/>
    </row>
    <row r="91" spans="1:14" ht="14.25" customHeight="1" x14ac:dyDescent="0.15">
      <c r="A91" s="1452"/>
      <c r="B91" s="1370" t="s">
        <v>431</v>
      </c>
      <c r="C91" s="1370"/>
      <c r="D91" s="1370"/>
      <c r="E91" s="1371"/>
      <c r="F91" s="1371"/>
      <c r="G91" s="1371"/>
      <c r="H91" s="1371"/>
      <c r="I91" s="1371"/>
      <c r="J91" s="1371"/>
      <c r="K91" s="1371"/>
      <c r="L91" s="1371"/>
      <c r="M91" s="1371"/>
      <c r="N91" s="1372"/>
    </row>
    <row r="92" spans="1:14" ht="14.25" customHeight="1" x14ac:dyDescent="0.15">
      <c r="A92" s="1452"/>
      <c r="B92" s="1370" t="s">
        <v>431</v>
      </c>
      <c r="C92" s="1370"/>
      <c r="D92" s="1370"/>
      <c r="E92" s="1371"/>
      <c r="F92" s="1371"/>
      <c r="G92" s="1371"/>
      <c r="H92" s="1371"/>
      <c r="I92" s="1371"/>
      <c r="J92" s="1371"/>
      <c r="K92" s="1371"/>
      <c r="L92" s="1371"/>
      <c r="M92" s="1371"/>
      <c r="N92" s="1372"/>
    </row>
    <row r="93" spans="1:14" ht="14.25" customHeight="1" x14ac:dyDescent="0.15">
      <c r="A93" s="1452"/>
      <c r="B93" s="1370" t="s">
        <v>431</v>
      </c>
      <c r="C93" s="1370"/>
      <c r="D93" s="1370"/>
      <c r="E93" s="1371"/>
      <c r="F93" s="1371"/>
      <c r="G93" s="1371"/>
      <c r="H93" s="1371"/>
      <c r="I93" s="1371"/>
      <c r="J93" s="1371"/>
      <c r="K93" s="1371"/>
      <c r="L93" s="1371"/>
      <c r="M93" s="1371"/>
      <c r="N93" s="1372"/>
    </row>
    <row r="94" spans="1:14" ht="14.25" customHeight="1" x14ac:dyDescent="0.15">
      <c r="A94" s="1452"/>
      <c r="B94" s="1369" t="s">
        <v>431</v>
      </c>
      <c r="C94" s="1369"/>
      <c r="D94" s="1369"/>
      <c r="E94" s="1377"/>
      <c r="F94" s="1377"/>
      <c r="G94" s="1377"/>
      <c r="H94" s="1377"/>
      <c r="I94" s="1371"/>
      <c r="J94" s="1371"/>
      <c r="K94" s="1371"/>
      <c r="L94" s="1371"/>
      <c r="M94" s="1371"/>
      <c r="N94" s="1372"/>
    </row>
    <row r="95" spans="1:14" ht="14.25" customHeight="1" thickBot="1" x14ac:dyDescent="0.2">
      <c r="A95" s="1453"/>
      <c r="B95" s="1366"/>
      <c r="C95" s="1367"/>
      <c r="D95" s="1367"/>
      <c r="E95" s="1367"/>
      <c r="F95" s="1367"/>
      <c r="G95" s="1367"/>
      <c r="H95" s="1368"/>
      <c r="I95" s="1373" t="s">
        <v>487</v>
      </c>
      <c r="J95" s="1373"/>
      <c r="K95" s="1374"/>
      <c r="L95" s="1431"/>
      <c r="M95" s="1373"/>
      <c r="N95" s="1375"/>
    </row>
    <row r="96" spans="1:14" ht="14.25" customHeight="1" thickTop="1" x14ac:dyDescent="0.15">
      <c r="I96" s="1460" t="s">
        <v>488</v>
      </c>
      <c r="J96" s="1461"/>
      <c r="K96" s="1462"/>
      <c r="L96" s="1427"/>
      <c r="M96" s="1414"/>
      <c r="N96" s="1415"/>
    </row>
    <row r="97" spans="1:15" ht="14.25" customHeight="1" x14ac:dyDescent="0.15">
      <c r="I97" s="1384"/>
      <c r="J97" s="1385"/>
      <c r="K97" s="1386"/>
      <c r="L97" s="1429"/>
      <c r="M97" s="1416"/>
      <c r="N97" s="1417"/>
    </row>
    <row r="98" spans="1:15" ht="14.25" customHeight="1" x14ac:dyDescent="0.15">
      <c r="A98" s="618" t="s">
        <v>135</v>
      </c>
      <c r="B98" s="1418" t="s">
        <v>489</v>
      </c>
      <c r="C98" s="1418"/>
      <c r="D98" s="1418"/>
      <c r="E98" s="1418"/>
      <c r="F98" s="1418"/>
      <c r="G98" s="1418"/>
      <c r="H98" s="1418"/>
      <c r="I98" s="1418"/>
      <c r="J98" s="1418"/>
      <c r="K98" s="1418"/>
      <c r="L98" s="1418"/>
      <c r="M98" s="1418"/>
      <c r="N98" s="1418"/>
    </row>
    <row r="99" spans="1:15" ht="14.25" customHeight="1" x14ac:dyDescent="0.15">
      <c r="A99" s="618" t="s">
        <v>135</v>
      </c>
      <c r="B99" s="1418" t="s">
        <v>455</v>
      </c>
      <c r="C99" s="1418"/>
      <c r="D99" s="1418"/>
      <c r="E99" s="1418"/>
      <c r="F99" s="1418"/>
      <c r="G99" s="1418"/>
      <c r="H99" s="1418"/>
      <c r="I99" s="1418"/>
      <c r="J99" s="1418"/>
      <c r="K99" s="1418"/>
      <c r="L99" s="1418"/>
      <c r="M99" s="1418"/>
      <c r="N99" s="1418"/>
    </row>
    <row r="100" spans="1:15" ht="14.25" customHeight="1" x14ac:dyDescent="0.15">
      <c r="A100" s="647"/>
      <c r="B100" s="647"/>
      <c r="C100" s="647"/>
      <c r="D100" s="647"/>
      <c r="E100" s="647"/>
      <c r="F100" s="647"/>
      <c r="G100" s="647"/>
      <c r="H100" s="647"/>
      <c r="I100" s="647"/>
      <c r="J100" s="647"/>
      <c r="K100" s="647"/>
      <c r="L100" s="647"/>
      <c r="M100" s="647"/>
      <c r="N100" s="647"/>
    </row>
    <row r="101" spans="1:15" ht="14.25" customHeight="1" thickBot="1" x14ac:dyDescent="0.2">
      <c r="A101" s="615" t="s">
        <v>436</v>
      </c>
    </row>
    <row r="102" spans="1:15" ht="14.25" customHeight="1" x14ac:dyDescent="0.15">
      <c r="A102" s="1419" t="s">
        <v>437</v>
      </c>
      <c r="B102" s="1420"/>
      <c r="C102" s="1420"/>
      <c r="D102" s="1421"/>
    </row>
    <row r="103" spans="1:15" ht="15.4" customHeight="1" thickBot="1" x14ac:dyDescent="0.2">
      <c r="A103" s="1410"/>
      <c r="B103" s="1422"/>
      <c r="C103" s="1422"/>
      <c r="D103" s="1411"/>
    </row>
    <row r="104" spans="1:15" ht="15.4" customHeight="1" x14ac:dyDescent="0.15">
      <c r="A104" s="1423"/>
      <c r="B104" s="1424"/>
      <c r="C104" s="1424"/>
      <c r="D104" s="1425" t="s">
        <v>255</v>
      </c>
      <c r="E104" s="1419" t="s">
        <v>438</v>
      </c>
      <c r="F104" s="1420"/>
      <c r="G104" s="1421"/>
      <c r="H104" s="1426" t="s">
        <v>439</v>
      </c>
      <c r="I104" s="1393"/>
      <c r="J104" s="1393"/>
    </row>
    <row r="105" spans="1:15" s="616" customFormat="1" ht="13.5" customHeight="1" thickBot="1" x14ac:dyDescent="0.2">
      <c r="A105" s="1410"/>
      <c r="B105" s="1422"/>
      <c r="C105" s="1422"/>
      <c r="D105" s="1411"/>
      <c r="E105" s="1410"/>
      <c r="F105" s="1422"/>
      <c r="G105" s="1411"/>
      <c r="H105" s="1426"/>
      <c r="I105" s="1393"/>
      <c r="J105" s="1393"/>
      <c r="K105" s="615"/>
      <c r="L105" s="615"/>
      <c r="M105" s="615"/>
      <c r="N105" s="615"/>
    </row>
    <row r="106" spans="1:15" s="616" customFormat="1" ht="13.5" customHeight="1" x14ac:dyDescent="0.15">
      <c r="A106" s="647"/>
      <c r="B106" s="647"/>
      <c r="C106" s="647"/>
      <c r="D106" s="647"/>
      <c r="E106" s="647"/>
      <c r="F106" s="647"/>
      <c r="G106" s="647"/>
      <c r="H106" s="647"/>
      <c r="I106" s="647"/>
      <c r="J106" s="647"/>
      <c r="K106" s="647"/>
      <c r="L106" s="647"/>
      <c r="M106" s="647"/>
      <c r="N106" s="647"/>
    </row>
    <row r="107" spans="1:15" s="647" customFormat="1" ht="13.5" customHeight="1" x14ac:dyDescent="0.15">
      <c r="A107" s="616" t="s">
        <v>440</v>
      </c>
      <c r="B107" s="616"/>
      <c r="C107" s="616"/>
      <c r="D107" s="616"/>
      <c r="E107" s="616"/>
      <c r="F107" s="616"/>
      <c r="G107" s="616"/>
      <c r="H107" s="616"/>
      <c r="I107" s="616"/>
      <c r="J107" s="616"/>
      <c r="K107" s="616"/>
      <c r="L107" s="616"/>
      <c r="M107" s="616"/>
      <c r="N107" s="616"/>
    </row>
    <row r="108" spans="1:15" ht="15.4" customHeight="1" x14ac:dyDescent="0.15">
      <c r="A108" s="618">
        <v>1</v>
      </c>
      <c r="B108" s="616" t="s">
        <v>490</v>
      </c>
      <c r="C108" s="616"/>
      <c r="D108" s="616"/>
      <c r="E108" s="616"/>
      <c r="F108" s="616"/>
      <c r="G108" s="616"/>
      <c r="H108" s="616"/>
      <c r="I108" s="616"/>
      <c r="J108" s="616"/>
      <c r="K108" s="616"/>
      <c r="L108" s="616"/>
      <c r="M108" s="616"/>
      <c r="N108" s="616"/>
    </row>
    <row r="109" spans="1:15" ht="15.4" customHeight="1" x14ac:dyDescent="0.15">
      <c r="A109" s="618">
        <v>2</v>
      </c>
      <c r="B109" s="616" t="s">
        <v>491</v>
      </c>
      <c r="C109" s="616"/>
      <c r="D109" s="616"/>
      <c r="E109" s="616"/>
      <c r="F109" s="616"/>
      <c r="G109" s="616"/>
      <c r="H109" s="616"/>
      <c r="I109" s="616"/>
      <c r="J109" s="616"/>
      <c r="K109" s="616"/>
      <c r="L109" s="616"/>
      <c r="M109" s="616"/>
      <c r="N109" s="616"/>
    </row>
    <row r="110" spans="1:15" ht="15.4" customHeight="1" x14ac:dyDescent="0.15">
      <c r="A110" s="646"/>
      <c r="B110" s="646"/>
      <c r="C110" s="646"/>
      <c r="D110" s="646"/>
      <c r="E110" s="646"/>
      <c r="F110" s="646"/>
      <c r="G110" s="646"/>
      <c r="H110" s="646"/>
      <c r="I110" s="646"/>
      <c r="J110" s="646"/>
      <c r="K110" s="646"/>
      <c r="L110" s="646"/>
      <c r="M110" s="646"/>
      <c r="N110" s="646"/>
      <c r="O110" s="646"/>
    </row>
    <row r="111" spans="1:15" ht="15.4" customHeight="1" x14ac:dyDescent="0.15">
      <c r="A111" s="646"/>
      <c r="B111" s="646"/>
      <c r="C111" s="646"/>
      <c r="D111" s="646"/>
      <c r="E111" s="646"/>
      <c r="F111" s="646"/>
      <c r="G111" s="646"/>
      <c r="H111" s="646"/>
      <c r="I111" s="646"/>
      <c r="J111" s="646"/>
      <c r="K111" s="646"/>
      <c r="L111" s="646"/>
      <c r="M111" s="646"/>
      <c r="N111" s="646"/>
      <c r="O111" s="646"/>
    </row>
    <row r="112" spans="1:15" ht="15.4" customHeight="1" x14ac:dyDescent="0.15">
      <c r="A112" s="646"/>
      <c r="B112" s="646"/>
      <c r="C112" s="646"/>
      <c r="D112" s="646"/>
      <c r="E112" s="646"/>
      <c r="F112" s="646"/>
      <c r="G112" s="646"/>
      <c r="H112" s="646"/>
      <c r="I112" s="646"/>
      <c r="J112" s="646"/>
      <c r="K112" s="646"/>
      <c r="L112" s="646"/>
      <c r="M112" s="646"/>
      <c r="N112" s="646"/>
      <c r="O112" s="646"/>
    </row>
    <row r="113" spans="1:15" s="647" customFormat="1" ht="13.5" customHeight="1" x14ac:dyDescent="0.15">
      <c r="A113" s="646"/>
      <c r="B113" s="646"/>
      <c r="C113" s="646"/>
      <c r="D113" s="646"/>
      <c r="E113" s="646"/>
      <c r="F113" s="646"/>
      <c r="G113" s="646"/>
      <c r="H113" s="646"/>
      <c r="I113" s="646"/>
      <c r="J113" s="646"/>
      <c r="K113" s="646"/>
      <c r="L113" s="646"/>
      <c r="M113" s="646"/>
      <c r="N113" s="646"/>
      <c r="O113" s="646"/>
    </row>
    <row r="114" spans="1:15" s="616" customFormat="1" ht="13.5" customHeight="1" x14ac:dyDescent="0.15">
      <c r="A114" s="615"/>
      <c r="B114" s="615"/>
      <c r="C114" s="615"/>
      <c r="D114" s="615"/>
      <c r="E114" s="615"/>
      <c r="F114" s="615"/>
      <c r="G114" s="615"/>
      <c r="H114" s="615"/>
      <c r="I114" s="615"/>
      <c r="J114" s="615"/>
      <c r="K114" s="615"/>
      <c r="L114" s="615"/>
      <c r="M114" s="615"/>
      <c r="N114" s="615"/>
      <c r="O114" s="615"/>
    </row>
    <row r="115" spans="1:15" s="616" customFormat="1" ht="13.5" customHeight="1" x14ac:dyDescent="0.15">
      <c r="A115" s="615"/>
      <c r="B115" s="615"/>
      <c r="C115" s="615"/>
      <c r="D115" s="615"/>
      <c r="E115" s="615"/>
      <c r="F115" s="615"/>
      <c r="G115" s="615"/>
      <c r="H115" s="615"/>
      <c r="I115" s="615"/>
      <c r="J115" s="615"/>
      <c r="K115" s="615"/>
      <c r="L115" s="615"/>
      <c r="M115" s="615"/>
      <c r="N115" s="615"/>
      <c r="O115" s="615"/>
    </row>
    <row r="116" spans="1:15" s="616" customFormat="1" ht="13.5" customHeight="1" x14ac:dyDescent="0.15">
      <c r="A116" s="615"/>
      <c r="B116" s="615"/>
      <c r="C116" s="615"/>
      <c r="D116" s="615"/>
      <c r="E116" s="615"/>
      <c r="F116" s="615"/>
      <c r="G116" s="615"/>
      <c r="H116" s="615"/>
      <c r="I116" s="615"/>
      <c r="J116" s="615"/>
      <c r="K116" s="615"/>
      <c r="L116" s="615"/>
      <c r="M116" s="615"/>
      <c r="N116" s="615"/>
      <c r="O116" s="615"/>
    </row>
    <row r="117" spans="1:15" s="646" customFormat="1" ht="15.4" customHeight="1" x14ac:dyDescent="0.15">
      <c r="A117" s="615"/>
      <c r="B117" s="615"/>
      <c r="C117" s="615"/>
      <c r="D117" s="615"/>
      <c r="E117" s="615"/>
      <c r="F117" s="615"/>
      <c r="G117" s="615"/>
      <c r="H117" s="615"/>
      <c r="I117" s="615"/>
      <c r="J117" s="615"/>
      <c r="K117" s="615"/>
      <c r="L117" s="615"/>
      <c r="M117" s="615"/>
      <c r="N117" s="615"/>
      <c r="O117" s="615"/>
    </row>
    <row r="118" spans="1:15" s="646" customFormat="1" ht="15.4" customHeight="1" x14ac:dyDescent="0.15">
      <c r="A118" s="615"/>
      <c r="B118" s="615"/>
      <c r="C118" s="615"/>
      <c r="D118" s="615"/>
      <c r="E118" s="615"/>
      <c r="F118" s="615"/>
      <c r="G118" s="615"/>
      <c r="H118" s="615"/>
      <c r="I118" s="615"/>
      <c r="J118" s="615"/>
      <c r="K118" s="615"/>
      <c r="L118" s="615"/>
      <c r="M118" s="615"/>
      <c r="N118" s="615"/>
      <c r="O118" s="615"/>
    </row>
    <row r="119" spans="1:15" s="646" customFormat="1" ht="15.4" customHeight="1" x14ac:dyDescent="0.15">
      <c r="A119" s="615"/>
      <c r="B119" s="615"/>
      <c r="C119" s="615"/>
      <c r="D119" s="615"/>
      <c r="E119" s="615"/>
      <c r="F119" s="615"/>
      <c r="G119" s="615"/>
      <c r="H119" s="615"/>
      <c r="I119" s="615"/>
      <c r="J119" s="615"/>
      <c r="K119" s="615"/>
      <c r="L119" s="615"/>
      <c r="M119" s="615"/>
      <c r="N119" s="615"/>
      <c r="O119" s="615"/>
    </row>
    <row r="120" spans="1:15" s="646" customFormat="1" ht="15.4" customHeight="1" x14ac:dyDescent="0.15">
      <c r="A120" s="615"/>
      <c r="B120" s="615"/>
      <c r="C120" s="615"/>
      <c r="D120" s="615"/>
      <c r="E120" s="615"/>
      <c r="F120" s="615"/>
      <c r="G120" s="615"/>
      <c r="H120" s="615"/>
      <c r="I120" s="615"/>
      <c r="J120" s="615"/>
      <c r="K120" s="615"/>
      <c r="L120" s="615"/>
      <c r="M120" s="615"/>
      <c r="N120" s="615"/>
      <c r="O120" s="615"/>
    </row>
    <row r="121" spans="1:15" ht="15.4" customHeight="1" x14ac:dyDescent="0.15"/>
    <row r="122" spans="1:15" ht="15.4" customHeight="1" x14ac:dyDescent="0.15"/>
    <row r="123" spans="1:15" ht="15.4" customHeight="1" x14ac:dyDescent="0.15"/>
    <row r="124" spans="1:15" ht="15.4" customHeight="1" x14ac:dyDescent="0.15"/>
    <row r="125" spans="1:15" ht="15.4" customHeight="1" x14ac:dyDescent="0.15"/>
    <row r="126" spans="1:15" ht="15.4" customHeight="1" x14ac:dyDescent="0.15"/>
    <row r="127" spans="1:15" ht="15.4" customHeight="1" x14ac:dyDescent="0.15"/>
    <row r="128" spans="1:15" ht="15.4" customHeight="1" x14ac:dyDescent="0.15"/>
    <row r="129" ht="15.4" customHeight="1" x14ac:dyDescent="0.15"/>
    <row r="130" ht="15.4" customHeight="1" x14ac:dyDescent="0.15"/>
    <row r="131" ht="15.4" customHeight="1" x14ac:dyDescent="0.15"/>
  </sheetData>
  <mergeCells count="337">
    <mergeCell ref="A104:C105"/>
    <mergeCell ref="D104:D105"/>
    <mergeCell ref="E104:G105"/>
    <mergeCell ref="H104:J105"/>
    <mergeCell ref="I66:K66"/>
    <mergeCell ref="I25:K25"/>
    <mergeCell ref="B27:D27"/>
    <mergeCell ref="E28:H28"/>
    <mergeCell ref="B28:D28"/>
    <mergeCell ref="B29:D29"/>
    <mergeCell ref="I96:K97"/>
    <mergeCell ref="E40:H40"/>
    <mergeCell ref="I40:K40"/>
    <mergeCell ref="B58:H58"/>
    <mergeCell ref="B57:D57"/>
    <mergeCell ref="E57:H57"/>
    <mergeCell ref="I57:K57"/>
    <mergeCell ref="B51:H51"/>
    <mergeCell ref="I51:K51"/>
    <mergeCell ref="B54:D54"/>
    <mergeCell ref="E54:H54"/>
    <mergeCell ref="B56:D56"/>
    <mergeCell ref="B53:D53"/>
    <mergeCell ref="I52:K52"/>
    <mergeCell ref="L96:N97"/>
    <mergeCell ref="B98:N98"/>
    <mergeCell ref="E66:H66"/>
    <mergeCell ref="I69:K69"/>
    <mergeCell ref="L69:N69"/>
    <mergeCell ref="I70:K70"/>
    <mergeCell ref="B72:D72"/>
    <mergeCell ref="L25:N25"/>
    <mergeCell ref="B26:D26"/>
    <mergeCell ref="E26:H26"/>
    <mergeCell ref="E35:H35"/>
    <mergeCell ref="E27:H27"/>
    <mergeCell ref="E29:H29"/>
    <mergeCell ref="E36:H36"/>
    <mergeCell ref="I50:K50"/>
    <mergeCell ref="L50:N50"/>
    <mergeCell ref="L47:N47"/>
    <mergeCell ref="B45:D45"/>
    <mergeCell ref="E45:H45"/>
    <mergeCell ref="I36:K36"/>
    <mergeCell ref="B41:D41"/>
    <mergeCell ref="E41:H41"/>
    <mergeCell ref="I41:K41"/>
    <mergeCell ref="I37:K37"/>
    <mergeCell ref="A12:B12"/>
    <mergeCell ref="A13:B13"/>
    <mergeCell ref="A15:N15"/>
    <mergeCell ref="B16:D16"/>
    <mergeCell ref="E16:H16"/>
    <mergeCell ref="I16:K16"/>
    <mergeCell ref="L16:N16"/>
    <mergeCell ref="I29:K29"/>
    <mergeCell ref="L29:N29"/>
    <mergeCell ref="I26:K26"/>
    <mergeCell ref="L26:N26"/>
    <mergeCell ref="I27:K27"/>
    <mergeCell ref="L27:N27"/>
    <mergeCell ref="I28:K28"/>
    <mergeCell ref="L28:N28"/>
    <mergeCell ref="B24:D24"/>
    <mergeCell ref="E24:H24"/>
    <mergeCell ref="I24:K24"/>
    <mergeCell ref="L24:N24"/>
    <mergeCell ref="B21:D21"/>
    <mergeCell ref="E21:H21"/>
    <mergeCell ref="I21:K21"/>
    <mergeCell ref="L21:N21"/>
    <mergeCell ref="A17:A23"/>
    <mergeCell ref="B17:D17"/>
    <mergeCell ref="E17:H17"/>
    <mergeCell ref="I17:K17"/>
    <mergeCell ref="L17:N17"/>
    <mergeCell ref="B18:D18"/>
    <mergeCell ref="A38:A44"/>
    <mergeCell ref="B38:D38"/>
    <mergeCell ref="E38:H38"/>
    <mergeCell ref="I38:K38"/>
    <mergeCell ref="B30:H30"/>
    <mergeCell ref="A31:A37"/>
    <mergeCell ref="B31:D31"/>
    <mergeCell ref="E31:H31"/>
    <mergeCell ref="B32:D32"/>
    <mergeCell ref="A24:A30"/>
    <mergeCell ref="I32:K32"/>
    <mergeCell ref="L32:N32"/>
    <mergeCell ref="B33:D33"/>
    <mergeCell ref="E33:H33"/>
    <mergeCell ref="E32:H32"/>
    <mergeCell ref="B25:D25"/>
    <mergeCell ref="E25:H25"/>
    <mergeCell ref="B37:H37"/>
    <mergeCell ref="B35:D35"/>
    <mergeCell ref="L42:N42"/>
    <mergeCell ref="L36:N36"/>
    <mergeCell ref="B39:D39"/>
    <mergeCell ref="E39:H39"/>
    <mergeCell ref="E42:H42"/>
    <mergeCell ref="B40:D40"/>
    <mergeCell ref="L37:N37"/>
    <mergeCell ref="B36:D36"/>
    <mergeCell ref="B44:H44"/>
    <mergeCell ref="B43:D43"/>
    <mergeCell ref="E43:H43"/>
    <mergeCell ref="I43:K43"/>
    <mergeCell ref="E55:H55"/>
    <mergeCell ref="I56:K56"/>
    <mergeCell ref="L56:N56"/>
    <mergeCell ref="A45:A51"/>
    <mergeCell ref="L45:N45"/>
    <mergeCell ref="L46:N46"/>
    <mergeCell ref="L51:N51"/>
    <mergeCell ref="L49:N49"/>
    <mergeCell ref="B47:D47"/>
    <mergeCell ref="E47:H47"/>
    <mergeCell ref="I47:K47"/>
    <mergeCell ref="L52:N52"/>
    <mergeCell ref="E50:H50"/>
    <mergeCell ref="A52:A58"/>
    <mergeCell ref="B48:D48"/>
    <mergeCell ref="E48:H48"/>
    <mergeCell ref="B50:D50"/>
    <mergeCell ref="B46:D46"/>
    <mergeCell ref="E46:H46"/>
    <mergeCell ref="I45:K45"/>
    <mergeCell ref="I46:K46"/>
    <mergeCell ref="B49:D49"/>
    <mergeCell ref="E49:H49"/>
    <mergeCell ref="I49:K49"/>
    <mergeCell ref="L48:N48"/>
    <mergeCell ref="A68:A74"/>
    <mergeCell ref="B68:D68"/>
    <mergeCell ref="E68:H68"/>
    <mergeCell ref="B71:D71"/>
    <mergeCell ref="E71:H71"/>
    <mergeCell ref="A61:A67"/>
    <mergeCell ref="B65:D65"/>
    <mergeCell ref="E65:H65"/>
    <mergeCell ref="B66:D66"/>
    <mergeCell ref="B70:D70"/>
    <mergeCell ref="B67:H67"/>
    <mergeCell ref="I53:K53"/>
    <mergeCell ref="L53:N53"/>
    <mergeCell ref="E56:H56"/>
    <mergeCell ref="I54:K54"/>
    <mergeCell ref="I55:K55"/>
    <mergeCell ref="B52:D52"/>
    <mergeCell ref="E52:H52"/>
    <mergeCell ref="L72:N72"/>
    <mergeCell ref="I60:K60"/>
    <mergeCell ref="L63:N63"/>
    <mergeCell ref="B55:D55"/>
    <mergeCell ref="I65:K65"/>
    <mergeCell ref="L94:N94"/>
    <mergeCell ref="E80:H80"/>
    <mergeCell ref="I77:K77"/>
    <mergeCell ref="B79:D79"/>
    <mergeCell ref="E79:H79"/>
    <mergeCell ref="I79:K79"/>
    <mergeCell ref="B62:D62"/>
    <mergeCell ref="E62:H62"/>
    <mergeCell ref="B74:H74"/>
    <mergeCell ref="B73:D73"/>
    <mergeCell ref="E73:H73"/>
    <mergeCell ref="B69:D69"/>
    <mergeCell ref="E69:H69"/>
    <mergeCell ref="E70:H70"/>
    <mergeCell ref="I62:K62"/>
    <mergeCell ref="B78:D78"/>
    <mergeCell ref="E78:H78"/>
    <mergeCell ref="B77:D77"/>
    <mergeCell ref="E77:H77"/>
    <mergeCell ref="E72:H72"/>
    <mergeCell ref="I72:K72"/>
    <mergeCell ref="L83:N83"/>
    <mergeCell ref="E86:H86"/>
    <mergeCell ref="I86:K86"/>
    <mergeCell ref="L86:N86"/>
    <mergeCell ref="I84:K84"/>
    <mergeCell ref="L91:N91"/>
    <mergeCell ref="L92:N92"/>
    <mergeCell ref="B88:H88"/>
    <mergeCell ref="B84:D84"/>
    <mergeCell ref="E84:H84"/>
    <mergeCell ref="B86:D86"/>
    <mergeCell ref="B83:D83"/>
    <mergeCell ref="E83:H83"/>
    <mergeCell ref="E92:H92"/>
    <mergeCell ref="B91:D91"/>
    <mergeCell ref="E91:H91"/>
    <mergeCell ref="B87:D87"/>
    <mergeCell ref="L84:N84"/>
    <mergeCell ref="L85:N85"/>
    <mergeCell ref="I85:K85"/>
    <mergeCell ref="I83:K83"/>
    <mergeCell ref="B81:H81"/>
    <mergeCell ref="B80:D80"/>
    <mergeCell ref="E87:H87"/>
    <mergeCell ref="B85:D85"/>
    <mergeCell ref="E85:H85"/>
    <mergeCell ref="I88:K88"/>
    <mergeCell ref="A2:N2"/>
    <mergeCell ref="A4:B4"/>
    <mergeCell ref="C4:G4"/>
    <mergeCell ref="I4:K4"/>
    <mergeCell ref="L4:N4"/>
    <mergeCell ref="A6:J6"/>
    <mergeCell ref="K6:N6"/>
    <mergeCell ref="I67:K67"/>
    <mergeCell ref="I87:K87"/>
    <mergeCell ref="L88:N88"/>
    <mergeCell ref="L87:N87"/>
    <mergeCell ref="I76:K76"/>
    <mergeCell ref="L76:N76"/>
    <mergeCell ref="I75:K75"/>
    <mergeCell ref="B76:D76"/>
    <mergeCell ref="E76:H76"/>
    <mergeCell ref="A82:A88"/>
    <mergeCell ref="B82:D82"/>
    <mergeCell ref="E82:H82"/>
    <mergeCell ref="L79:N79"/>
    <mergeCell ref="A75:A81"/>
    <mergeCell ref="B75:D75"/>
    <mergeCell ref="E75:H75"/>
    <mergeCell ref="B64:D64"/>
    <mergeCell ref="L44:N44"/>
    <mergeCell ref="L43:N43"/>
    <mergeCell ref="L38:N38"/>
    <mergeCell ref="E64:H64"/>
    <mergeCell ref="I64:K64"/>
    <mergeCell ref="L64:N64"/>
    <mergeCell ref="L62:N62"/>
    <mergeCell ref="L39:N39"/>
    <mergeCell ref="B61:D61"/>
    <mergeCell ref="E61:H61"/>
    <mergeCell ref="E53:H53"/>
    <mergeCell ref="I58:K58"/>
    <mergeCell ref="L58:N58"/>
    <mergeCell ref="L57:N57"/>
    <mergeCell ref="L54:N54"/>
    <mergeCell ref="L55:N55"/>
    <mergeCell ref="B60:D60"/>
    <mergeCell ref="E60:H60"/>
    <mergeCell ref="K7:N9"/>
    <mergeCell ref="A11:N11"/>
    <mergeCell ref="I30:K30"/>
    <mergeCell ref="L30:N30"/>
    <mergeCell ref="I48:K48"/>
    <mergeCell ref="I39:K39"/>
    <mergeCell ref="L41:N41"/>
    <mergeCell ref="E18:H18"/>
    <mergeCell ref="I18:K18"/>
    <mergeCell ref="L18:N18"/>
    <mergeCell ref="B42:D42"/>
    <mergeCell ref="I42:K42"/>
    <mergeCell ref="L40:N40"/>
    <mergeCell ref="I44:K44"/>
    <mergeCell ref="I35:K35"/>
    <mergeCell ref="L35:N35"/>
    <mergeCell ref="I33:K33"/>
    <mergeCell ref="I31:K31"/>
    <mergeCell ref="B34:D34"/>
    <mergeCell ref="E34:H34"/>
    <mergeCell ref="I34:K34"/>
    <mergeCell ref="L34:N34"/>
    <mergeCell ref="L31:N31"/>
    <mergeCell ref="L33:N33"/>
    <mergeCell ref="I95:K95"/>
    <mergeCell ref="L95:N95"/>
    <mergeCell ref="B99:N99"/>
    <mergeCell ref="A102:D103"/>
    <mergeCell ref="A89:A95"/>
    <mergeCell ref="B89:D89"/>
    <mergeCell ref="E89:H89"/>
    <mergeCell ref="B92:D92"/>
    <mergeCell ref="B95:H95"/>
    <mergeCell ref="B94:D94"/>
    <mergeCell ref="I91:K91"/>
    <mergeCell ref="B93:D93"/>
    <mergeCell ref="I92:K92"/>
    <mergeCell ref="L89:N89"/>
    <mergeCell ref="B90:D90"/>
    <mergeCell ref="E90:H90"/>
    <mergeCell ref="I90:K90"/>
    <mergeCell ref="L90:N90"/>
    <mergeCell ref="I89:K89"/>
    <mergeCell ref="E94:H94"/>
    <mergeCell ref="E93:H93"/>
    <mergeCell ref="I93:K93"/>
    <mergeCell ref="I94:K94"/>
    <mergeCell ref="L93:N93"/>
    <mergeCell ref="L65:N65"/>
    <mergeCell ref="I74:K74"/>
    <mergeCell ref="L74:N74"/>
    <mergeCell ref="L73:N73"/>
    <mergeCell ref="L70:N70"/>
    <mergeCell ref="L71:N71"/>
    <mergeCell ref="L67:N67"/>
    <mergeCell ref="L66:N66"/>
    <mergeCell ref="I82:K82"/>
    <mergeCell ref="I68:K68"/>
    <mergeCell ref="I81:K81"/>
    <mergeCell ref="L81:N81"/>
    <mergeCell ref="I78:K78"/>
    <mergeCell ref="I80:K80"/>
    <mergeCell ref="L75:N75"/>
    <mergeCell ref="L82:N82"/>
    <mergeCell ref="L80:N80"/>
    <mergeCell ref="L77:N77"/>
    <mergeCell ref="L78:N78"/>
    <mergeCell ref="B19:D19"/>
    <mergeCell ref="E19:H19"/>
    <mergeCell ref="I19:K19"/>
    <mergeCell ref="L19:N19"/>
    <mergeCell ref="B20:D20"/>
    <mergeCell ref="E20:H20"/>
    <mergeCell ref="I20:K20"/>
    <mergeCell ref="L20:N20"/>
    <mergeCell ref="I73:K73"/>
    <mergeCell ref="L68:N68"/>
    <mergeCell ref="B22:D22"/>
    <mergeCell ref="E22:H22"/>
    <mergeCell ref="I22:K22"/>
    <mergeCell ref="L22:N22"/>
    <mergeCell ref="B23:H23"/>
    <mergeCell ref="I23:K23"/>
    <mergeCell ref="L23:N23"/>
    <mergeCell ref="I71:K71"/>
    <mergeCell ref="L60:N60"/>
    <mergeCell ref="I61:K61"/>
    <mergeCell ref="L61:N61"/>
    <mergeCell ref="B63:D63"/>
    <mergeCell ref="E63:H63"/>
    <mergeCell ref="I63:K63"/>
  </mergeCells>
  <phoneticPr fontId="2"/>
  <printOptions horizontalCentered="1"/>
  <pageMargins left="0.39370078740157483" right="0.39370078740157483" top="0.59055118110236227" bottom="0.39370078740157483" header="0.27559055118110237" footer="0.43307086614173229"/>
  <pageSetup paperSize="9" scale="88" orientation="portrait" blackAndWhite="1" r:id="rId1"/>
  <headerFooter alignWithMargins="0">
    <oddHeader>&amp;R&amp;A</oddHeader>
  </headerFooter>
  <rowBreaks count="1" manualBreakCount="1">
    <brk id="59" max="13" man="1"/>
  </rowBreaks>
  <colBreaks count="1" manualBreakCount="1">
    <brk id="14" max="108"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134"/>
  <sheetViews>
    <sheetView view="pageBreakPreview" zoomScaleNormal="100" zoomScaleSheetLayoutView="100" workbookViewId="0">
      <selection activeCell="E26" sqref="E26:H26"/>
    </sheetView>
  </sheetViews>
  <sheetFormatPr defaultColWidth="9.375" defaultRowHeight="13.5" x14ac:dyDescent="0.15"/>
  <cols>
    <col min="1" max="13" width="6.875" style="615" customWidth="1"/>
    <col min="14" max="15" width="8.375" style="615" customWidth="1"/>
    <col min="16" max="16" width="1.625" style="615" customWidth="1"/>
    <col min="17" max="16384" width="9.375" style="615"/>
  </cols>
  <sheetData>
    <row r="1" spans="1:16" ht="15.4" customHeight="1" x14ac:dyDescent="0.15">
      <c r="O1" s="636"/>
    </row>
    <row r="2" spans="1:16" ht="15.4" customHeight="1" x14ac:dyDescent="0.15"/>
    <row r="3" spans="1:16" ht="17.25" x14ac:dyDescent="0.15">
      <c r="A3" s="1424" t="s">
        <v>492</v>
      </c>
      <c r="B3" s="1424"/>
      <c r="C3" s="1424"/>
      <c r="D3" s="1424"/>
      <c r="E3" s="1424"/>
      <c r="F3" s="1424"/>
      <c r="G3" s="1424"/>
      <c r="H3" s="1424"/>
      <c r="I3" s="1424"/>
      <c r="J3" s="1424"/>
      <c r="K3" s="1424"/>
      <c r="L3" s="1424"/>
      <c r="M3" s="1424"/>
      <c r="N3" s="1424"/>
      <c r="O3" s="1424"/>
      <c r="P3" s="660"/>
    </row>
    <row r="4" spans="1:16" ht="7.5" customHeight="1" x14ac:dyDescent="0.15">
      <c r="A4" s="619"/>
      <c r="B4" s="619"/>
      <c r="C4" s="619"/>
      <c r="D4" s="619"/>
      <c r="E4" s="619"/>
      <c r="F4" s="619"/>
      <c r="G4" s="619"/>
      <c r="H4" s="619"/>
      <c r="I4" s="619"/>
      <c r="J4" s="619"/>
      <c r="K4" s="619"/>
      <c r="L4" s="619"/>
      <c r="M4" s="619"/>
      <c r="N4" s="619"/>
      <c r="O4" s="619"/>
      <c r="P4" s="619"/>
    </row>
    <row r="5" spans="1:16" ht="22.5" customHeight="1" x14ac:dyDescent="0.15">
      <c r="A5" s="1370" t="s">
        <v>175</v>
      </c>
      <c r="B5" s="1370"/>
      <c r="C5" s="1371"/>
      <c r="D5" s="1371"/>
      <c r="E5" s="1371"/>
      <c r="F5" s="1371"/>
      <c r="G5" s="1371"/>
      <c r="H5" s="619"/>
      <c r="I5" s="1390" t="s">
        <v>171</v>
      </c>
      <c r="J5" s="1391"/>
      <c r="K5" s="1392"/>
      <c r="L5" s="1399"/>
      <c r="M5" s="1400"/>
      <c r="N5" s="1400"/>
      <c r="O5" s="1401"/>
      <c r="P5" s="619"/>
    </row>
    <row r="6" spans="1:16" ht="7.5" customHeight="1" x14ac:dyDescent="0.15">
      <c r="A6" s="619"/>
      <c r="B6" s="619"/>
      <c r="C6" s="619"/>
      <c r="D6" s="619"/>
      <c r="E6" s="619"/>
      <c r="F6" s="619"/>
      <c r="G6" s="619"/>
      <c r="H6" s="619"/>
      <c r="I6" s="619"/>
      <c r="J6" s="619"/>
      <c r="K6" s="619"/>
      <c r="L6" s="619"/>
      <c r="M6" s="619"/>
      <c r="N6" s="619"/>
      <c r="O6" s="667"/>
      <c r="P6" s="619"/>
    </row>
    <row r="7" spans="1:16" ht="15.4" customHeight="1" x14ac:dyDescent="0.15">
      <c r="A7" s="1390" t="s">
        <v>415</v>
      </c>
      <c r="B7" s="1391"/>
      <c r="C7" s="1391"/>
      <c r="D7" s="1391"/>
      <c r="E7" s="1391"/>
      <c r="F7" s="1391"/>
      <c r="G7" s="1391"/>
      <c r="H7" s="1391"/>
      <c r="I7" s="1391"/>
      <c r="J7" s="1392"/>
      <c r="K7" s="1390" t="s">
        <v>444</v>
      </c>
      <c r="L7" s="1391"/>
      <c r="M7" s="1391"/>
      <c r="N7" s="1391"/>
      <c r="O7" s="1392"/>
      <c r="P7" s="619"/>
    </row>
    <row r="8" spans="1:16" ht="15.4" customHeight="1" x14ac:dyDescent="0.15">
      <c r="A8" s="659" t="s">
        <v>251</v>
      </c>
      <c r="B8" s="657" t="s">
        <v>417</v>
      </c>
      <c r="C8" s="656"/>
      <c r="D8" s="656"/>
      <c r="E8" s="656"/>
      <c r="F8" s="658"/>
      <c r="G8" s="656"/>
      <c r="H8" s="658"/>
      <c r="I8" s="657"/>
      <c r="J8" s="656"/>
      <c r="K8" s="1439" t="s">
        <v>445</v>
      </c>
      <c r="L8" s="1440"/>
      <c r="M8" s="1440"/>
      <c r="N8" s="1440"/>
      <c r="O8" s="1441"/>
      <c r="P8" s="619"/>
    </row>
    <row r="9" spans="1:16" ht="15.4" customHeight="1" x14ac:dyDescent="0.15">
      <c r="A9" s="655" t="s">
        <v>253</v>
      </c>
      <c r="B9" s="653" t="s">
        <v>419</v>
      </c>
      <c r="C9" s="652"/>
      <c r="D9" s="652"/>
      <c r="E9" s="652"/>
      <c r="F9" s="654"/>
      <c r="G9" s="652"/>
      <c r="H9" s="654"/>
      <c r="I9" s="653"/>
      <c r="J9" s="652"/>
      <c r="K9" s="1436" t="s">
        <v>446</v>
      </c>
      <c r="L9" s="1437"/>
      <c r="M9" s="1437"/>
      <c r="N9" s="1437"/>
      <c r="O9" s="1438"/>
      <c r="P9" s="619"/>
    </row>
    <row r="10" spans="1:16" ht="15.4" customHeight="1" x14ac:dyDescent="0.15">
      <c r="A10" s="651" t="s">
        <v>254</v>
      </c>
      <c r="B10" s="649" t="s">
        <v>420</v>
      </c>
      <c r="C10" s="648"/>
      <c r="D10" s="648"/>
      <c r="E10" s="648"/>
      <c r="F10" s="650"/>
      <c r="G10" s="648"/>
      <c r="H10" s="650"/>
      <c r="I10" s="649"/>
      <c r="J10" s="648"/>
      <c r="K10" s="1442" t="s">
        <v>445</v>
      </c>
      <c r="L10" s="1443"/>
      <c r="M10" s="1443"/>
      <c r="N10" s="1443"/>
      <c r="O10" s="1444"/>
      <c r="P10" s="619"/>
    </row>
    <row r="11" spans="1:16" ht="15.4" customHeight="1" x14ac:dyDescent="0.15">
      <c r="P11" s="619"/>
    </row>
    <row r="12" spans="1:16" ht="15.4" customHeight="1" thickBot="1" x14ac:dyDescent="0.2">
      <c r="A12" s="1457" t="s">
        <v>493</v>
      </c>
      <c r="B12" s="1457"/>
      <c r="C12" s="1457"/>
      <c r="D12" s="1457"/>
      <c r="E12" s="1457"/>
      <c r="F12" s="1457"/>
      <c r="G12" s="1457"/>
      <c r="H12" s="1457"/>
      <c r="I12" s="1457"/>
      <c r="J12" s="1457"/>
      <c r="K12" s="1457"/>
      <c r="L12" s="1457"/>
      <c r="M12" s="1457"/>
      <c r="N12" s="1457"/>
      <c r="O12" s="1393"/>
      <c r="P12" s="619"/>
    </row>
    <row r="13" spans="1:16" ht="15.4" customHeight="1" x14ac:dyDescent="0.15">
      <c r="A13" s="1370" t="s">
        <v>422</v>
      </c>
      <c r="B13" s="1370"/>
      <c r="C13" s="623" t="s">
        <v>259</v>
      </c>
      <c r="D13" s="623" t="s">
        <v>463</v>
      </c>
      <c r="E13" s="623" t="s">
        <v>464</v>
      </c>
      <c r="F13" s="623" t="s">
        <v>465</v>
      </c>
      <c r="G13" s="623" t="s">
        <v>466</v>
      </c>
      <c r="H13" s="623" t="s">
        <v>467</v>
      </c>
      <c r="I13" s="623" t="s">
        <v>468</v>
      </c>
      <c r="J13" s="623" t="s">
        <v>469</v>
      </c>
      <c r="K13" s="623" t="s">
        <v>470</v>
      </c>
      <c r="L13" s="623" t="s">
        <v>471</v>
      </c>
      <c r="M13" s="644" t="s">
        <v>472</v>
      </c>
      <c r="N13" s="1463" t="s">
        <v>473</v>
      </c>
      <c r="O13" s="1464"/>
      <c r="P13" s="619"/>
    </row>
    <row r="14" spans="1:16" ht="30" customHeight="1" thickBot="1" x14ac:dyDescent="0.2">
      <c r="A14" s="1370" t="s">
        <v>425</v>
      </c>
      <c r="B14" s="1370"/>
      <c r="C14" s="664"/>
      <c r="D14" s="664"/>
      <c r="E14" s="664"/>
      <c r="F14" s="664"/>
      <c r="G14" s="664"/>
      <c r="H14" s="664"/>
      <c r="I14" s="664"/>
      <c r="J14" s="664"/>
      <c r="K14" s="664"/>
      <c r="L14" s="664"/>
      <c r="M14" s="663"/>
      <c r="N14" s="1465"/>
      <c r="O14" s="1466"/>
      <c r="P14" s="619"/>
    </row>
    <row r="15" spans="1:16" ht="15.4" customHeight="1" x14ac:dyDescent="0.15">
      <c r="P15" s="619"/>
    </row>
    <row r="16" spans="1:16" ht="15.4" customHeight="1" x14ac:dyDescent="0.15">
      <c r="A16" s="1393" t="s">
        <v>448</v>
      </c>
      <c r="B16" s="1393"/>
      <c r="C16" s="1393"/>
      <c r="D16" s="1393"/>
      <c r="E16" s="1393"/>
      <c r="F16" s="1393"/>
      <c r="G16" s="1393"/>
      <c r="H16" s="1393"/>
      <c r="I16" s="1393"/>
      <c r="J16" s="1393"/>
      <c r="K16" s="1393"/>
      <c r="L16" s="1393"/>
      <c r="M16" s="1393"/>
      <c r="N16" s="1393"/>
      <c r="O16" s="1393"/>
      <c r="P16" s="619"/>
    </row>
    <row r="17" spans="1:16" ht="15.4" customHeight="1" x14ac:dyDescent="0.15">
      <c r="A17" s="1393" t="s">
        <v>449</v>
      </c>
      <c r="B17" s="1393"/>
      <c r="C17" s="1393"/>
      <c r="D17" s="1393"/>
      <c r="E17" s="1393"/>
      <c r="F17" s="1393"/>
      <c r="G17" s="1393"/>
      <c r="H17" s="1393"/>
      <c r="I17" s="1393"/>
      <c r="J17" s="1393"/>
      <c r="K17" s="1393"/>
      <c r="L17" s="1393"/>
      <c r="M17" s="1393"/>
      <c r="N17" s="1393"/>
      <c r="O17" s="1393"/>
      <c r="P17" s="619"/>
    </row>
    <row r="18" spans="1:16" ht="15.4" customHeight="1" thickBot="1" x14ac:dyDescent="0.2">
      <c r="A18" s="626" t="s">
        <v>422</v>
      </c>
      <c r="B18" s="1369" t="s">
        <v>450</v>
      </c>
      <c r="C18" s="1369"/>
      <c r="D18" s="1369"/>
      <c r="E18" s="1369" t="s">
        <v>428</v>
      </c>
      <c r="F18" s="1369"/>
      <c r="G18" s="1369"/>
      <c r="H18" s="1369"/>
      <c r="I18" s="1448" t="s">
        <v>451</v>
      </c>
      <c r="J18" s="1449"/>
      <c r="K18" s="1449"/>
      <c r="L18" s="1449"/>
      <c r="M18" s="1449"/>
      <c r="N18" s="1369" t="s">
        <v>452</v>
      </c>
      <c r="O18" s="1450"/>
      <c r="P18" s="619"/>
    </row>
    <row r="19" spans="1:16" ht="15.4" customHeight="1" thickTop="1" x14ac:dyDescent="0.15">
      <c r="A19" s="1458" t="s">
        <v>259</v>
      </c>
      <c r="B19" s="1387"/>
      <c r="C19" s="1387"/>
      <c r="D19" s="1387"/>
      <c r="E19" s="1387"/>
      <c r="F19" s="1387"/>
      <c r="G19" s="1387"/>
      <c r="H19" s="1387"/>
      <c r="I19" s="1427"/>
      <c r="J19" s="1414"/>
      <c r="K19" s="620" t="s">
        <v>453</v>
      </c>
      <c r="L19" s="1414"/>
      <c r="M19" s="1414"/>
      <c r="N19" s="1387"/>
      <c r="O19" s="1388"/>
      <c r="P19" s="619"/>
    </row>
    <row r="20" spans="1:16" ht="15.4" customHeight="1" x14ac:dyDescent="0.15">
      <c r="A20" s="1452"/>
      <c r="B20" s="1371"/>
      <c r="C20" s="1371"/>
      <c r="D20" s="1371"/>
      <c r="E20" s="1371"/>
      <c r="F20" s="1371"/>
      <c r="G20" s="1371"/>
      <c r="H20" s="1371"/>
      <c r="I20" s="1399"/>
      <c r="J20" s="1400"/>
      <c r="K20" s="645" t="s">
        <v>453</v>
      </c>
      <c r="L20" s="1400"/>
      <c r="M20" s="1400"/>
      <c r="N20" s="1371"/>
      <c r="O20" s="1372"/>
    </row>
    <row r="21" spans="1:16" ht="15.4" customHeight="1" x14ac:dyDescent="0.15">
      <c r="A21" s="1452"/>
      <c r="B21" s="1371"/>
      <c r="C21" s="1371"/>
      <c r="D21" s="1371"/>
      <c r="E21" s="1371"/>
      <c r="F21" s="1371"/>
      <c r="G21" s="1371"/>
      <c r="H21" s="1371"/>
      <c r="I21" s="1399"/>
      <c r="J21" s="1400"/>
      <c r="K21" s="645" t="s">
        <v>453</v>
      </c>
      <c r="L21" s="1400"/>
      <c r="M21" s="1400"/>
      <c r="N21" s="1371"/>
      <c r="O21" s="1372"/>
    </row>
    <row r="22" spans="1:16" ht="15.4" customHeight="1" x14ac:dyDescent="0.15">
      <c r="A22" s="1452"/>
      <c r="B22" s="1371"/>
      <c r="C22" s="1371"/>
      <c r="D22" s="1371"/>
      <c r="E22" s="1371"/>
      <c r="F22" s="1371"/>
      <c r="G22" s="1371"/>
      <c r="H22" s="1371"/>
      <c r="I22" s="1399"/>
      <c r="J22" s="1400"/>
      <c r="K22" s="645" t="s">
        <v>453</v>
      </c>
      <c r="L22" s="1400"/>
      <c r="M22" s="1400"/>
      <c r="N22" s="1371"/>
      <c r="O22" s="1372"/>
    </row>
    <row r="23" spans="1:16" ht="15.4" customHeight="1" x14ac:dyDescent="0.15">
      <c r="A23" s="1452"/>
      <c r="B23" s="1371"/>
      <c r="C23" s="1371"/>
      <c r="D23" s="1371"/>
      <c r="E23" s="1371"/>
      <c r="F23" s="1371"/>
      <c r="G23" s="1371"/>
      <c r="H23" s="1371"/>
      <c r="I23" s="1399"/>
      <c r="J23" s="1400"/>
      <c r="K23" s="645" t="s">
        <v>453</v>
      </c>
      <c r="L23" s="1400"/>
      <c r="M23" s="1400"/>
      <c r="N23" s="1371"/>
      <c r="O23" s="1372"/>
    </row>
    <row r="24" spans="1:16" ht="15.4" customHeight="1" x14ac:dyDescent="0.15">
      <c r="A24" s="1452"/>
      <c r="B24" s="1377"/>
      <c r="C24" s="1377"/>
      <c r="D24" s="1377"/>
      <c r="E24" s="1377"/>
      <c r="F24" s="1377"/>
      <c r="G24" s="1377"/>
      <c r="H24" s="1377"/>
      <c r="I24" s="1399"/>
      <c r="J24" s="1400"/>
      <c r="K24" s="645" t="s">
        <v>453</v>
      </c>
      <c r="L24" s="1400"/>
      <c r="M24" s="1400"/>
      <c r="N24" s="1371"/>
      <c r="O24" s="1372"/>
    </row>
    <row r="25" spans="1:16" ht="15.4" customHeight="1" thickBot="1" x14ac:dyDescent="0.2">
      <c r="A25" s="1453"/>
      <c r="B25" s="1432"/>
      <c r="C25" s="1433"/>
      <c r="D25" s="1433"/>
      <c r="E25" s="1433"/>
      <c r="F25" s="1433"/>
      <c r="G25" s="1433"/>
      <c r="H25" s="1434"/>
      <c r="I25" s="1431" t="s">
        <v>494</v>
      </c>
      <c r="J25" s="1373"/>
      <c r="K25" s="1373"/>
      <c r="L25" s="1373"/>
      <c r="M25" s="1373"/>
      <c r="N25" s="1431"/>
      <c r="O25" s="1375"/>
    </row>
    <row r="26" spans="1:16" ht="15.4" customHeight="1" thickTop="1" x14ac:dyDescent="0.15">
      <c r="A26" s="1458" t="s">
        <v>260</v>
      </c>
      <c r="B26" s="1387"/>
      <c r="C26" s="1387"/>
      <c r="D26" s="1387"/>
      <c r="E26" s="1387"/>
      <c r="F26" s="1387"/>
      <c r="G26" s="1387"/>
      <c r="H26" s="1387"/>
      <c r="I26" s="1427"/>
      <c r="J26" s="1414"/>
      <c r="K26" s="620" t="s">
        <v>453</v>
      </c>
      <c r="L26" s="1414"/>
      <c r="M26" s="1414"/>
      <c r="N26" s="1387"/>
      <c r="O26" s="1388"/>
    </row>
    <row r="27" spans="1:16" ht="15.4" customHeight="1" x14ac:dyDescent="0.15">
      <c r="A27" s="1452"/>
      <c r="B27" s="1371"/>
      <c r="C27" s="1371"/>
      <c r="D27" s="1371"/>
      <c r="E27" s="1371"/>
      <c r="F27" s="1371"/>
      <c r="G27" s="1371"/>
      <c r="H27" s="1371"/>
      <c r="I27" s="1399"/>
      <c r="J27" s="1400"/>
      <c r="K27" s="645" t="s">
        <v>453</v>
      </c>
      <c r="L27" s="1400"/>
      <c r="M27" s="1400"/>
      <c r="N27" s="1371"/>
      <c r="O27" s="1372"/>
    </row>
    <row r="28" spans="1:16" ht="15.4" customHeight="1" x14ac:dyDescent="0.15">
      <c r="A28" s="1452"/>
      <c r="B28" s="1371"/>
      <c r="C28" s="1371"/>
      <c r="D28" s="1371"/>
      <c r="E28" s="1371"/>
      <c r="F28" s="1371"/>
      <c r="G28" s="1371"/>
      <c r="H28" s="1371"/>
      <c r="I28" s="1399"/>
      <c r="J28" s="1400"/>
      <c r="K28" s="645" t="s">
        <v>453</v>
      </c>
      <c r="L28" s="1400"/>
      <c r="M28" s="1400"/>
      <c r="N28" s="1371"/>
      <c r="O28" s="1372"/>
    </row>
    <row r="29" spans="1:16" ht="15.4" customHeight="1" x14ac:dyDescent="0.15">
      <c r="A29" s="1452"/>
      <c r="B29" s="1371"/>
      <c r="C29" s="1371"/>
      <c r="D29" s="1371"/>
      <c r="E29" s="1371"/>
      <c r="F29" s="1371"/>
      <c r="G29" s="1371"/>
      <c r="H29" s="1371"/>
      <c r="I29" s="1399"/>
      <c r="J29" s="1400"/>
      <c r="K29" s="645" t="s">
        <v>453</v>
      </c>
      <c r="L29" s="1400"/>
      <c r="M29" s="1400"/>
      <c r="N29" s="1371"/>
      <c r="O29" s="1372"/>
    </row>
    <row r="30" spans="1:16" ht="15.4" customHeight="1" x14ac:dyDescent="0.15">
      <c r="A30" s="1452"/>
      <c r="B30" s="1371"/>
      <c r="C30" s="1371"/>
      <c r="D30" s="1371"/>
      <c r="E30" s="1371"/>
      <c r="F30" s="1371"/>
      <c r="G30" s="1371"/>
      <c r="H30" s="1371"/>
      <c r="I30" s="1399"/>
      <c r="J30" s="1400"/>
      <c r="K30" s="645" t="s">
        <v>453</v>
      </c>
      <c r="L30" s="1400"/>
      <c r="M30" s="1400"/>
      <c r="N30" s="1371"/>
      <c r="O30" s="1372"/>
    </row>
    <row r="31" spans="1:16" ht="15.4" customHeight="1" x14ac:dyDescent="0.15">
      <c r="A31" s="1452"/>
      <c r="B31" s="1377"/>
      <c r="C31" s="1377"/>
      <c r="D31" s="1377"/>
      <c r="E31" s="1377"/>
      <c r="F31" s="1377"/>
      <c r="G31" s="1377"/>
      <c r="H31" s="1377"/>
      <c r="I31" s="1399"/>
      <c r="J31" s="1400"/>
      <c r="K31" s="645" t="s">
        <v>453</v>
      </c>
      <c r="L31" s="1400"/>
      <c r="M31" s="1400"/>
      <c r="N31" s="1371"/>
      <c r="O31" s="1372"/>
    </row>
    <row r="32" spans="1:16" ht="15.4" customHeight="1" thickBot="1" x14ac:dyDescent="0.2">
      <c r="A32" s="1453"/>
      <c r="B32" s="1432"/>
      <c r="C32" s="1433"/>
      <c r="D32" s="1433"/>
      <c r="E32" s="1433"/>
      <c r="F32" s="1433"/>
      <c r="G32" s="1433"/>
      <c r="H32" s="1434"/>
      <c r="I32" s="1431" t="s">
        <v>495</v>
      </c>
      <c r="J32" s="1373"/>
      <c r="K32" s="1373"/>
      <c r="L32" s="1373"/>
      <c r="M32" s="1373"/>
      <c r="N32" s="1431"/>
      <c r="O32" s="1375"/>
    </row>
    <row r="33" spans="1:15" ht="15.4" customHeight="1" thickTop="1" x14ac:dyDescent="0.15">
      <c r="A33" s="1458" t="s">
        <v>261</v>
      </c>
      <c r="B33" s="1387"/>
      <c r="C33" s="1387"/>
      <c r="D33" s="1387"/>
      <c r="E33" s="1387"/>
      <c r="F33" s="1387"/>
      <c r="G33" s="1387"/>
      <c r="H33" s="1387"/>
      <c r="I33" s="1427"/>
      <c r="J33" s="1414"/>
      <c r="K33" s="620" t="s">
        <v>453</v>
      </c>
      <c r="L33" s="1414"/>
      <c r="M33" s="1414"/>
      <c r="N33" s="1387"/>
      <c r="O33" s="1388"/>
    </row>
    <row r="34" spans="1:15" ht="15.4" customHeight="1" x14ac:dyDescent="0.15">
      <c r="A34" s="1452"/>
      <c r="B34" s="1371"/>
      <c r="C34" s="1371"/>
      <c r="D34" s="1371"/>
      <c r="E34" s="1371"/>
      <c r="F34" s="1371"/>
      <c r="G34" s="1371"/>
      <c r="H34" s="1371"/>
      <c r="I34" s="1399"/>
      <c r="J34" s="1400"/>
      <c r="K34" s="645" t="s">
        <v>453</v>
      </c>
      <c r="L34" s="1400"/>
      <c r="M34" s="1400"/>
      <c r="N34" s="1371"/>
      <c r="O34" s="1372"/>
    </row>
    <row r="35" spans="1:15" ht="15.4" customHeight="1" x14ac:dyDescent="0.15">
      <c r="A35" s="1452"/>
      <c r="B35" s="1371"/>
      <c r="C35" s="1371"/>
      <c r="D35" s="1371"/>
      <c r="E35" s="1371"/>
      <c r="F35" s="1371"/>
      <c r="G35" s="1371"/>
      <c r="H35" s="1371"/>
      <c r="I35" s="1399"/>
      <c r="J35" s="1400"/>
      <c r="K35" s="645" t="s">
        <v>453</v>
      </c>
      <c r="L35" s="1400"/>
      <c r="M35" s="1400"/>
      <c r="N35" s="1371"/>
      <c r="O35" s="1372"/>
    </row>
    <row r="36" spans="1:15" ht="15.4" customHeight="1" x14ac:dyDescent="0.15">
      <c r="A36" s="1452"/>
      <c r="B36" s="1371"/>
      <c r="C36" s="1371"/>
      <c r="D36" s="1371"/>
      <c r="E36" s="1371"/>
      <c r="F36" s="1371"/>
      <c r="G36" s="1371"/>
      <c r="H36" s="1371"/>
      <c r="I36" s="1399"/>
      <c r="J36" s="1400"/>
      <c r="K36" s="645" t="s">
        <v>453</v>
      </c>
      <c r="L36" s="1400"/>
      <c r="M36" s="1400"/>
      <c r="N36" s="1371"/>
      <c r="O36" s="1372"/>
    </row>
    <row r="37" spans="1:15" ht="15.4" customHeight="1" x14ac:dyDescent="0.15">
      <c r="A37" s="1452"/>
      <c r="B37" s="1371"/>
      <c r="C37" s="1371"/>
      <c r="D37" s="1371"/>
      <c r="E37" s="1371"/>
      <c r="F37" s="1371"/>
      <c r="G37" s="1371"/>
      <c r="H37" s="1371"/>
      <c r="I37" s="1399"/>
      <c r="J37" s="1400"/>
      <c r="K37" s="645" t="s">
        <v>453</v>
      </c>
      <c r="L37" s="1400"/>
      <c r="M37" s="1400"/>
      <c r="N37" s="1371"/>
      <c r="O37" s="1372"/>
    </row>
    <row r="38" spans="1:15" ht="15.4" customHeight="1" x14ac:dyDescent="0.15">
      <c r="A38" s="1452"/>
      <c r="B38" s="1377"/>
      <c r="C38" s="1377"/>
      <c r="D38" s="1377"/>
      <c r="E38" s="1377"/>
      <c r="F38" s="1377"/>
      <c r="G38" s="1377"/>
      <c r="H38" s="1377"/>
      <c r="I38" s="1399"/>
      <c r="J38" s="1400"/>
      <c r="K38" s="645" t="s">
        <v>453</v>
      </c>
      <c r="L38" s="1400"/>
      <c r="M38" s="1400"/>
      <c r="N38" s="1371"/>
      <c r="O38" s="1372"/>
    </row>
    <row r="39" spans="1:15" ht="15.4" customHeight="1" thickBot="1" x14ac:dyDescent="0.2">
      <c r="A39" s="1453"/>
      <c r="B39" s="1432"/>
      <c r="C39" s="1433"/>
      <c r="D39" s="1433"/>
      <c r="E39" s="1433"/>
      <c r="F39" s="1433"/>
      <c r="G39" s="1433"/>
      <c r="H39" s="1434"/>
      <c r="I39" s="1431" t="s">
        <v>496</v>
      </c>
      <c r="J39" s="1373"/>
      <c r="K39" s="1373"/>
      <c r="L39" s="1373"/>
      <c r="M39" s="1373"/>
      <c r="N39" s="1431"/>
      <c r="O39" s="1375"/>
    </row>
    <row r="40" spans="1:15" ht="15.4" customHeight="1" thickTop="1" x14ac:dyDescent="0.15">
      <c r="A40" s="1458" t="s">
        <v>262</v>
      </c>
      <c r="B40" s="1387"/>
      <c r="C40" s="1387"/>
      <c r="D40" s="1387"/>
      <c r="E40" s="1387"/>
      <c r="F40" s="1387"/>
      <c r="G40" s="1387"/>
      <c r="H40" s="1387"/>
      <c r="I40" s="1427"/>
      <c r="J40" s="1414"/>
      <c r="K40" s="620" t="s">
        <v>453</v>
      </c>
      <c r="L40" s="1414"/>
      <c r="M40" s="1414"/>
      <c r="N40" s="1387"/>
      <c r="O40" s="1388"/>
    </row>
    <row r="41" spans="1:15" ht="15.4" customHeight="1" x14ac:dyDescent="0.15">
      <c r="A41" s="1452"/>
      <c r="B41" s="1371"/>
      <c r="C41" s="1371"/>
      <c r="D41" s="1371"/>
      <c r="E41" s="1371"/>
      <c r="F41" s="1371"/>
      <c r="G41" s="1371"/>
      <c r="H41" s="1371"/>
      <c r="I41" s="1399"/>
      <c r="J41" s="1400"/>
      <c r="K41" s="645" t="s">
        <v>453</v>
      </c>
      <c r="L41" s="1400"/>
      <c r="M41" s="1400"/>
      <c r="N41" s="1371"/>
      <c r="O41" s="1372"/>
    </row>
    <row r="42" spans="1:15" ht="15.4" customHeight="1" x14ac:dyDescent="0.15">
      <c r="A42" s="1452"/>
      <c r="B42" s="1371"/>
      <c r="C42" s="1371"/>
      <c r="D42" s="1371"/>
      <c r="E42" s="1371"/>
      <c r="F42" s="1371"/>
      <c r="G42" s="1371"/>
      <c r="H42" s="1371"/>
      <c r="I42" s="1399"/>
      <c r="J42" s="1400"/>
      <c r="K42" s="645" t="s">
        <v>453</v>
      </c>
      <c r="L42" s="1400"/>
      <c r="M42" s="1400"/>
      <c r="N42" s="1371"/>
      <c r="O42" s="1372"/>
    </row>
    <row r="43" spans="1:15" ht="15.4" customHeight="1" x14ac:dyDescent="0.15">
      <c r="A43" s="1452"/>
      <c r="B43" s="1371"/>
      <c r="C43" s="1371"/>
      <c r="D43" s="1371"/>
      <c r="E43" s="1371"/>
      <c r="F43" s="1371"/>
      <c r="G43" s="1371"/>
      <c r="H43" s="1371"/>
      <c r="I43" s="1399"/>
      <c r="J43" s="1400"/>
      <c r="K43" s="645" t="s">
        <v>453</v>
      </c>
      <c r="L43" s="1400"/>
      <c r="M43" s="1400"/>
      <c r="N43" s="1371"/>
      <c r="O43" s="1372"/>
    </row>
    <row r="44" spans="1:15" ht="15.4" customHeight="1" x14ac:dyDescent="0.15">
      <c r="A44" s="1452"/>
      <c r="B44" s="1371"/>
      <c r="C44" s="1371"/>
      <c r="D44" s="1371"/>
      <c r="E44" s="1371"/>
      <c r="F44" s="1371"/>
      <c r="G44" s="1371"/>
      <c r="H44" s="1371"/>
      <c r="I44" s="1399"/>
      <c r="J44" s="1400"/>
      <c r="K44" s="645" t="s">
        <v>453</v>
      </c>
      <c r="L44" s="1400"/>
      <c r="M44" s="1400"/>
      <c r="N44" s="1371"/>
      <c r="O44" s="1372"/>
    </row>
    <row r="45" spans="1:15" ht="15.4" customHeight="1" x14ac:dyDescent="0.15">
      <c r="A45" s="1452"/>
      <c r="B45" s="1377"/>
      <c r="C45" s="1377"/>
      <c r="D45" s="1377"/>
      <c r="E45" s="1377"/>
      <c r="F45" s="1377"/>
      <c r="G45" s="1377"/>
      <c r="H45" s="1377"/>
      <c r="I45" s="1399"/>
      <c r="J45" s="1400"/>
      <c r="K45" s="645" t="s">
        <v>453</v>
      </c>
      <c r="L45" s="1400"/>
      <c r="M45" s="1400"/>
      <c r="N45" s="1371"/>
      <c r="O45" s="1372"/>
    </row>
    <row r="46" spans="1:15" ht="15.4" customHeight="1" thickBot="1" x14ac:dyDescent="0.2">
      <c r="A46" s="1453"/>
      <c r="B46" s="1432"/>
      <c r="C46" s="1433"/>
      <c r="D46" s="1433"/>
      <c r="E46" s="1433"/>
      <c r="F46" s="1433"/>
      <c r="G46" s="1433"/>
      <c r="H46" s="1434"/>
      <c r="I46" s="1431" t="s">
        <v>497</v>
      </c>
      <c r="J46" s="1373"/>
      <c r="K46" s="1373"/>
      <c r="L46" s="1373"/>
      <c r="M46" s="1373"/>
      <c r="N46" s="1431"/>
      <c r="O46" s="1375"/>
    </row>
    <row r="47" spans="1:15" ht="15.4" customHeight="1" thickTop="1" x14ac:dyDescent="0.15">
      <c r="A47" s="1458" t="s">
        <v>263</v>
      </c>
      <c r="B47" s="1387"/>
      <c r="C47" s="1387"/>
      <c r="D47" s="1387"/>
      <c r="E47" s="1387"/>
      <c r="F47" s="1387"/>
      <c r="G47" s="1387"/>
      <c r="H47" s="1387"/>
      <c r="I47" s="1427"/>
      <c r="J47" s="1414"/>
      <c r="K47" s="620" t="s">
        <v>453</v>
      </c>
      <c r="L47" s="1414"/>
      <c r="M47" s="1414"/>
      <c r="N47" s="1387"/>
      <c r="O47" s="1388"/>
    </row>
    <row r="48" spans="1:15" ht="15.4" customHeight="1" x14ac:dyDescent="0.15">
      <c r="A48" s="1452"/>
      <c r="B48" s="1371"/>
      <c r="C48" s="1371"/>
      <c r="D48" s="1371"/>
      <c r="E48" s="1371"/>
      <c r="F48" s="1371"/>
      <c r="G48" s="1371"/>
      <c r="H48" s="1371"/>
      <c r="I48" s="1399"/>
      <c r="J48" s="1400"/>
      <c r="K48" s="645" t="s">
        <v>453</v>
      </c>
      <c r="L48" s="1400"/>
      <c r="M48" s="1400"/>
      <c r="N48" s="1371"/>
      <c r="O48" s="1372"/>
    </row>
    <row r="49" spans="1:15" ht="15.4" customHeight="1" x14ac:dyDescent="0.15">
      <c r="A49" s="1452"/>
      <c r="B49" s="1371"/>
      <c r="C49" s="1371"/>
      <c r="D49" s="1371"/>
      <c r="E49" s="1371"/>
      <c r="F49" s="1371"/>
      <c r="G49" s="1371"/>
      <c r="H49" s="1371"/>
      <c r="I49" s="1399"/>
      <c r="J49" s="1400"/>
      <c r="K49" s="645" t="s">
        <v>453</v>
      </c>
      <c r="L49" s="1400"/>
      <c r="M49" s="1400"/>
      <c r="N49" s="1371"/>
      <c r="O49" s="1372"/>
    </row>
    <row r="50" spans="1:15" ht="15.4" customHeight="1" x14ac:dyDescent="0.15">
      <c r="A50" s="1452"/>
      <c r="B50" s="1371"/>
      <c r="C50" s="1371"/>
      <c r="D50" s="1371"/>
      <c r="E50" s="1371"/>
      <c r="F50" s="1371"/>
      <c r="G50" s="1371"/>
      <c r="H50" s="1371"/>
      <c r="I50" s="1399"/>
      <c r="J50" s="1400"/>
      <c r="K50" s="645" t="s">
        <v>453</v>
      </c>
      <c r="L50" s="1400"/>
      <c r="M50" s="1400"/>
      <c r="N50" s="1371"/>
      <c r="O50" s="1372"/>
    </row>
    <row r="51" spans="1:15" ht="15.4" customHeight="1" x14ac:dyDescent="0.15">
      <c r="A51" s="1452"/>
      <c r="B51" s="1371"/>
      <c r="C51" s="1371"/>
      <c r="D51" s="1371"/>
      <c r="E51" s="1371"/>
      <c r="F51" s="1371"/>
      <c r="G51" s="1371"/>
      <c r="H51" s="1371"/>
      <c r="I51" s="1399"/>
      <c r="J51" s="1400"/>
      <c r="K51" s="645" t="s">
        <v>453</v>
      </c>
      <c r="L51" s="1400"/>
      <c r="M51" s="1400"/>
      <c r="N51" s="1371"/>
      <c r="O51" s="1372"/>
    </row>
    <row r="52" spans="1:15" ht="15.4" customHeight="1" x14ac:dyDescent="0.15">
      <c r="A52" s="1452"/>
      <c r="B52" s="1377"/>
      <c r="C52" s="1377"/>
      <c r="D52" s="1377"/>
      <c r="E52" s="1377"/>
      <c r="F52" s="1377"/>
      <c r="G52" s="1377"/>
      <c r="H52" s="1377"/>
      <c r="I52" s="1399"/>
      <c r="J52" s="1400"/>
      <c r="K52" s="645" t="s">
        <v>453</v>
      </c>
      <c r="L52" s="1400"/>
      <c r="M52" s="1400"/>
      <c r="N52" s="1371"/>
      <c r="O52" s="1372"/>
    </row>
    <row r="53" spans="1:15" ht="15.4" customHeight="1" thickBot="1" x14ac:dyDescent="0.2">
      <c r="A53" s="1453"/>
      <c r="B53" s="1432"/>
      <c r="C53" s="1433"/>
      <c r="D53" s="1433"/>
      <c r="E53" s="1433"/>
      <c r="F53" s="1433"/>
      <c r="G53" s="1433"/>
      <c r="H53" s="1434"/>
      <c r="I53" s="1431" t="s">
        <v>498</v>
      </c>
      <c r="J53" s="1373"/>
      <c r="K53" s="1373"/>
      <c r="L53" s="1373"/>
      <c r="M53" s="1373"/>
      <c r="N53" s="1431"/>
      <c r="O53" s="1375"/>
    </row>
    <row r="54" spans="1:15" ht="15.4" customHeight="1" thickTop="1" x14ac:dyDescent="0.15">
      <c r="A54" s="1458" t="s">
        <v>264</v>
      </c>
      <c r="B54" s="1387"/>
      <c r="C54" s="1387"/>
      <c r="D54" s="1387"/>
      <c r="E54" s="1387"/>
      <c r="F54" s="1387"/>
      <c r="G54" s="1387"/>
      <c r="H54" s="1387"/>
      <c r="I54" s="1427"/>
      <c r="J54" s="1414"/>
      <c r="K54" s="620" t="s">
        <v>453</v>
      </c>
      <c r="L54" s="1414"/>
      <c r="M54" s="1414"/>
      <c r="N54" s="1387"/>
      <c r="O54" s="1388"/>
    </row>
    <row r="55" spans="1:15" ht="15.4" customHeight="1" x14ac:dyDescent="0.15">
      <c r="A55" s="1452"/>
      <c r="B55" s="1371"/>
      <c r="C55" s="1371"/>
      <c r="D55" s="1371"/>
      <c r="E55" s="1371"/>
      <c r="F55" s="1371"/>
      <c r="G55" s="1371"/>
      <c r="H55" s="1371"/>
      <c r="I55" s="1399"/>
      <c r="J55" s="1400"/>
      <c r="K55" s="645" t="s">
        <v>453</v>
      </c>
      <c r="L55" s="1400"/>
      <c r="M55" s="1400"/>
      <c r="N55" s="1371"/>
      <c r="O55" s="1372"/>
    </row>
    <row r="56" spans="1:15" ht="15.4" customHeight="1" x14ac:dyDescent="0.15">
      <c r="A56" s="1452"/>
      <c r="B56" s="1371"/>
      <c r="C56" s="1371"/>
      <c r="D56" s="1371"/>
      <c r="E56" s="1371"/>
      <c r="F56" s="1371"/>
      <c r="G56" s="1371"/>
      <c r="H56" s="1371"/>
      <c r="I56" s="1399"/>
      <c r="J56" s="1400"/>
      <c r="K56" s="645" t="s">
        <v>453</v>
      </c>
      <c r="L56" s="1400"/>
      <c r="M56" s="1400"/>
      <c r="N56" s="1371"/>
      <c r="O56" s="1372"/>
    </row>
    <row r="57" spans="1:15" ht="15.4" customHeight="1" x14ac:dyDescent="0.15">
      <c r="A57" s="1452"/>
      <c r="B57" s="1371"/>
      <c r="C57" s="1371"/>
      <c r="D57" s="1371"/>
      <c r="E57" s="1371"/>
      <c r="F57" s="1371"/>
      <c r="G57" s="1371"/>
      <c r="H57" s="1371"/>
      <c r="I57" s="1399"/>
      <c r="J57" s="1400"/>
      <c r="K57" s="645" t="s">
        <v>453</v>
      </c>
      <c r="L57" s="1400"/>
      <c r="M57" s="1400"/>
      <c r="N57" s="1371"/>
      <c r="O57" s="1372"/>
    </row>
    <row r="58" spans="1:15" ht="15.4" customHeight="1" x14ac:dyDescent="0.15">
      <c r="A58" s="1452"/>
      <c r="B58" s="1371"/>
      <c r="C58" s="1371"/>
      <c r="D58" s="1371"/>
      <c r="E58" s="1371"/>
      <c r="F58" s="1371"/>
      <c r="G58" s="1371"/>
      <c r="H58" s="1371"/>
      <c r="I58" s="1399"/>
      <c r="J58" s="1400"/>
      <c r="K58" s="645" t="s">
        <v>453</v>
      </c>
      <c r="L58" s="1400"/>
      <c r="M58" s="1400"/>
      <c r="N58" s="1371"/>
      <c r="O58" s="1372"/>
    </row>
    <row r="59" spans="1:15" ht="15.4" customHeight="1" x14ac:dyDescent="0.15">
      <c r="A59" s="1452"/>
      <c r="B59" s="1377"/>
      <c r="C59" s="1377"/>
      <c r="D59" s="1377"/>
      <c r="E59" s="1377"/>
      <c r="F59" s="1377"/>
      <c r="G59" s="1377"/>
      <c r="H59" s="1377"/>
      <c r="I59" s="1399"/>
      <c r="J59" s="1400"/>
      <c r="K59" s="645" t="s">
        <v>453</v>
      </c>
      <c r="L59" s="1400"/>
      <c r="M59" s="1400"/>
      <c r="N59" s="1371"/>
      <c r="O59" s="1372"/>
    </row>
    <row r="60" spans="1:15" ht="15.4" customHeight="1" thickBot="1" x14ac:dyDescent="0.2">
      <c r="A60" s="1453"/>
      <c r="B60" s="1432"/>
      <c r="C60" s="1433"/>
      <c r="D60" s="1433"/>
      <c r="E60" s="1433"/>
      <c r="F60" s="1433"/>
      <c r="G60" s="1433"/>
      <c r="H60" s="1434"/>
      <c r="I60" s="1431" t="s">
        <v>499</v>
      </c>
      <c r="J60" s="1373"/>
      <c r="K60" s="1373"/>
      <c r="L60" s="1373"/>
      <c r="M60" s="1373"/>
      <c r="N60" s="1431"/>
      <c r="O60" s="1375"/>
    </row>
    <row r="61" spans="1:15" ht="15.4" customHeight="1" thickTop="1" x14ac:dyDescent="0.15"/>
    <row r="62" spans="1:15" ht="15.4" customHeight="1" thickBot="1" x14ac:dyDescent="0.2">
      <c r="A62" s="626" t="s">
        <v>422</v>
      </c>
      <c r="B62" s="1369" t="s">
        <v>450</v>
      </c>
      <c r="C62" s="1369"/>
      <c r="D62" s="1369"/>
      <c r="E62" s="1369" t="s">
        <v>428</v>
      </c>
      <c r="F62" s="1369"/>
      <c r="G62" s="1369"/>
      <c r="H62" s="1369"/>
      <c r="I62" s="1448" t="s">
        <v>451</v>
      </c>
      <c r="J62" s="1449"/>
      <c r="K62" s="1449"/>
      <c r="L62" s="1449"/>
      <c r="M62" s="1449"/>
      <c r="N62" s="1369" t="s">
        <v>452</v>
      </c>
      <c r="O62" s="1450"/>
    </row>
    <row r="63" spans="1:15" ht="15.4" customHeight="1" thickTop="1" x14ac:dyDescent="0.15">
      <c r="A63" s="1458" t="s">
        <v>265</v>
      </c>
      <c r="B63" s="1387"/>
      <c r="C63" s="1387"/>
      <c r="D63" s="1387"/>
      <c r="E63" s="1387"/>
      <c r="F63" s="1387"/>
      <c r="G63" s="1387"/>
      <c r="H63" s="1387"/>
      <c r="I63" s="1427"/>
      <c r="J63" s="1414"/>
      <c r="K63" s="620" t="s">
        <v>453</v>
      </c>
      <c r="L63" s="1414"/>
      <c r="M63" s="1414"/>
      <c r="N63" s="1387"/>
      <c r="O63" s="1388"/>
    </row>
    <row r="64" spans="1:15" ht="15.4" customHeight="1" x14ac:dyDescent="0.15">
      <c r="A64" s="1452"/>
      <c r="B64" s="1371"/>
      <c r="C64" s="1371"/>
      <c r="D64" s="1371"/>
      <c r="E64" s="1371"/>
      <c r="F64" s="1371"/>
      <c r="G64" s="1371"/>
      <c r="H64" s="1371"/>
      <c r="I64" s="1399"/>
      <c r="J64" s="1400"/>
      <c r="K64" s="645" t="s">
        <v>453</v>
      </c>
      <c r="L64" s="1400"/>
      <c r="M64" s="1400"/>
      <c r="N64" s="1371"/>
      <c r="O64" s="1372"/>
    </row>
    <row r="65" spans="1:15" ht="15.4" customHeight="1" x14ac:dyDescent="0.15">
      <c r="A65" s="1452"/>
      <c r="B65" s="1371"/>
      <c r="C65" s="1371"/>
      <c r="D65" s="1371"/>
      <c r="E65" s="1371"/>
      <c r="F65" s="1371"/>
      <c r="G65" s="1371"/>
      <c r="H65" s="1371"/>
      <c r="I65" s="1399"/>
      <c r="J65" s="1400"/>
      <c r="K65" s="645" t="s">
        <v>453</v>
      </c>
      <c r="L65" s="1400"/>
      <c r="M65" s="1400"/>
      <c r="N65" s="1371"/>
      <c r="O65" s="1372"/>
    </row>
    <row r="66" spans="1:15" ht="15.4" customHeight="1" x14ac:dyDescent="0.15">
      <c r="A66" s="1452"/>
      <c r="B66" s="1371"/>
      <c r="C66" s="1371"/>
      <c r="D66" s="1371"/>
      <c r="E66" s="1371"/>
      <c r="F66" s="1371"/>
      <c r="G66" s="1371"/>
      <c r="H66" s="1371"/>
      <c r="I66" s="1399"/>
      <c r="J66" s="1400"/>
      <c r="K66" s="645" t="s">
        <v>453</v>
      </c>
      <c r="L66" s="1400"/>
      <c r="M66" s="1400"/>
      <c r="N66" s="1371"/>
      <c r="O66" s="1372"/>
    </row>
    <row r="67" spans="1:15" ht="15.4" customHeight="1" x14ac:dyDescent="0.15">
      <c r="A67" s="1452"/>
      <c r="B67" s="1371"/>
      <c r="C67" s="1371"/>
      <c r="D67" s="1371"/>
      <c r="E67" s="1371"/>
      <c r="F67" s="1371"/>
      <c r="G67" s="1371"/>
      <c r="H67" s="1371"/>
      <c r="I67" s="1399"/>
      <c r="J67" s="1400"/>
      <c r="K67" s="645" t="s">
        <v>453</v>
      </c>
      <c r="L67" s="1400"/>
      <c r="M67" s="1400"/>
      <c r="N67" s="1371"/>
      <c r="O67" s="1372"/>
    </row>
    <row r="68" spans="1:15" ht="15.4" customHeight="1" x14ac:dyDescent="0.15">
      <c r="A68" s="1452"/>
      <c r="B68" s="1377"/>
      <c r="C68" s="1377"/>
      <c r="D68" s="1377"/>
      <c r="E68" s="1377"/>
      <c r="F68" s="1377"/>
      <c r="G68" s="1377"/>
      <c r="H68" s="1377"/>
      <c r="I68" s="1399"/>
      <c r="J68" s="1400"/>
      <c r="K68" s="645" t="s">
        <v>453</v>
      </c>
      <c r="L68" s="1400"/>
      <c r="M68" s="1400"/>
      <c r="N68" s="1371"/>
      <c r="O68" s="1372"/>
    </row>
    <row r="69" spans="1:15" ht="15.4" customHeight="1" thickBot="1" x14ac:dyDescent="0.2">
      <c r="A69" s="1453"/>
      <c r="B69" s="1432"/>
      <c r="C69" s="1433"/>
      <c r="D69" s="1433"/>
      <c r="E69" s="1433"/>
      <c r="F69" s="1433"/>
      <c r="G69" s="1433"/>
      <c r="H69" s="1434"/>
      <c r="I69" s="1431" t="s">
        <v>500</v>
      </c>
      <c r="J69" s="1373"/>
      <c r="K69" s="1373"/>
      <c r="L69" s="1373"/>
      <c r="M69" s="1373"/>
      <c r="N69" s="1431"/>
      <c r="O69" s="1375"/>
    </row>
    <row r="70" spans="1:15" ht="15.4" customHeight="1" thickTop="1" x14ac:dyDescent="0.15">
      <c r="A70" s="1458" t="s">
        <v>482</v>
      </c>
      <c r="B70" s="1387"/>
      <c r="C70" s="1387"/>
      <c r="D70" s="1387"/>
      <c r="E70" s="1387"/>
      <c r="F70" s="1387"/>
      <c r="G70" s="1387"/>
      <c r="H70" s="1387"/>
      <c r="I70" s="1427"/>
      <c r="J70" s="1414"/>
      <c r="K70" s="620" t="s">
        <v>453</v>
      </c>
      <c r="L70" s="1414"/>
      <c r="M70" s="1414"/>
      <c r="N70" s="1387"/>
      <c r="O70" s="1388"/>
    </row>
    <row r="71" spans="1:15" ht="15.4" customHeight="1" x14ac:dyDescent="0.15">
      <c r="A71" s="1452"/>
      <c r="B71" s="1371"/>
      <c r="C71" s="1371"/>
      <c r="D71" s="1371"/>
      <c r="E71" s="1371"/>
      <c r="F71" s="1371"/>
      <c r="G71" s="1371"/>
      <c r="H71" s="1371"/>
      <c r="I71" s="1399"/>
      <c r="J71" s="1400"/>
      <c r="K71" s="645" t="s">
        <v>453</v>
      </c>
      <c r="L71" s="1400"/>
      <c r="M71" s="1400"/>
      <c r="N71" s="1371"/>
      <c r="O71" s="1372"/>
    </row>
    <row r="72" spans="1:15" ht="15.4" customHeight="1" x14ac:dyDescent="0.15">
      <c r="A72" s="1452"/>
      <c r="B72" s="1371"/>
      <c r="C72" s="1371"/>
      <c r="D72" s="1371"/>
      <c r="E72" s="1371"/>
      <c r="F72" s="1371"/>
      <c r="G72" s="1371"/>
      <c r="H72" s="1371"/>
      <c r="I72" s="1399"/>
      <c r="J72" s="1400"/>
      <c r="K72" s="645" t="s">
        <v>453</v>
      </c>
      <c r="L72" s="1400"/>
      <c r="M72" s="1400"/>
      <c r="N72" s="1371"/>
      <c r="O72" s="1372"/>
    </row>
    <row r="73" spans="1:15" ht="15.4" customHeight="1" x14ac:dyDescent="0.15">
      <c r="A73" s="1452"/>
      <c r="B73" s="1371"/>
      <c r="C73" s="1371"/>
      <c r="D73" s="1371"/>
      <c r="E73" s="1371"/>
      <c r="F73" s="1371"/>
      <c r="G73" s="1371"/>
      <c r="H73" s="1371"/>
      <c r="I73" s="1399"/>
      <c r="J73" s="1400"/>
      <c r="K73" s="645" t="s">
        <v>453</v>
      </c>
      <c r="L73" s="1400"/>
      <c r="M73" s="1400"/>
      <c r="N73" s="1371"/>
      <c r="O73" s="1372"/>
    </row>
    <row r="74" spans="1:15" ht="15.4" customHeight="1" x14ac:dyDescent="0.15">
      <c r="A74" s="1452"/>
      <c r="B74" s="1371"/>
      <c r="C74" s="1371"/>
      <c r="D74" s="1371"/>
      <c r="E74" s="1371"/>
      <c r="F74" s="1371"/>
      <c r="G74" s="1371"/>
      <c r="H74" s="1371"/>
      <c r="I74" s="1399"/>
      <c r="J74" s="1400"/>
      <c r="K74" s="645" t="s">
        <v>453</v>
      </c>
      <c r="L74" s="1400"/>
      <c r="M74" s="1400"/>
      <c r="N74" s="1371"/>
      <c r="O74" s="1372"/>
    </row>
    <row r="75" spans="1:15" ht="15.4" customHeight="1" x14ac:dyDescent="0.15">
      <c r="A75" s="1452"/>
      <c r="B75" s="1377"/>
      <c r="C75" s="1377"/>
      <c r="D75" s="1377"/>
      <c r="E75" s="1377"/>
      <c r="F75" s="1377"/>
      <c r="G75" s="1377"/>
      <c r="H75" s="1377"/>
      <c r="I75" s="1399"/>
      <c r="J75" s="1400"/>
      <c r="K75" s="645" t="s">
        <v>453</v>
      </c>
      <c r="L75" s="1400"/>
      <c r="M75" s="1400"/>
      <c r="N75" s="1371"/>
      <c r="O75" s="1372"/>
    </row>
    <row r="76" spans="1:15" ht="15.4" customHeight="1" thickBot="1" x14ac:dyDescent="0.2">
      <c r="A76" s="1453"/>
      <c r="B76" s="1432"/>
      <c r="C76" s="1433"/>
      <c r="D76" s="1433"/>
      <c r="E76" s="1433"/>
      <c r="F76" s="1433"/>
      <c r="G76" s="1433"/>
      <c r="H76" s="1434"/>
      <c r="I76" s="1431" t="s">
        <v>501</v>
      </c>
      <c r="J76" s="1373"/>
      <c r="K76" s="1373"/>
      <c r="L76" s="1373"/>
      <c r="M76" s="1373"/>
      <c r="N76" s="1431"/>
      <c r="O76" s="1375"/>
    </row>
    <row r="77" spans="1:15" ht="15.4" customHeight="1" thickTop="1" x14ac:dyDescent="0.15">
      <c r="A77" s="1458" t="s">
        <v>484</v>
      </c>
      <c r="B77" s="1387"/>
      <c r="C77" s="1387"/>
      <c r="D77" s="1387"/>
      <c r="E77" s="1387"/>
      <c r="F77" s="1387"/>
      <c r="G77" s="1387"/>
      <c r="H77" s="1387"/>
      <c r="I77" s="1427"/>
      <c r="J77" s="1414"/>
      <c r="K77" s="620" t="s">
        <v>453</v>
      </c>
      <c r="L77" s="1414"/>
      <c r="M77" s="1414"/>
      <c r="N77" s="1387"/>
      <c r="O77" s="1388"/>
    </row>
    <row r="78" spans="1:15" ht="15.4" customHeight="1" x14ac:dyDescent="0.15">
      <c r="A78" s="1452"/>
      <c r="B78" s="1371"/>
      <c r="C78" s="1371"/>
      <c r="D78" s="1371"/>
      <c r="E78" s="1371"/>
      <c r="F78" s="1371"/>
      <c r="G78" s="1371"/>
      <c r="H78" s="1371"/>
      <c r="I78" s="1399"/>
      <c r="J78" s="1400"/>
      <c r="K78" s="645" t="s">
        <v>453</v>
      </c>
      <c r="L78" s="1400"/>
      <c r="M78" s="1400"/>
      <c r="N78" s="1371"/>
      <c r="O78" s="1372"/>
    </row>
    <row r="79" spans="1:15" ht="15.4" customHeight="1" x14ac:dyDescent="0.15">
      <c r="A79" s="1452"/>
      <c r="B79" s="1371"/>
      <c r="C79" s="1371"/>
      <c r="D79" s="1371"/>
      <c r="E79" s="1371"/>
      <c r="F79" s="1371"/>
      <c r="G79" s="1371"/>
      <c r="H79" s="1371"/>
      <c r="I79" s="1399"/>
      <c r="J79" s="1400"/>
      <c r="K79" s="645" t="s">
        <v>453</v>
      </c>
      <c r="L79" s="1400"/>
      <c r="M79" s="1400"/>
      <c r="N79" s="1371"/>
      <c r="O79" s="1372"/>
    </row>
    <row r="80" spans="1:15" ht="15.4" customHeight="1" x14ac:dyDescent="0.15">
      <c r="A80" s="1452"/>
      <c r="B80" s="1371"/>
      <c r="C80" s="1371"/>
      <c r="D80" s="1371"/>
      <c r="E80" s="1371"/>
      <c r="F80" s="1371"/>
      <c r="G80" s="1371"/>
      <c r="H80" s="1371"/>
      <c r="I80" s="1399"/>
      <c r="J80" s="1400"/>
      <c r="K80" s="645" t="s">
        <v>453</v>
      </c>
      <c r="L80" s="1400"/>
      <c r="M80" s="1400"/>
      <c r="N80" s="1371"/>
      <c r="O80" s="1372"/>
    </row>
    <row r="81" spans="1:15" ht="15.4" customHeight="1" x14ac:dyDescent="0.15">
      <c r="A81" s="1452"/>
      <c r="B81" s="1371"/>
      <c r="C81" s="1371"/>
      <c r="D81" s="1371"/>
      <c r="E81" s="1371"/>
      <c r="F81" s="1371"/>
      <c r="G81" s="1371"/>
      <c r="H81" s="1371"/>
      <c r="I81" s="1399"/>
      <c r="J81" s="1400"/>
      <c r="K81" s="645" t="s">
        <v>453</v>
      </c>
      <c r="L81" s="1400"/>
      <c r="M81" s="1400"/>
      <c r="N81" s="1371"/>
      <c r="O81" s="1372"/>
    </row>
    <row r="82" spans="1:15" ht="15.4" customHeight="1" x14ac:dyDescent="0.15">
      <c r="A82" s="1452"/>
      <c r="B82" s="1377"/>
      <c r="C82" s="1377"/>
      <c r="D82" s="1377"/>
      <c r="E82" s="1377"/>
      <c r="F82" s="1377"/>
      <c r="G82" s="1377"/>
      <c r="H82" s="1377"/>
      <c r="I82" s="1399"/>
      <c r="J82" s="1400"/>
      <c r="K82" s="645" t="s">
        <v>453</v>
      </c>
      <c r="L82" s="1400"/>
      <c r="M82" s="1400"/>
      <c r="N82" s="1371"/>
      <c r="O82" s="1372"/>
    </row>
    <row r="83" spans="1:15" ht="15.4" customHeight="1" thickBot="1" x14ac:dyDescent="0.2">
      <c r="A83" s="1453"/>
      <c r="B83" s="1432"/>
      <c r="C83" s="1433"/>
      <c r="D83" s="1433"/>
      <c r="E83" s="1433"/>
      <c r="F83" s="1433"/>
      <c r="G83" s="1433"/>
      <c r="H83" s="1434"/>
      <c r="I83" s="1431" t="s">
        <v>502</v>
      </c>
      <c r="J83" s="1373"/>
      <c r="K83" s="1373"/>
      <c r="L83" s="1373"/>
      <c r="M83" s="1373"/>
      <c r="N83" s="1431"/>
      <c r="O83" s="1375"/>
    </row>
    <row r="84" spans="1:15" ht="15.4" customHeight="1" thickTop="1" x14ac:dyDescent="0.15">
      <c r="A84" s="1458" t="s">
        <v>266</v>
      </c>
      <c r="B84" s="1387"/>
      <c r="C84" s="1387"/>
      <c r="D84" s="1387"/>
      <c r="E84" s="1387"/>
      <c r="F84" s="1387"/>
      <c r="G84" s="1387"/>
      <c r="H84" s="1387"/>
      <c r="I84" s="1427"/>
      <c r="J84" s="1414"/>
      <c r="K84" s="620" t="s">
        <v>453</v>
      </c>
      <c r="L84" s="1414"/>
      <c r="M84" s="1414"/>
      <c r="N84" s="1387"/>
      <c r="O84" s="1388"/>
    </row>
    <row r="85" spans="1:15" ht="15.4" customHeight="1" x14ac:dyDescent="0.15">
      <c r="A85" s="1452"/>
      <c r="B85" s="1371"/>
      <c r="C85" s="1371"/>
      <c r="D85" s="1371"/>
      <c r="E85" s="1371"/>
      <c r="F85" s="1371"/>
      <c r="G85" s="1371"/>
      <c r="H85" s="1371"/>
      <c r="I85" s="1399"/>
      <c r="J85" s="1400"/>
      <c r="K85" s="645" t="s">
        <v>453</v>
      </c>
      <c r="L85" s="1400"/>
      <c r="M85" s="1400"/>
      <c r="N85" s="1371"/>
      <c r="O85" s="1372"/>
    </row>
    <row r="86" spans="1:15" ht="15.4" customHeight="1" x14ac:dyDescent="0.15">
      <c r="A86" s="1452"/>
      <c r="B86" s="1371"/>
      <c r="C86" s="1371"/>
      <c r="D86" s="1371"/>
      <c r="E86" s="1371"/>
      <c r="F86" s="1371"/>
      <c r="G86" s="1371"/>
      <c r="H86" s="1371"/>
      <c r="I86" s="1399"/>
      <c r="J86" s="1400"/>
      <c r="K86" s="645" t="s">
        <v>453</v>
      </c>
      <c r="L86" s="1400"/>
      <c r="M86" s="1400"/>
      <c r="N86" s="1371"/>
      <c r="O86" s="1372"/>
    </row>
    <row r="87" spans="1:15" ht="15.4" customHeight="1" x14ac:dyDescent="0.15">
      <c r="A87" s="1452"/>
      <c r="B87" s="1371"/>
      <c r="C87" s="1371"/>
      <c r="D87" s="1371"/>
      <c r="E87" s="1371"/>
      <c r="F87" s="1371"/>
      <c r="G87" s="1371"/>
      <c r="H87" s="1371"/>
      <c r="I87" s="1399"/>
      <c r="J87" s="1400"/>
      <c r="K87" s="645" t="s">
        <v>453</v>
      </c>
      <c r="L87" s="1400"/>
      <c r="M87" s="1400"/>
      <c r="N87" s="1371"/>
      <c r="O87" s="1372"/>
    </row>
    <row r="88" spans="1:15" ht="15.4" customHeight="1" x14ac:dyDescent="0.15">
      <c r="A88" s="1452"/>
      <c r="B88" s="1371"/>
      <c r="C88" s="1371"/>
      <c r="D88" s="1371"/>
      <c r="E88" s="1371"/>
      <c r="F88" s="1371"/>
      <c r="G88" s="1371"/>
      <c r="H88" s="1371"/>
      <c r="I88" s="1399"/>
      <c r="J88" s="1400"/>
      <c r="K88" s="645" t="s">
        <v>453</v>
      </c>
      <c r="L88" s="1400"/>
      <c r="M88" s="1400"/>
      <c r="N88" s="1371"/>
      <c r="O88" s="1372"/>
    </row>
    <row r="89" spans="1:15" ht="15.4" customHeight="1" x14ac:dyDescent="0.15">
      <c r="A89" s="1452"/>
      <c r="B89" s="1377"/>
      <c r="C89" s="1377"/>
      <c r="D89" s="1377"/>
      <c r="E89" s="1377"/>
      <c r="F89" s="1377"/>
      <c r="G89" s="1377"/>
      <c r="H89" s="1377"/>
      <c r="I89" s="1399"/>
      <c r="J89" s="1400"/>
      <c r="K89" s="645" t="s">
        <v>453</v>
      </c>
      <c r="L89" s="1400"/>
      <c r="M89" s="1400"/>
      <c r="N89" s="1371"/>
      <c r="O89" s="1372"/>
    </row>
    <row r="90" spans="1:15" ht="15.4" customHeight="1" thickBot="1" x14ac:dyDescent="0.2">
      <c r="A90" s="1453"/>
      <c r="B90" s="1432"/>
      <c r="C90" s="1433"/>
      <c r="D90" s="1433"/>
      <c r="E90" s="1433"/>
      <c r="F90" s="1433"/>
      <c r="G90" s="1433"/>
      <c r="H90" s="1434"/>
      <c r="I90" s="1431" t="s">
        <v>503</v>
      </c>
      <c r="J90" s="1373"/>
      <c r="K90" s="1373"/>
      <c r="L90" s="1373"/>
      <c r="M90" s="1373"/>
      <c r="N90" s="1431"/>
      <c r="O90" s="1375"/>
    </row>
    <row r="91" spans="1:15" ht="15.4" customHeight="1" thickTop="1" x14ac:dyDescent="0.15">
      <c r="A91" s="1458" t="s">
        <v>267</v>
      </c>
      <c r="B91" s="1387"/>
      <c r="C91" s="1387"/>
      <c r="D91" s="1387"/>
      <c r="E91" s="1387"/>
      <c r="F91" s="1387"/>
      <c r="G91" s="1387"/>
      <c r="H91" s="1387"/>
      <c r="I91" s="1427"/>
      <c r="J91" s="1414"/>
      <c r="K91" s="620" t="s">
        <v>453</v>
      </c>
      <c r="L91" s="1414"/>
      <c r="M91" s="1414"/>
      <c r="N91" s="1387"/>
      <c r="O91" s="1388"/>
    </row>
    <row r="92" spans="1:15" ht="15.4" customHeight="1" x14ac:dyDescent="0.15">
      <c r="A92" s="1452"/>
      <c r="B92" s="1371"/>
      <c r="C92" s="1371"/>
      <c r="D92" s="1371"/>
      <c r="E92" s="1371"/>
      <c r="F92" s="1371"/>
      <c r="G92" s="1371"/>
      <c r="H92" s="1371"/>
      <c r="I92" s="1399"/>
      <c r="J92" s="1400"/>
      <c r="K92" s="645" t="s">
        <v>453</v>
      </c>
      <c r="L92" s="1400"/>
      <c r="M92" s="1400"/>
      <c r="N92" s="1371"/>
      <c r="O92" s="1372"/>
    </row>
    <row r="93" spans="1:15" ht="15.4" customHeight="1" x14ac:dyDescent="0.15">
      <c r="A93" s="1452"/>
      <c r="B93" s="1371"/>
      <c r="C93" s="1371"/>
      <c r="D93" s="1371"/>
      <c r="E93" s="1371"/>
      <c r="F93" s="1371"/>
      <c r="G93" s="1371"/>
      <c r="H93" s="1371"/>
      <c r="I93" s="1399"/>
      <c r="J93" s="1400"/>
      <c r="K93" s="645" t="s">
        <v>453</v>
      </c>
      <c r="L93" s="1400"/>
      <c r="M93" s="1400"/>
      <c r="N93" s="1371"/>
      <c r="O93" s="1372"/>
    </row>
    <row r="94" spans="1:15" ht="15.4" customHeight="1" x14ac:dyDescent="0.15">
      <c r="A94" s="1452"/>
      <c r="B94" s="1371"/>
      <c r="C94" s="1371"/>
      <c r="D94" s="1371"/>
      <c r="E94" s="1371"/>
      <c r="F94" s="1371"/>
      <c r="G94" s="1371"/>
      <c r="H94" s="1371"/>
      <c r="I94" s="1399"/>
      <c r="J94" s="1400"/>
      <c r="K94" s="645" t="s">
        <v>453</v>
      </c>
      <c r="L94" s="1400"/>
      <c r="M94" s="1400"/>
      <c r="N94" s="1371"/>
      <c r="O94" s="1372"/>
    </row>
    <row r="95" spans="1:15" ht="15.4" customHeight="1" x14ac:dyDescent="0.15">
      <c r="A95" s="1452"/>
      <c r="B95" s="1371"/>
      <c r="C95" s="1371"/>
      <c r="D95" s="1371"/>
      <c r="E95" s="1371"/>
      <c r="F95" s="1371"/>
      <c r="G95" s="1371"/>
      <c r="H95" s="1371"/>
      <c r="I95" s="1399"/>
      <c r="J95" s="1400"/>
      <c r="K95" s="645" t="s">
        <v>453</v>
      </c>
      <c r="L95" s="1400"/>
      <c r="M95" s="1400"/>
      <c r="N95" s="1371"/>
      <c r="O95" s="1372"/>
    </row>
    <row r="96" spans="1:15" ht="15.4" customHeight="1" x14ac:dyDescent="0.15">
      <c r="A96" s="1452"/>
      <c r="B96" s="1377"/>
      <c r="C96" s="1377"/>
      <c r="D96" s="1377"/>
      <c r="E96" s="1377"/>
      <c r="F96" s="1377"/>
      <c r="G96" s="1377"/>
      <c r="H96" s="1377"/>
      <c r="I96" s="1399"/>
      <c r="J96" s="1400"/>
      <c r="K96" s="645" t="s">
        <v>453</v>
      </c>
      <c r="L96" s="1400"/>
      <c r="M96" s="1400"/>
      <c r="N96" s="1371"/>
      <c r="O96" s="1372"/>
    </row>
    <row r="97" spans="1:15" ht="15.4" customHeight="1" thickBot="1" x14ac:dyDescent="0.2">
      <c r="A97" s="1453"/>
      <c r="B97" s="1432"/>
      <c r="C97" s="1433"/>
      <c r="D97" s="1433"/>
      <c r="E97" s="1433"/>
      <c r="F97" s="1433"/>
      <c r="G97" s="1433"/>
      <c r="H97" s="1434"/>
      <c r="I97" s="1431" t="s">
        <v>504</v>
      </c>
      <c r="J97" s="1373"/>
      <c r="K97" s="1373"/>
      <c r="L97" s="1373"/>
      <c r="M97" s="1373"/>
      <c r="N97" s="1431"/>
      <c r="O97" s="1375"/>
    </row>
    <row r="98" spans="1:15" ht="15.4" customHeight="1" thickTop="1" x14ac:dyDescent="0.15">
      <c r="F98" s="1467" t="s">
        <v>505</v>
      </c>
      <c r="G98" s="1414"/>
      <c r="H98" s="1414"/>
      <c r="I98" s="1414"/>
      <c r="J98" s="1414"/>
      <c r="K98" s="1414"/>
      <c r="L98" s="1414"/>
      <c r="M98" s="1414"/>
      <c r="N98" s="1427"/>
      <c r="O98" s="1415"/>
    </row>
    <row r="99" spans="1:15" ht="14.25" customHeight="1" thickBot="1" x14ac:dyDescent="0.2">
      <c r="F99" s="1410"/>
      <c r="G99" s="1422"/>
      <c r="H99" s="1422"/>
      <c r="I99" s="1422"/>
      <c r="J99" s="1422"/>
      <c r="K99" s="1422"/>
      <c r="L99" s="1422"/>
      <c r="M99" s="1422"/>
      <c r="N99" s="1468"/>
      <c r="O99" s="1469"/>
    </row>
    <row r="100" spans="1:15" ht="14.25" customHeight="1" x14ac:dyDescent="0.15">
      <c r="A100" s="618" t="s">
        <v>135</v>
      </c>
      <c r="B100" s="1418" t="s">
        <v>489</v>
      </c>
      <c r="C100" s="1418"/>
      <c r="D100" s="1418"/>
      <c r="E100" s="1418"/>
      <c r="F100" s="1418"/>
      <c r="G100" s="1418"/>
      <c r="H100" s="1418"/>
      <c r="I100" s="1418"/>
      <c r="J100" s="1418"/>
      <c r="K100" s="1418"/>
      <c r="L100" s="1418"/>
      <c r="M100" s="1418"/>
      <c r="N100" s="1418"/>
      <c r="O100" s="1418"/>
    </row>
    <row r="101" spans="1:15" ht="14.25" customHeight="1" x14ac:dyDescent="0.15">
      <c r="A101" s="618" t="s">
        <v>135</v>
      </c>
      <c r="B101" s="1418" t="s">
        <v>455</v>
      </c>
      <c r="C101" s="1418"/>
      <c r="D101" s="1418"/>
      <c r="E101" s="1418"/>
      <c r="F101" s="1418"/>
      <c r="G101" s="1418"/>
      <c r="H101" s="1418"/>
      <c r="I101" s="1418"/>
      <c r="J101" s="1418"/>
      <c r="K101" s="1418"/>
      <c r="L101" s="1418"/>
      <c r="M101" s="1418"/>
      <c r="N101" s="1418"/>
      <c r="O101" s="1418"/>
    </row>
    <row r="102" spans="1:15" ht="14.25" customHeight="1" x14ac:dyDescent="0.15">
      <c r="A102" s="646"/>
      <c r="B102" s="646"/>
      <c r="C102" s="646"/>
      <c r="D102" s="646"/>
      <c r="E102" s="646"/>
      <c r="F102" s="646"/>
      <c r="G102" s="646"/>
      <c r="H102" s="646"/>
      <c r="I102" s="646"/>
      <c r="J102" s="646"/>
      <c r="K102" s="646"/>
      <c r="L102" s="646"/>
      <c r="M102" s="646"/>
      <c r="N102" s="646"/>
      <c r="O102" s="646"/>
    </row>
    <row r="103" spans="1:15" ht="14.25" customHeight="1" thickBot="1" x14ac:dyDescent="0.2"/>
    <row r="104" spans="1:15" ht="14.25" customHeight="1" x14ac:dyDescent="0.15">
      <c r="A104" s="1419" t="s">
        <v>437</v>
      </c>
      <c r="B104" s="1420"/>
      <c r="C104" s="1420"/>
      <c r="D104" s="1421"/>
    </row>
    <row r="105" spans="1:15" ht="14.25" customHeight="1" thickBot="1" x14ac:dyDescent="0.2">
      <c r="A105" s="1410"/>
      <c r="B105" s="1422"/>
      <c r="C105" s="1422"/>
      <c r="D105" s="1411"/>
    </row>
    <row r="106" spans="1:15" ht="15.4" customHeight="1" x14ac:dyDescent="0.15">
      <c r="A106" s="1423"/>
      <c r="B106" s="1424"/>
      <c r="C106" s="1424"/>
      <c r="D106" s="1425" t="s">
        <v>255</v>
      </c>
      <c r="E106" s="1419" t="s">
        <v>438</v>
      </c>
      <c r="F106" s="1420"/>
      <c r="G106" s="1421"/>
      <c r="H106" s="1423" t="s">
        <v>456</v>
      </c>
      <c r="I106" s="1435" t="s">
        <v>506</v>
      </c>
      <c r="J106" s="1393"/>
      <c r="K106" s="1393"/>
      <c r="L106" s="1393"/>
      <c r="M106" s="1393"/>
      <c r="N106" s="1393"/>
      <c r="O106" s="1393"/>
    </row>
    <row r="107" spans="1:15" ht="15.4" customHeight="1" thickBot="1" x14ac:dyDescent="0.2">
      <c r="A107" s="1410"/>
      <c r="B107" s="1422"/>
      <c r="C107" s="1422"/>
      <c r="D107" s="1411"/>
      <c r="E107" s="1410"/>
      <c r="F107" s="1422"/>
      <c r="G107" s="1411"/>
      <c r="H107" s="1423"/>
      <c r="I107" s="1393"/>
      <c r="J107" s="1393"/>
      <c r="K107" s="1393"/>
      <c r="L107" s="1393"/>
      <c r="M107" s="1393"/>
      <c r="N107" s="1393"/>
      <c r="O107" s="1393"/>
    </row>
    <row r="108" spans="1:15" s="616" customFormat="1" ht="13.5" customHeight="1" x14ac:dyDescent="0.15">
      <c r="A108" s="646"/>
      <c r="B108" s="646"/>
      <c r="C108" s="646"/>
      <c r="D108" s="646"/>
      <c r="E108" s="646"/>
      <c r="F108" s="646"/>
      <c r="G108" s="646"/>
      <c r="H108" s="646"/>
      <c r="I108" s="646"/>
      <c r="J108" s="646"/>
      <c r="K108" s="646"/>
      <c r="L108" s="646"/>
      <c r="M108" s="646"/>
      <c r="N108" s="646"/>
      <c r="O108" s="646"/>
    </row>
    <row r="109" spans="1:15" s="616" customFormat="1" ht="13.5" customHeight="1" x14ac:dyDescent="0.15">
      <c r="A109" s="647" t="s">
        <v>440</v>
      </c>
      <c r="B109" s="647"/>
      <c r="C109" s="647"/>
      <c r="D109" s="647"/>
      <c r="E109" s="647"/>
      <c r="F109" s="647"/>
      <c r="G109" s="647"/>
      <c r="H109" s="647"/>
      <c r="I109" s="647"/>
      <c r="J109" s="647"/>
      <c r="K109" s="647"/>
      <c r="L109" s="647"/>
      <c r="M109" s="647"/>
      <c r="N109" s="647"/>
      <c r="O109" s="647"/>
    </row>
    <row r="110" spans="1:15" s="646" customFormat="1" ht="13.5" customHeight="1" x14ac:dyDescent="0.15">
      <c r="A110" s="618">
        <v>1</v>
      </c>
      <c r="B110" s="616" t="s">
        <v>490</v>
      </c>
      <c r="C110" s="616"/>
      <c r="D110" s="616"/>
      <c r="E110" s="616"/>
      <c r="F110" s="616"/>
      <c r="G110" s="616"/>
      <c r="H110" s="616"/>
      <c r="I110" s="616"/>
      <c r="J110" s="616"/>
      <c r="K110" s="616"/>
      <c r="L110" s="616"/>
      <c r="M110" s="616"/>
      <c r="N110" s="616"/>
      <c r="O110" s="616"/>
    </row>
    <row r="111" spans="1:15" ht="15.4" customHeight="1" x14ac:dyDescent="0.15">
      <c r="A111" s="618">
        <v>2</v>
      </c>
      <c r="B111" s="616" t="s">
        <v>491</v>
      </c>
      <c r="C111" s="616"/>
      <c r="D111" s="616"/>
      <c r="E111" s="616"/>
      <c r="F111" s="616"/>
      <c r="G111" s="616"/>
      <c r="H111" s="616"/>
      <c r="I111" s="616"/>
      <c r="J111" s="616"/>
      <c r="K111" s="616"/>
      <c r="L111" s="616"/>
      <c r="M111" s="616"/>
      <c r="N111" s="616"/>
      <c r="O111" s="616"/>
    </row>
    <row r="112" spans="1:15" ht="15.4" customHeight="1" x14ac:dyDescent="0.15">
      <c r="A112" s="618">
        <v>3</v>
      </c>
      <c r="B112" s="616" t="s">
        <v>458</v>
      </c>
      <c r="C112" s="616"/>
      <c r="D112" s="616"/>
      <c r="E112" s="616"/>
      <c r="F112" s="616"/>
      <c r="G112" s="616"/>
      <c r="H112" s="616"/>
      <c r="I112" s="616"/>
      <c r="J112" s="616"/>
      <c r="K112" s="616"/>
      <c r="L112" s="616"/>
      <c r="M112" s="616"/>
      <c r="N112" s="616"/>
      <c r="O112" s="616"/>
    </row>
    <row r="113" spans="1:15" ht="15.4" customHeight="1" x14ac:dyDescent="0.15">
      <c r="A113" s="616"/>
      <c r="B113" s="616" t="s">
        <v>459</v>
      </c>
      <c r="C113" s="616"/>
      <c r="D113" s="616"/>
      <c r="E113" s="616"/>
      <c r="F113" s="616"/>
      <c r="G113" s="616"/>
      <c r="H113" s="616"/>
      <c r="I113" s="616"/>
      <c r="J113" s="616"/>
      <c r="K113" s="616"/>
      <c r="L113" s="616"/>
      <c r="M113" s="616"/>
      <c r="N113" s="616"/>
      <c r="O113" s="616"/>
    </row>
    <row r="114" spans="1:15" ht="15.4" customHeight="1" x14ac:dyDescent="0.15">
      <c r="A114" s="618">
        <v>4</v>
      </c>
      <c r="B114" s="1413" t="s">
        <v>460</v>
      </c>
      <c r="C114" s="1413"/>
      <c r="D114" s="1413"/>
      <c r="E114" s="1413"/>
      <c r="F114" s="1413"/>
      <c r="G114" s="1413"/>
      <c r="H114" s="1413"/>
      <c r="I114" s="1413"/>
      <c r="J114" s="1413"/>
      <c r="K114" s="1413"/>
      <c r="L114" s="1413"/>
      <c r="M114" s="1413"/>
      <c r="N114" s="1413"/>
      <c r="O114" s="1413"/>
    </row>
    <row r="115" spans="1:15" ht="15.4" customHeight="1" x14ac:dyDescent="0.15">
      <c r="A115" s="616"/>
      <c r="B115" s="1413"/>
      <c r="C115" s="1413"/>
      <c r="D115" s="1413"/>
      <c r="E115" s="1413"/>
      <c r="F115" s="1413"/>
      <c r="G115" s="1413"/>
      <c r="H115" s="1413"/>
      <c r="I115" s="1413"/>
      <c r="J115" s="1413"/>
      <c r="K115" s="1413"/>
      <c r="L115" s="1413"/>
      <c r="M115" s="1413"/>
      <c r="N115" s="1413"/>
      <c r="O115" s="1413"/>
    </row>
    <row r="116" spans="1:15" s="646" customFormat="1" ht="13.5" customHeight="1" x14ac:dyDescent="0.15">
      <c r="A116" s="666"/>
      <c r="B116" s="647"/>
      <c r="C116" s="647"/>
      <c r="D116" s="647"/>
      <c r="E116" s="647"/>
      <c r="F116" s="647"/>
      <c r="G116" s="647"/>
      <c r="H116" s="647"/>
      <c r="I116" s="647"/>
      <c r="J116" s="647"/>
      <c r="K116" s="647"/>
      <c r="L116" s="647"/>
      <c r="M116" s="647"/>
      <c r="N116" s="647"/>
      <c r="O116" s="647"/>
    </row>
    <row r="117" spans="1:15" s="647" customFormat="1" ht="13.5" customHeight="1" x14ac:dyDescent="0.15"/>
    <row r="118" spans="1:15" s="616" customFormat="1" ht="13.5" customHeight="1" x14ac:dyDescent="0.15">
      <c r="A118" s="647"/>
      <c r="B118" s="647"/>
      <c r="C118" s="647"/>
      <c r="D118" s="647"/>
      <c r="E118" s="647"/>
      <c r="F118" s="647"/>
      <c r="G118" s="647"/>
      <c r="H118" s="647"/>
      <c r="I118" s="647"/>
      <c r="J118" s="647"/>
      <c r="K118" s="647"/>
      <c r="L118" s="647"/>
      <c r="M118" s="647"/>
      <c r="N118" s="647"/>
      <c r="O118" s="647"/>
    </row>
    <row r="119" spans="1:15" s="616" customFormat="1" ht="13.5" customHeight="1" x14ac:dyDescent="0.15">
      <c r="A119" s="646"/>
      <c r="B119" s="646"/>
      <c r="C119" s="646"/>
      <c r="D119" s="646"/>
      <c r="E119" s="646"/>
      <c r="F119" s="646"/>
      <c r="G119" s="646"/>
      <c r="H119" s="646"/>
      <c r="I119" s="646"/>
      <c r="J119" s="646"/>
      <c r="K119" s="646"/>
      <c r="L119" s="646"/>
      <c r="M119" s="646"/>
      <c r="N119" s="646"/>
      <c r="O119" s="646"/>
    </row>
    <row r="120" spans="1:15" s="616" customFormat="1" ht="13.5" customHeight="1" x14ac:dyDescent="0.15">
      <c r="A120" s="646"/>
      <c r="B120" s="646"/>
      <c r="C120" s="646"/>
      <c r="D120" s="646"/>
      <c r="E120" s="646"/>
      <c r="F120" s="646"/>
      <c r="G120" s="646"/>
      <c r="H120" s="646"/>
      <c r="I120" s="646"/>
      <c r="J120" s="646"/>
      <c r="K120" s="646"/>
      <c r="L120" s="646"/>
      <c r="M120" s="646"/>
      <c r="N120" s="646"/>
      <c r="O120" s="646"/>
    </row>
    <row r="121" spans="1:15" s="616" customFormat="1" ht="13.5" customHeight="1" x14ac:dyDescent="0.15">
      <c r="A121" s="646"/>
      <c r="B121" s="646"/>
      <c r="C121" s="646"/>
      <c r="D121" s="646"/>
      <c r="E121" s="646"/>
      <c r="F121" s="646"/>
      <c r="G121" s="646"/>
      <c r="H121" s="646"/>
      <c r="I121" s="646"/>
      <c r="J121" s="646"/>
      <c r="K121" s="646"/>
      <c r="L121" s="646"/>
      <c r="M121" s="646"/>
      <c r="N121" s="646"/>
      <c r="O121" s="646"/>
    </row>
    <row r="122" spans="1:15" s="616" customFormat="1" ht="13.5" customHeight="1" x14ac:dyDescent="0.15">
      <c r="A122" s="646"/>
      <c r="B122" s="646"/>
      <c r="C122" s="646"/>
      <c r="D122" s="646"/>
      <c r="E122" s="646"/>
      <c r="F122" s="646"/>
      <c r="G122" s="646"/>
      <c r="H122" s="646"/>
      <c r="I122" s="646"/>
      <c r="J122" s="646"/>
      <c r="K122" s="646"/>
      <c r="L122" s="646"/>
      <c r="M122" s="646"/>
      <c r="N122" s="646"/>
      <c r="O122" s="646"/>
    </row>
    <row r="123" spans="1:15" s="616" customFormat="1" ht="13.5" customHeight="1" x14ac:dyDescent="0.15">
      <c r="A123" s="646"/>
      <c r="B123" s="646"/>
      <c r="C123" s="646"/>
      <c r="D123" s="646"/>
      <c r="E123" s="646"/>
      <c r="F123" s="646"/>
      <c r="G123" s="646"/>
      <c r="H123" s="646"/>
      <c r="I123" s="646"/>
      <c r="J123" s="646"/>
      <c r="K123" s="646"/>
      <c r="L123" s="646"/>
      <c r="M123" s="646"/>
      <c r="N123" s="646"/>
      <c r="O123" s="646"/>
    </row>
    <row r="124" spans="1:15" s="647" customFormat="1" ht="13.5" customHeight="1" x14ac:dyDescent="0.15">
      <c r="A124" s="646"/>
      <c r="B124" s="646"/>
      <c r="C124" s="646"/>
      <c r="D124" s="646"/>
      <c r="E124" s="646"/>
      <c r="F124" s="646"/>
      <c r="G124" s="646"/>
      <c r="H124" s="646"/>
      <c r="I124" s="646"/>
      <c r="J124" s="646"/>
      <c r="K124" s="646"/>
      <c r="L124" s="646"/>
      <c r="M124" s="646"/>
      <c r="N124" s="646"/>
      <c r="O124" s="646"/>
    </row>
    <row r="125" spans="1:15" s="647" customFormat="1" ht="13.5" customHeight="1" x14ac:dyDescent="0.15">
      <c r="A125" s="646"/>
      <c r="B125" s="646"/>
      <c r="C125" s="646"/>
      <c r="D125" s="646"/>
      <c r="E125" s="646"/>
      <c r="F125" s="646"/>
      <c r="G125" s="646"/>
      <c r="H125" s="646"/>
      <c r="I125" s="646"/>
      <c r="J125" s="646"/>
      <c r="K125" s="646"/>
      <c r="L125" s="646"/>
      <c r="M125" s="646"/>
      <c r="N125" s="646"/>
      <c r="O125" s="646"/>
    </row>
    <row r="126" spans="1:15" s="647" customFormat="1" ht="13.5" customHeight="1" x14ac:dyDescent="0.15">
      <c r="A126" s="646"/>
      <c r="B126" s="646"/>
      <c r="C126" s="646"/>
      <c r="D126" s="646"/>
      <c r="E126" s="646"/>
      <c r="F126" s="646"/>
      <c r="G126" s="646"/>
      <c r="H126" s="646"/>
      <c r="I126" s="646"/>
      <c r="J126" s="646"/>
      <c r="K126" s="646"/>
      <c r="L126" s="646"/>
      <c r="M126" s="646"/>
      <c r="N126" s="646"/>
      <c r="O126" s="646"/>
    </row>
    <row r="127" spans="1:15" s="646" customFormat="1" x14ac:dyDescent="0.15">
      <c r="A127" s="615"/>
      <c r="B127" s="615"/>
      <c r="C127" s="615"/>
      <c r="D127" s="615"/>
      <c r="E127" s="615"/>
      <c r="F127" s="615"/>
      <c r="G127" s="615"/>
      <c r="H127" s="615"/>
      <c r="I127" s="615"/>
      <c r="J127" s="615"/>
      <c r="K127" s="615"/>
      <c r="L127" s="615"/>
      <c r="M127" s="615"/>
      <c r="N127" s="615"/>
      <c r="O127" s="615"/>
    </row>
    <row r="128" spans="1:15" s="646" customFormat="1" x14ac:dyDescent="0.15">
      <c r="A128" s="615"/>
      <c r="B128" s="615"/>
      <c r="C128" s="615"/>
      <c r="D128" s="615"/>
      <c r="E128" s="615"/>
      <c r="F128" s="615"/>
      <c r="G128" s="615"/>
      <c r="H128" s="615"/>
      <c r="I128" s="615"/>
      <c r="J128" s="615"/>
      <c r="K128" s="615"/>
      <c r="L128" s="615"/>
      <c r="M128" s="615"/>
      <c r="N128" s="615"/>
      <c r="O128" s="615"/>
    </row>
    <row r="129" spans="1:15" s="646" customFormat="1" x14ac:dyDescent="0.15">
      <c r="A129" s="615"/>
      <c r="B129" s="615"/>
      <c r="C129" s="615"/>
      <c r="D129" s="615"/>
      <c r="E129" s="615"/>
      <c r="F129" s="615"/>
      <c r="G129" s="615"/>
      <c r="H129" s="615"/>
      <c r="I129" s="615"/>
      <c r="J129" s="615"/>
      <c r="K129" s="615"/>
      <c r="L129" s="615"/>
      <c r="M129" s="615"/>
      <c r="N129" s="615"/>
      <c r="O129" s="615"/>
    </row>
    <row r="130" spans="1:15" s="646" customFormat="1" x14ac:dyDescent="0.15">
      <c r="A130" s="615"/>
      <c r="B130" s="615"/>
      <c r="C130" s="615"/>
      <c r="D130" s="615"/>
      <c r="E130" s="615"/>
      <c r="F130" s="615"/>
      <c r="G130" s="615"/>
      <c r="H130" s="615"/>
      <c r="I130" s="615"/>
      <c r="J130" s="615"/>
      <c r="K130" s="615"/>
      <c r="L130" s="615"/>
      <c r="M130" s="615"/>
      <c r="N130" s="615"/>
      <c r="O130" s="615"/>
    </row>
    <row r="131" spans="1:15" s="646" customFormat="1" x14ac:dyDescent="0.15">
      <c r="A131" s="615"/>
      <c r="B131" s="615"/>
      <c r="C131" s="615"/>
      <c r="D131" s="615"/>
      <c r="E131" s="615"/>
      <c r="F131" s="615"/>
      <c r="G131" s="615"/>
      <c r="H131" s="615"/>
      <c r="I131" s="615"/>
      <c r="J131" s="615"/>
      <c r="K131" s="615"/>
      <c r="L131" s="615"/>
      <c r="M131" s="615"/>
      <c r="N131" s="615"/>
      <c r="O131" s="615"/>
    </row>
    <row r="132" spans="1:15" s="646" customFormat="1" x14ac:dyDescent="0.15">
      <c r="A132" s="615"/>
      <c r="B132" s="615"/>
      <c r="C132" s="615"/>
      <c r="D132" s="615"/>
      <c r="E132" s="615"/>
      <c r="F132" s="615"/>
      <c r="G132" s="615"/>
      <c r="H132" s="615"/>
      <c r="I132" s="615"/>
      <c r="J132" s="615"/>
      <c r="K132" s="615"/>
      <c r="L132" s="615"/>
      <c r="M132" s="615"/>
      <c r="N132" s="615"/>
      <c r="O132" s="615"/>
    </row>
    <row r="133" spans="1:15" s="646" customFormat="1" x14ac:dyDescent="0.15">
      <c r="A133" s="615"/>
      <c r="B133" s="615"/>
      <c r="C133" s="615"/>
      <c r="D133" s="615"/>
      <c r="E133" s="615"/>
      <c r="F133" s="615"/>
      <c r="G133" s="615"/>
      <c r="H133" s="615"/>
      <c r="I133" s="615"/>
      <c r="J133" s="615"/>
      <c r="K133" s="615"/>
      <c r="L133" s="615"/>
      <c r="M133" s="615"/>
      <c r="N133" s="615"/>
      <c r="O133" s="615"/>
    </row>
    <row r="134" spans="1:15" s="646" customFormat="1" x14ac:dyDescent="0.15">
      <c r="A134" s="615"/>
      <c r="B134" s="615"/>
      <c r="C134" s="615"/>
      <c r="D134" s="615"/>
      <c r="E134" s="615"/>
      <c r="F134" s="615"/>
      <c r="G134" s="615"/>
      <c r="H134" s="615"/>
      <c r="I134" s="615"/>
      <c r="J134" s="615"/>
      <c r="K134" s="615"/>
      <c r="L134" s="615"/>
      <c r="M134" s="615"/>
      <c r="N134" s="615"/>
      <c r="O134" s="615"/>
    </row>
  </sheetData>
  <mergeCells count="410">
    <mergeCell ref="B96:D96"/>
    <mergeCell ref="N92:O92"/>
    <mergeCell ref="N96:O96"/>
    <mergeCell ref="B22:D22"/>
    <mergeCell ref="E22:H22"/>
    <mergeCell ref="I22:J22"/>
    <mergeCell ref="B69:H69"/>
    <mergeCell ref="B66:D66"/>
    <mergeCell ref="E66:H66"/>
    <mergeCell ref="I66:J66"/>
    <mergeCell ref="E94:H94"/>
    <mergeCell ref="I94:J94"/>
    <mergeCell ref="B93:D93"/>
    <mergeCell ref="E93:H93"/>
    <mergeCell ref="L94:M94"/>
    <mergeCell ref="N94:O94"/>
    <mergeCell ref="N91:O91"/>
    <mergeCell ref="L58:M58"/>
    <mergeCell ref="N58:O58"/>
    <mergeCell ref="B25:H25"/>
    <mergeCell ref="N25:O25"/>
    <mergeCell ref="I25:M25"/>
    <mergeCell ref="N59:O59"/>
    <mergeCell ref="B60:H60"/>
    <mergeCell ref="B114:O115"/>
    <mergeCell ref="F98:M99"/>
    <mergeCell ref="N98:O99"/>
    <mergeCell ref="B100:O100"/>
    <mergeCell ref="B101:O101"/>
    <mergeCell ref="A104:D105"/>
    <mergeCell ref="A106:C107"/>
    <mergeCell ref="D106:D107"/>
    <mergeCell ref="E106:G107"/>
    <mergeCell ref="H106:H107"/>
    <mergeCell ref="I106:O107"/>
    <mergeCell ref="A63:A69"/>
    <mergeCell ref="B67:D67"/>
    <mergeCell ref="E67:H67"/>
    <mergeCell ref="I67:J67"/>
    <mergeCell ref="N97:O97"/>
    <mergeCell ref="B97:H97"/>
    <mergeCell ref="E20:H20"/>
    <mergeCell ref="I20:J20"/>
    <mergeCell ref="L20:M20"/>
    <mergeCell ref="N20:O20"/>
    <mergeCell ref="B21:D21"/>
    <mergeCell ref="E21:H21"/>
    <mergeCell ref="I21:J21"/>
    <mergeCell ref="L21:M21"/>
    <mergeCell ref="N21:O21"/>
    <mergeCell ref="E96:H96"/>
    <mergeCell ref="I96:J96"/>
    <mergeCell ref="L96:M96"/>
    <mergeCell ref="L92:M92"/>
    <mergeCell ref="B58:D58"/>
    <mergeCell ref="E58:H58"/>
    <mergeCell ref="I58:J58"/>
    <mergeCell ref="N95:O95"/>
    <mergeCell ref="N93:O93"/>
    <mergeCell ref="A12:O12"/>
    <mergeCell ref="A13:B13"/>
    <mergeCell ref="N13:O13"/>
    <mergeCell ref="A14:B14"/>
    <mergeCell ref="N14:O14"/>
    <mergeCell ref="A17:O17"/>
    <mergeCell ref="N22:O22"/>
    <mergeCell ref="N23:O23"/>
    <mergeCell ref="B24:D24"/>
    <mergeCell ref="E24:H24"/>
    <mergeCell ref="I24:J24"/>
    <mergeCell ref="L22:M22"/>
    <mergeCell ref="B23:D23"/>
    <mergeCell ref="E23:H23"/>
    <mergeCell ref="I23:J23"/>
    <mergeCell ref="L23:M23"/>
    <mergeCell ref="E18:H18"/>
    <mergeCell ref="I18:M18"/>
    <mergeCell ref="L24:M24"/>
    <mergeCell ref="N24:O24"/>
    <mergeCell ref="N18:O18"/>
    <mergeCell ref="B94:D94"/>
    <mergeCell ref="I93:J93"/>
    <mergeCell ref="B90:H90"/>
    <mergeCell ref="B92:D92"/>
    <mergeCell ref="E92:H92"/>
    <mergeCell ref="I92:J92"/>
    <mergeCell ref="I90:M90"/>
    <mergeCell ref="B91:D91"/>
    <mergeCell ref="E91:H91"/>
    <mergeCell ref="L93:M93"/>
    <mergeCell ref="N83:O83"/>
    <mergeCell ref="B79:D79"/>
    <mergeCell ref="E79:H79"/>
    <mergeCell ref="I79:J79"/>
    <mergeCell ref="L81:M81"/>
    <mergeCell ref="B80:D80"/>
    <mergeCell ref="B81:D81"/>
    <mergeCell ref="E81:H81"/>
    <mergeCell ref="N81:O81"/>
    <mergeCell ref="E80:H80"/>
    <mergeCell ref="I80:J80"/>
    <mergeCell ref="A84:A90"/>
    <mergeCell ref="B84:D84"/>
    <mergeCell ref="E84:H84"/>
    <mergeCell ref="I84:J84"/>
    <mergeCell ref="B87:D87"/>
    <mergeCell ref="E87:H87"/>
    <mergeCell ref="I87:J87"/>
    <mergeCell ref="B95:D95"/>
    <mergeCell ref="E95:H95"/>
    <mergeCell ref="I95:J95"/>
    <mergeCell ref="A91:A97"/>
    <mergeCell ref="I97:M97"/>
    <mergeCell ref="B89:D89"/>
    <mergeCell ref="E89:H89"/>
    <mergeCell ref="I89:J89"/>
    <mergeCell ref="L89:M89"/>
    <mergeCell ref="B88:D88"/>
    <mergeCell ref="E88:H88"/>
    <mergeCell ref="E85:H85"/>
    <mergeCell ref="I85:J85"/>
    <mergeCell ref="L85:M85"/>
    <mergeCell ref="L95:M95"/>
    <mergeCell ref="I91:J91"/>
    <mergeCell ref="I88:J88"/>
    <mergeCell ref="B85:D85"/>
    <mergeCell ref="B83:H83"/>
    <mergeCell ref="B82:D82"/>
    <mergeCell ref="E82:H82"/>
    <mergeCell ref="I82:J82"/>
    <mergeCell ref="L82:M82"/>
    <mergeCell ref="I83:M83"/>
    <mergeCell ref="B86:D86"/>
    <mergeCell ref="E86:H86"/>
    <mergeCell ref="I86:J86"/>
    <mergeCell ref="L84:M84"/>
    <mergeCell ref="N84:O84"/>
    <mergeCell ref="B78:D78"/>
    <mergeCell ref="E78:H78"/>
    <mergeCell ref="I78:J78"/>
    <mergeCell ref="L78:M78"/>
    <mergeCell ref="I77:J77"/>
    <mergeCell ref="B77:D77"/>
    <mergeCell ref="I81:J81"/>
    <mergeCell ref="E70:H70"/>
    <mergeCell ref="I70:J70"/>
    <mergeCell ref="L77:M77"/>
    <mergeCell ref="E77:H77"/>
    <mergeCell ref="E72:H72"/>
    <mergeCell ref="I72:J72"/>
    <mergeCell ref="N70:O70"/>
    <mergeCell ref="E75:H75"/>
    <mergeCell ref="I75:J75"/>
    <mergeCell ref="I76:M76"/>
    <mergeCell ref="E71:H71"/>
    <mergeCell ref="I71:J71"/>
    <mergeCell ref="L71:M71"/>
    <mergeCell ref="E73:H73"/>
    <mergeCell ref="I73:J73"/>
    <mergeCell ref="E74:H74"/>
    <mergeCell ref="I74:J74"/>
    <mergeCell ref="L75:M75"/>
    <mergeCell ref="B76:H76"/>
    <mergeCell ref="B75:D75"/>
    <mergeCell ref="N67:O67"/>
    <mergeCell ref="L68:M68"/>
    <mergeCell ref="N68:O68"/>
    <mergeCell ref="B65:D65"/>
    <mergeCell ref="E65:H65"/>
    <mergeCell ref="I65:J65"/>
    <mergeCell ref="L65:M65"/>
    <mergeCell ref="N66:O66"/>
    <mergeCell ref="L66:M66"/>
    <mergeCell ref="N65:O65"/>
    <mergeCell ref="L67:M67"/>
    <mergeCell ref="B68:D68"/>
    <mergeCell ref="E68:H68"/>
    <mergeCell ref="I68:J68"/>
    <mergeCell ref="N69:O69"/>
    <mergeCell ref="L74:M74"/>
    <mergeCell ref="N74:O74"/>
    <mergeCell ref="N76:O76"/>
    <mergeCell ref="L73:M73"/>
    <mergeCell ref="N73:O73"/>
    <mergeCell ref="B62:D62"/>
    <mergeCell ref="E62:H62"/>
    <mergeCell ref="L63:M63"/>
    <mergeCell ref="B64:D64"/>
    <mergeCell ref="E64:H64"/>
    <mergeCell ref="I64:J64"/>
    <mergeCell ref="B63:D63"/>
    <mergeCell ref="E63:H63"/>
    <mergeCell ref="I63:J63"/>
    <mergeCell ref="L56:M56"/>
    <mergeCell ref="N56:O56"/>
    <mergeCell ref="L57:M57"/>
    <mergeCell ref="N57:O57"/>
    <mergeCell ref="L54:M54"/>
    <mergeCell ref="N54:O54"/>
    <mergeCell ref="L59:M59"/>
    <mergeCell ref="I60:M60"/>
    <mergeCell ref="N60:O60"/>
    <mergeCell ref="I57:J57"/>
    <mergeCell ref="I56:J56"/>
    <mergeCell ref="I59:J59"/>
    <mergeCell ref="B55:D55"/>
    <mergeCell ref="E55:H55"/>
    <mergeCell ref="I55:J55"/>
    <mergeCell ref="B50:D50"/>
    <mergeCell ref="E50:H50"/>
    <mergeCell ref="I50:J50"/>
    <mergeCell ref="A54:A60"/>
    <mergeCell ref="B54:D54"/>
    <mergeCell ref="E54:H54"/>
    <mergeCell ref="I54:J54"/>
    <mergeCell ref="B57:D57"/>
    <mergeCell ref="E57:H57"/>
    <mergeCell ref="B56:D56"/>
    <mergeCell ref="E56:H56"/>
    <mergeCell ref="B59:D59"/>
    <mergeCell ref="E59:H59"/>
    <mergeCell ref="L49:M49"/>
    <mergeCell ref="L48:M48"/>
    <mergeCell ref="N48:O48"/>
    <mergeCell ref="N52:O52"/>
    <mergeCell ref="B53:H53"/>
    <mergeCell ref="B52:D52"/>
    <mergeCell ref="E52:H52"/>
    <mergeCell ref="I52:J52"/>
    <mergeCell ref="L52:M52"/>
    <mergeCell ref="I53:M53"/>
    <mergeCell ref="N53:O53"/>
    <mergeCell ref="E48:H48"/>
    <mergeCell ref="I48:J48"/>
    <mergeCell ref="B51:D51"/>
    <mergeCell ref="E51:H51"/>
    <mergeCell ref="I51:J51"/>
    <mergeCell ref="A40:A46"/>
    <mergeCell ref="B40:D40"/>
    <mergeCell ref="E40:H40"/>
    <mergeCell ref="I40:J40"/>
    <mergeCell ref="B43:D43"/>
    <mergeCell ref="E43:H43"/>
    <mergeCell ref="B42:D42"/>
    <mergeCell ref="B44:D44"/>
    <mergeCell ref="N49:O49"/>
    <mergeCell ref="B49:D49"/>
    <mergeCell ref="E49:H49"/>
    <mergeCell ref="I49:J49"/>
    <mergeCell ref="N45:O45"/>
    <mergeCell ref="B46:H46"/>
    <mergeCell ref="B45:D45"/>
    <mergeCell ref="E45:H45"/>
    <mergeCell ref="I45:J45"/>
    <mergeCell ref="L45:M45"/>
    <mergeCell ref="I46:M46"/>
    <mergeCell ref="N46:O46"/>
    <mergeCell ref="A47:A53"/>
    <mergeCell ref="B47:D47"/>
    <mergeCell ref="E47:H47"/>
    <mergeCell ref="I47:J47"/>
    <mergeCell ref="E44:H44"/>
    <mergeCell ref="I44:J44"/>
    <mergeCell ref="E42:H42"/>
    <mergeCell ref="I42:J42"/>
    <mergeCell ref="B41:D41"/>
    <mergeCell ref="E41:H41"/>
    <mergeCell ref="I41:J41"/>
    <mergeCell ref="I43:J43"/>
    <mergeCell ref="L47:M47"/>
    <mergeCell ref="N63:O63"/>
    <mergeCell ref="N64:O64"/>
    <mergeCell ref="I37:J37"/>
    <mergeCell ref="L37:M37"/>
    <mergeCell ref="N38:O38"/>
    <mergeCell ref="N39:O39"/>
    <mergeCell ref="N44:O44"/>
    <mergeCell ref="L43:M43"/>
    <mergeCell ref="L38:M38"/>
    <mergeCell ref="N40:O40"/>
    <mergeCell ref="I39:M39"/>
    <mergeCell ref="N62:O62"/>
    <mergeCell ref="N41:O41"/>
    <mergeCell ref="L41:M41"/>
    <mergeCell ref="L44:M44"/>
    <mergeCell ref="L42:M42"/>
    <mergeCell ref="N47:O47"/>
    <mergeCell ref="L50:M50"/>
    <mergeCell ref="N50:O50"/>
    <mergeCell ref="L51:M51"/>
    <mergeCell ref="N51:O51"/>
    <mergeCell ref="L55:M55"/>
    <mergeCell ref="N55:O55"/>
    <mergeCell ref="N42:O42"/>
    <mergeCell ref="N43:O43"/>
    <mergeCell ref="B48:D48"/>
    <mergeCell ref="N28:O28"/>
    <mergeCell ref="B34:D34"/>
    <mergeCell ref="E34:H34"/>
    <mergeCell ref="I34:J34"/>
    <mergeCell ref="L34:M34"/>
    <mergeCell ref="I30:J30"/>
    <mergeCell ref="L30:M30"/>
    <mergeCell ref="B36:D36"/>
    <mergeCell ref="E36:H36"/>
    <mergeCell ref="B37:D37"/>
    <mergeCell ref="E37:H37"/>
    <mergeCell ref="B35:D35"/>
    <mergeCell ref="E35:H35"/>
    <mergeCell ref="I35:J35"/>
    <mergeCell ref="E31:H31"/>
    <mergeCell ref="I32:M32"/>
    <mergeCell ref="I31:J31"/>
    <mergeCell ref="L31:M31"/>
    <mergeCell ref="B29:D29"/>
    <mergeCell ref="E29:H29"/>
    <mergeCell ref="E28:H28"/>
    <mergeCell ref="B39:H39"/>
    <mergeCell ref="N37:O37"/>
    <mergeCell ref="L36:M36"/>
    <mergeCell ref="I69:M69"/>
    <mergeCell ref="A77:A83"/>
    <mergeCell ref="B72:D72"/>
    <mergeCell ref="B71:D71"/>
    <mergeCell ref="L35:M35"/>
    <mergeCell ref="L40:M40"/>
    <mergeCell ref="L64:M64"/>
    <mergeCell ref="L70:M70"/>
    <mergeCell ref="I62:M62"/>
    <mergeCell ref="A33:A39"/>
    <mergeCell ref="B33:D33"/>
    <mergeCell ref="N33:O33"/>
    <mergeCell ref="N35:O35"/>
    <mergeCell ref="I36:J36"/>
    <mergeCell ref="N36:O36"/>
    <mergeCell ref="A70:A76"/>
    <mergeCell ref="B70:D70"/>
    <mergeCell ref="B73:D73"/>
    <mergeCell ref="B74:D74"/>
    <mergeCell ref="B38:D38"/>
    <mergeCell ref="N34:O34"/>
    <mergeCell ref="L72:M72"/>
    <mergeCell ref="A3:O3"/>
    <mergeCell ref="A7:J7"/>
    <mergeCell ref="K7:O7"/>
    <mergeCell ref="K8:O8"/>
    <mergeCell ref="C5:G5"/>
    <mergeCell ref="K9:O9"/>
    <mergeCell ref="A5:B5"/>
    <mergeCell ref="E38:H38"/>
    <mergeCell ref="I38:J38"/>
    <mergeCell ref="E30:H30"/>
    <mergeCell ref="B30:D30"/>
    <mergeCell ref="I29:J29"/>
    <mergeCell ref="L29:M29"/>
    <mergeCell ref="B32:H32"/>
    <mergeCell ref="N32:O32"/>
    <mergeCell ref="E33:H33"/>
    <mergeCell ref="L33:M33"/>
    <mergeCell ref="I33:J33"/>
    <mergeCell ref="N29:O29"/>
    <mergeCell ref="E26:H26"/>
    <mergeCell ref="B27:D27"/>
    <mergeCell ref="E27:H27"/>
    <mergeCell ref="I26:J26"/>
    <mergeCell ref="I28:J28"/>
    <mergeCell ref="L28:M28"/>
    <mergeCell ref="B28:D28"/>
    <mergeCell ref="N30:O30"/>
    <mergeCell ref="N31:O31"/>
    <mergeCell ref="B26:D26"/>
    <mergeCell ref="B31:D31"/>
    <mergeCell ref="A26:A32"/>
    <mergeCell ref="I5:K5"/>
    <mergeCell ref="L5:O5"/>
    <mergeCell ref="B18:D18"/>
    <mergeCell ref="K10:O10"/>
    <mergeCell ref="N26:O26"/>
    <mergeCell ref="N27:O27"/>
    <mergeCell ref="L26:M26"/>
    <mergeCell ref="I27:J27"/>
    <mergeCell ref="L27:M27"/>
    <mergeCell ref="A16:O16"/>
    <mergeCell ref="A19:A25"/>
    <mergeCell ref="B19:D19"/>
    <mergeCell ref="E19:H19"/>
    <mergeCell ref="I19:J19"/>
    <mergeCell ref="L19:M19"/>
    <mergeCell ref="N19:O19"/>
    <mergeCell ref="B20:D20"/>
    <mergeCell ref="N75:O75"/>
    <mergeCell ref="N82:O82"/>
    <mergeCell ref="N72:O72"/>
    <mergeCell ref="N78:O78"/>
    <mergeCell ref="N71:O71"/>
    <mergeCell ref="N79:O79"/>
    <mergeCell ref="L80:M80"/>
    <mergeCell ref="N80:O80"/>
    <mergeCell ref="L79:M79"/>
    <mergeCell ref="N77:O77"/>
    <mergeCell ref="N89:O89"/>
    <mergeCell ref="N90:O90"/>
    <mergeCell ref="L91:M91"/>
    <mergeCell ref="N85:O85"/>
    <mergeCell ref="N88:O88"/>
    <mergeCell ref="L86:M86"/>
    <mergeCell ref="N86:O86"/>
    <mergeCell ref="L87:M87"/>
    <mergeCell ref="N87:O87"/>
    <mergeCell ref="L88:M88"/>
  </mergeCells>
  <phoneticPr fontId="2"/>
  <printOptions horizontalCentered="1"/>
  <pageMargins left="0.39370078740157483" right="0.39370078740157483" top="0.59055118110236227" bottom="0.39370078740157483" header="0.27559055118110237" footer="0.43307086614173229"/>
  <pageSetup paperSize="9" scale="91" orientation="portrait" blackAndWhite="1" r:id="rId1"/>
  <headerFooter alignWithMargins="0">
    <oddHeader>&amp;R&amp;A</oddHeader>
  </headerFooter>
  <rowBreaks count="1" manualBreakCount="1">
    <brk id="61" max="14"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000"/>
    <pageSetUpPr fitToPage="1"/>
  </sheetPr>
  <dimension ref="B1:BU81"/>
  <sheetViews>
    <sheetView showGridLines="0" view="pageBreakPreview" zoomScale="60" zoomScaleNormal="70" workbookViewId="0">
      <selection activeCell="F26" sqref="F25:G27"/>
    </sheetView>
  </sheetViews>
  <sheetFormatPr defaultColWidth="4.875" defaultRowHeight="20.25" customHeight="1" x14ac:dyDescent="0.15"/>
  <cols>
    <col min="1" max="1" width="1.75" style="275" customWidth="1"/>
    <col min="2" max="5" width="6.375" style="275" customWidth="1"/>
    <col min="6" max="6" width="18.375" style="275" hidden="1" customWidth="1"/>
    <col min="7" max="58" width="6.25" style="275" customWidth="1"/>
    <col min="59" max="16384" width="4.875" style="275"/>
  </cols>
  <sheetData>
    <row r="1" spans="2:64" s="247" customFormat="1" ht="20.25" customHeight="1" x14ac:dyDescent="0.15">
      <c r="C1" s="248" t="s">
        <v>507</v>
      </c>
      <c r="D1" s="248"/>
      <c r="E1" s="248"/>
      <c r="F1" s="248"/>
      <c r="G1" s="248"/>
      <c r="H1" s="249" t="s">
        <v>508</v>
      </c>
      <c r="J1" s="249"/>
      <c r="L1" s="248"/>
      <c r="M1" s="248"/>
      <c r="N1" s="248"/>
      <c r="O1" s="248"/>
      <c r="P1" s="248"/>
      <c r="Q1" s="248"/>
      <c r="R1" s="248"/>
      <c r="AM1" s="250"/>
      <c r="AN1" s="251"/>
      <c r="AO1" s="251" t="s">
        <v>509</v>
      </c>
      <c r="AP1" s="1479" t="s">
        <v>510</v>
      </c>
      <c r="AQ1" s="1480"/>
      <c r="AR1" s="1480"/>
      <c r="AS1" s="1480"/>
      <c r="AT1" s="1480"/>
      <c r="AU1" s="1480"/>
      <c r="AV1" s="1480"/>
      <c r="AW1" s="1480"/>
      <c r="AX1" s="1480"/>
      <c r="AY1" s="1480"/>
      <c r="AZ1" s="1480"/>
      <c r="BA1" s="1480"/>
      <c r="BB1" s="1480"/>
      <c r="BC1" s="1480"/>
      <c r="BD1" s="1480"/>
      <c r="BE1" s="1480"/>
      <c r="BF1" s="251" t="s">
        <v>511</v>
      </c>
    </row>
    <row r="2" spans="2:64" s="247" customFormat="1" ht="20.25" customHeight="1" x14ac:dyDescent="0.15">
      <c r="C2" s="248"/>
      <c r="D2" s="248"/>
      <c r="E2" s="248"/>
      <c r="F2" s="248"/>
      <c r="G2" s="248"/>
      <c r="J2" s="249"/>
      <c r="L2" s="248"/>
      <c r="M2" s="248"/>
      <c r="N2" s="248"/>
      <c r="O2" s="248"/>
      <c r="P2" s="248"/>
      <c r="Q2" s="248"/>
      <c r="R2" s="248"/>
      <c r="Y2" s="251" t="s">
        <v>512</v>
      </c>
      <c r="Z2" s="1481">
        <v>6</v>
      </c>
      <c r="AA2" s="1481"/>
      <c r="AB2" s="251" t="s">
        <v>513</v>
      </c>
      <c r="AC2" s="1482">
        <f>IF(Z2=0,"",YEAR(DATE(2018+Z2,1,1)))</f>
        <v>2024</v>
      </c>
      <c r="AD2" s="1482"/>
      <c r="AE2" s="253" t="s">
        <v>514</v>
      </c>
      <c r="AF2" s="253" t="s">
        <v>515</v>
      </c>
      <c r="AG2" s="1481">
        <v>4</v>
      </c>
      <c r="AH2" s="1481"/>
      <c r="AI2" s="253" t="s">
        <v>516</v>
      </c>
      <c r="AM2" s="250"/>
      <c r="AN2" s="251"/>
      <c r="AO2" s="251" t="s">
        <v>517</v>
      </c>
      <c r="AP2" s="1481" t="s">
        <v>518</v>
      </c>
      <c r="AQ2" s="1481"/>
      <c r="AR2" s="1481"/>
      <c r="AS2" s="1481"/>
      <c r="AT2" s="1481"/>
      <c r="AU2" s="1481"/>
      <c r="AV2" s="1481"/>
      <c r="AW2" s="1481"/>
      <c r="AX2" s="1481"/>
      <c r="AY2" s="1481"/>
      <c r="AZ2" s="1481"/>
      <c r="BA2" s="1481"/>
      <c r="BB2" s="1481"/>
      <c r="BC2" s="1481"/>
      <c r="BD2" s="1481"/>
      <c r="BE2" s="1481"/>
      <c r="BF2" s="251" t="s">
        <v>511</v>
      </c>
    </row>
    <row r="3" spans="2:64" s="253" customFormat="1" ht="20.25" customHeight="1" x14ac:dyDescent="0.15">
      <c r="G3" s="249"/>
      <c r="J3" s="249"/>
      <c r="L3" s="251"/>
      <c r="M3" s="251"/>
      <c r="N3" s="251"/>
      <c r="O3" s="251"/>
      <c r="P3" s="251"/>
      <c r="Q3" s="251"/>
      <c r="R3" s="251"/>
      <c r="Z3" s="254"/>
      <c r="AA3" s="254"/>
      <c r="AB3" s="254"/>
      <c r="AC3" s="255"/>
      <c r="AD3" s="254"/>
      <c r="BA3" s="256" t="s">
        <v>519</v>
      </c>
      <c r="BB3" s="1470" t="s">
        <v>520</v>
      </c>
      <c r="BC3" s="1471"/>
      <c r="BD3" s="1471"/>
      <c r="BE3" s="1472"/>
      <c r="BF3" s="251"/>
    </row>
    <row r="4" spans="2:64" s="253" customFormat="1" ht="18.75" x14ac:dyDescent="0.15">
      <c r="G4" s="249"/>
      <c r="J4" s="249"/>
      <c r="L4" s="251"/>
      <c r="M4" s="251"/>
      <c r="N4" s="251"/>
      <c r="O4" s="251"/>
      <c r="P4" s="251"/>
      <c r="Q4" s="251"/>
      <c r="R4" s="251"/>
      <c r="Z4" s="252"/>
      <c r="AA4" s="252"/>
      <c r="AG4" s="247"/>
      <c r="AH4" s="247"/>
      <c r="AI4" s="247"/>
      <c r="AJ4" s="247"/>
      <c r="AK4" s="247"/>
      <c r="AL4" s="247"/>
      <c r="AM4" s="247"/>
      <c r="AN4" s="247"/>
      <c r="AO4" s="247"/>
      <c r="AP4" s="247"/>
      <c r="AQ4" s="247"/>
      <c r="AR4" s="247"/>
      <c r="AS4" s="247"/>
      <c r="AT4" s="247"/>
      <c r="AU4" s="247"/>
      <c r="AV4" s="247"/>
      <c r="AW4" s="247"/>
      <c r="AX4" s="247"/>
      <c r="AY4" s="247"/>
      <c r="AZ4" s="247"/>
      <c r="BA4" s="256" t="s">
        <v>521</v>
      </c>
      <c r="BB4" s="1470" t="s">
        <v>522</v>
      </c>
      <c r="BC4" s="1471"/>
      <c r="BD4" s="1471"/>
      <c r="BE4" s="1472"/>
      <c r="BF4" s="257"/>
    </row>
    <row r="5" spans="2:64" s="253" customFormat="1" ht="6.75" customHeight="1" x14ac:dyDescent="0.15">
      <c r="C5" s="247"/>
      <c r="D5" s="247"/>
      <c r="E5" s="247"/>
      <c r="F5" s="247"/>
      <c r="G5" s="248"/>
      <c r="H5" s="247"/>
      <c r="I5" s="247"/>
      <c r="J5" s="248"/>
      <c r="K5" s="247"/>
      <c r="L5" s="257"/>
      <c r="M5" s="257"/>
      <c r="N5" s="257"/>
      <c r="O5" s="257"/>
      <c r="P5" s="257"/>
      <c r="Q5" s="257"/>
      <c r="R5" s="257"/>
      <c r="S5" s="247"/>
      <c r="T5" s="247"/>
      <c r="U5" s="247"/>
      <c r="V5" s="247"/>
      <c r="W5" s="247"/>
      <c r="X5" s="247"/>
      <c r="Y5" s="247"/>
      <c r="Z5" s="258"/>
      <c r="AA5" s="258"/>
      <c r="AB5" s="247"/>
      <c r="AC5" s="247"/>
      <c r="AD5" s="247"/>
      <c r="AE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57"/>
      <c r="BF5" s="257"/>
    </row>
    <row r="6" spans="2:64" s="253" customFormat="1" ht="20.25" customHeight="1" x14ac:dyDescent="0.15">
      <c r="C6" s="247"/>
      <c r="D6" s="247"/>
      <c r="E6" s="247"/>
      <c r="F6" s="247"/>
      <c r="G6" s="248"/>
      <c r="H6" s="247"/>
      <c r="I6" s="247"/>
      <c r="J6" s="248"/>
      <c r="K6" s="247"/>
      <c r="L6" s="257"/>
      <c r="M6" s="257"/>
      <c r="N6" s="257"/>
      <c r="O6" s="257"/>
      <c r="P6" s="257"/>
      <c r="Q6" s="257"/>
      <c r="R6" s="257"/>
      <c r="S6" s="247"/>
      <c r="T6" s="247"/>
      <c r="U6" s="247"/>
      <c r="V6" s="247"/>
      <c r="W6" s="247"/>
      <c r="X6" s="247"/>
      <c r="Y6" s="247"/>
      <c r="Z6" s="258"/>
      <c r="AA6" s="258"/>
      <c r="AB6" s="247"/>
      <c r="AC6" s="247"/>
      <c r="AD6" s="247"/>
      <c r="AE6" s="247"/>
      <c r="AG6" s="247"/>
      <c r="AH6" s="247"/>
      <c r="AI6" s="247"/>
      <c r="AJ6" s="247"/>
      <c r="AK6" s="247"/>
      <c r="AL6" s="247" t="s">
        <v>523</v>
      </c>
      <c r="AM6" s="247"/>
      <c r="AN6" s="247"/>
      <c r="AO6" s="247"/>
      <c r="AP6" s="247"/>
      <c r="AQ6" s="247"/>
      <c r="AR6" s="247"/>
      <c r="AS6" s="247"/>
      <c r="AT6" s="259"/>
      <c r="AU6" s="259"/>
      <c r="AV6" s="260"/>
      <c r="AW6" s="247"/>
      <c r="AX6" s="1473">
        <v>40</v>
      </c>
      <c r="AY6" s="1474"/>
      <c r="AZ6" s="260" t="s">
        <v>524</v>
      </c>
      <c r="BA6" s="247"/>
      <c r="BB6" s="1473">
        <v>160</v>
      </c>
      <c r="BC6" s="1474"/>
      <c r="BD6" s="260" t="s">
        <v>525</v>
      </c>
      <c r="BE6" s="247"/>
      <c r="BF6" s="257"/>
    </row>
    <row r="7" spans="2:64" s="253" customFormat="1" ht="6.75" customHeight="1" x14ac:dyDescent="0.15">
      <c r="C7" s="247"/>
      <c r="D7" s="247"/>
      <c r="E7" s="247"/>
      <c r="F7" s="247"/>
      <c r="G7" s="248"/>
      <c r="H7" s="247"/>
      <c r="I7" s="247"/>
      <c r="J7" s="248"/>
      <c r="K7" s="247"/>
      <c r="L7" s="257"/>
      <c r="M7" s="257"/>
      <c r="N7" s="257"/>
      <c r="O7" s="257"/>
      <c r="P7" s="257"/>
      <c r="Q7" s="257"/>
      <c r="R7" s="257"/>
      <c r="S7" s="247"/>
      <c r="T7" s="247"/>
      <c r="U7" s="247"/>
      <c r="V7" s="247"/>
      <c r="W7" s="247"/>
      <c r="X7" s="247"/>
      <c r="Y7" s="247"/>
      <c r="Z7" s="258"/>
      <c r="AA7" s="258"/>
      <c r="AB7" s="247"/>
      <c r="AC7" s="247"/>
      <c r="AD7" s="247"/>
      <c r="AE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57"/>
      <c r="BF7" s="257"/>
    </row>
    <row r="8" spans="2:64" s="253" customFormat="1" ht="20.25" customHeight="1" x14ac:dyDescent="0.15">
      <c r="B8" s="261"/>
      <c r="C8" s="261"/>
      <c r="D8" s="261"/>
      <c r="E8" s="261"/>
      <c r="F8" s="261"/>
      <c r="G8" s="262"/>
      <c r="H8" s="262"/>
      <c r="I8" s="262"/>
      <c r="J8" s="261"/>
      <c r="K8" s="261"/>
      <c r="L8" s="262"/>
      <c r="M8" s="262"/>
      <c r="N8" s="262"/>
      <c r="O8" s="261"/>
      <c r="P8" s="262"/>
      <c r="Q8" s="262"/>
      <c r="R8" s="262"/>
      <c r="S8" s="263"/>
      <c r="T8" s="264"/>
      <c r="U8" s="264"/>
      <c r="V8" s="265"/>
      <c r="Z8" s="258"/>
      <c r="AA8" s="266"/>
      <c r="AB8" s="248"/>
      <c r="AC8" s="258"/>
      <c r="AD8" s="258"/>
      <c r="AE8" s="258"/>
      <c r="AF8" s="252"/>
      <c r="AG8" s="267"/>
      <c r="AH8" s="267"/>
      <c r="AI8" s="267"/>
      <c r="AJ8" s="247"/>
      <c r="AK8" s="257"/>
      <c r="AL8" s="266"/>
      <c r="AM8" s="266"/>
      <c r="AN8" s="248"/>
      <c r="AO8" s="259"/>
      <c r="AP8" s="259"/>
      <c r="AQ8" s="259"/>
      <c r="AR8" s="268"/>
      <c r="AS8" s="268"/>
      <c r="AT8" s="247"/>
      <c r="AU8" s="269"/>
      <c r="AV8" s="269"/>
      <c r="AW8" s="261"/>
      <c r="AX8" s="247"/>
      <c r="AY8" s="247" t="s">
        <v>526</v>
      </c>
      <c r="AZ8" s="247"/>
      <c r="BA8" s="247"/>
      <c r="BB8" s="1475">
        <f>DAY(EOMONTH(DATE(AC2,AG2,1),0))</f>
        <v>30</v>
      </c>
      <c r="BC8" s="1476"/>
      <c r="BD8" s="247" t="s">
        <v>527</v>
      </c>
      <c r="BE8" s="247"/>
      <c r="BF8" s="247"/>
      <c r="BJ8" s="251"/>
      <c r="BK8" s="251"/>
      <c r="BL8" s="251"/>
    </row>
    <row r="9" spans="2:64" s="253" customFormat="1" ht="6" customHeight="1" x14ac:dyDescent="0.15">
      <c r="B9" s="259"/>
      <c r="C9" s="259"/>
      <c r="D9" s="259"/>
      <c r="E9" s="259"/>
      <c r="F9" s="259"/>
      <c r="G9" s="261"/>
      <c r="H9" s="262"/>
      <c r="I9" s="259"/>
      <c r="J9" s="259"/>
      <c r="K9" s="259"/>
      <c r="L9" s="261"/>
      <c r="M9" s="262"/>
      <c r="N9" s="259"/>
      <c r="O9" s="259"/>
      <c r="P9" s="261"/>
      <c r="Q9" s="259"/>
      <c r="R9" s="259"/>
      <c r="S9" s="259"/>
      <c r="T9" s="259"/>
      <c r="U9" s="259"/>
      <c r="V9" s="259"/>
      <c r="Z9" s="247"/>
      <c r="AA9" s="247"/>
      <c r="AB9" s="247"/>
      <c r="AC9" s="247"/>
      <c r="AD9" s="247"/>
      <c r="AE9" s="247"/>
      <c r="AG9" s="258"/>
      <c r="AH9" s="247"/>
      <c r="AI9" s="247"/>
      <c r="AJ9" s="267"/>
      <c r="AK9" s="247"/>
      <c r="AL9" s="247"/>
      <c r="AM9" s="247"/>
      <c r="AN9" s="247"/>
      <c r="AO9" s="247"/>
      <c r="AP9" s="247"/>
      <c r="AQ9" s="258"/>
      <c r="AR9" s="258"/>
      <c r="AS9" s="258"/>
      <c r="AT9" s="247"/>
      <c r="AU9" s="247"/>
      <c r="AV9" s="247"/>
      <c r="AW9" s="247"/>
      <c r="AX9" s="247"/>
      <c r="AY9" s="247"/>
      <c r="AZ9" s="247"/>
      <c r="BA9" s="247"/>
      <c r="BB9" s="247"/>
      <c r="BC9" s="247"/>
      <c r="BD9" s="247"/>
      <c r="BE9" s="247"/>
      <c r="BF9" s="247"/>
      <c r="BJ9" s="251"/>
      <c r="BK9" s="251"/>
      <c r="BL9" s="251"/>
    </row>
    <row r="10" spans="2:64" s="253" customFormat="1" ht="18.75" x14ac:dyDescent="0.2">
      <c r="B10" s="261"/>
      <c r="C10" s="261"/>
      <c r="D10" s="261"/>
      <c r="E10" s="261"/>
      <c r="F10" s="261"/>
      <c r="G10" s="262"/>
      <c r="H10" s="262"/>
      <c r="I10" s="262"/>
      <c r="J10" s="261"/>
      <c r="K10" s="261"/>
      <c r="L10" s="262"/>
      <c r="M10" s="262"/>
      <c r="N10" s="262"/>
      <c r="O10" s="261"/>
      <c r="P10" s="262"/>
      <c r="Q10" s="262"/>
      <c r="R10" s="262"/>
      <c r="S10" s="263"/>
      <c r="T10" s="264"/>
      <c r="U10" s="264"/>
      <c r="V10" s="265"/>
      <c r="Z10" s="258"/>
      <c r="AA10" s="266"/>
      <c r="AB10" s="248"/>
      <c r="AC10" s="258"/>
      <c r="AD10" s="258"/>
      <c r="AE10" s="258"/>
      <c r="AG10" s="267"/>
      <c r="AH10" s="267"/>
      <c r="AI10" s="267"/>
      <c r="AJ10" s="247"/>
      <c r="AK10" s="257"/>
      <c r="AL10" s="266"/>
      <c r="AM10" s="247"/>
      <c r="AN10" s="247"/>
      <c r="AO10" s="270"/>
      <c r="AP10" s="270"/>
      <c r="AQ10" s="270"/>
      <c r="AR10" s="260"/>
      <c r="AS10" s="258"/>
      <c r="AT10" s="258"/>
      <c r="AU10" s="258"/>
      <c r="AV10" s="247"/>
      <c r="AW10" s="247"/>
      <c r="AX10" s="271"/>
      <c r="AY10" s="271"/>
      <c r="AZ10" s="257" t="s">
        <v>528</v>
      </c>
      <c r="BA10" s="247"/>
      <c r="BB10" s="1473">
        <v>1</v>
      </c>
      <c r="BC10" s="1477"/>
      <c r="BD10" s="1474"/>
      <c r="BE10" s="272" t="s">
        <v>529</v>
      </c>
      <c r="BF10" s="247"/>
      <c r="BJ10" s="251"/>
      <c r="BK10" s="251"/>
      <c r="BL10" s="251"/>
    </row>
    <row r="11" spans="2:64" s="253" customFormat="1" ht="6" customHeight="1" x14ac:dyDescent="0.2">
      <c r="B11" s="259"/>
      <c r="C11" s="259"/>
      <c r="D11" s="259"/>
      <c r="E11" s="259"/>
      <c r="F11" s="254"/>
      <c r="G11" s="259"/>
      <c r="H11" s="259"/>
      <c r="I11" s="259"/>
      <c r="J11" s="259"/>
      <c r="K11" s="261"/>
      <c r="L11" s="262"/>
      <c r="M11" s="259"/>
      <c r="N11" s="259"/>
      <c r="O11" s="261"/>
      <c r="P11" s="259"/>
      <c r="Q11" s="259"/>
      <c r="R11" s="259"/>
      <c r="S11" s="259"/>
      <c r="T11" s="259"/>
      <c r="U11" s="259"/>
      <c r="V11" s="254"/>
      <c r="Z11" s="247"/>
      <c r="AA11" s="247"/>
      <c r="AB11" s="247"/>
      <c r="AC11" s="247"/>
      <c r="AD11" s="247"/>
      <c r="AE11" s="247"/>
      <c r="AG11" s="258"/>
      <c r="AH11" s="267"/>
      <c r="AI11" s="247"/>
      <c r="AJ11" s="267"/>
      <c r="AK11" s="247"/>
      <c r="AL11" s="247"/>
      <c r="AM11" s="247"/>
      <c r="AN11" s="247"/>
      <c r="AO11" s="259"/>
      <c r="AP11" s="259"/>
      <c r="AQ11" s="261"/>
      <c r="AR11" s="273"/>
      <c r="AS11" s="258"/>
      <c r="AT11" s="258"/>
      <c r="AU11" s="258"/>
      <c r="AV11" s="247"/>
      <c r="AW11" s="247"/>
      <c r="AX11" s="271"/>
      <c r="AY11" s="271"/>
      <c r="AZ11" s="247"/>
      <c r="BA11" s="247"/>
      <c r="BB11" s="258"/>
      <c r="BC11" s="258"/>
      <c r="BD11" s="258"/>
      <c r="BE11" s="272"/>
      <c r="BF11" s="247"/>
      <c r="BJ11" s="251"/>
      <c r="BK11" s="251"/>
      <c r="BL11" s="251"/>
    </row>
    <row r="12" spans="2:64" s="253" customFormat="1" ht="20.25" customHeight="1" x14ac:dyDescent="0.2">
      <c r="B12" s="274"/>
      <c r="C12" s="274"/>
      <c r="D12" s="274"/>
      <c r="E12" s="274"/>
      <c r="F12" s="274"/>
      <c r="G12" s="274"/>
      <c r="H12" s="274"/>
      <c r="I12" s="274"/>
      <c r="J12" s="274"/>
      <c r="K12" s="274"/>
      <c r="L12" s="274"/>
      <c r="M12" s="274"/>
      <c r="N12" s="274"/>
      <c r="O12" s="274"/>
      <c r="P12" s="274"/>
      <c r="Q12" s="274"/>
      <c r="R12" s="274"/>
      <c r="S12" s="274"/>
      <c r="T12" s="274"/>
      <c r="U12" s="274"/>
      <c r="V12" s="274"/>
      <c r="Z12" s="261"/>
      <c r="AA12" s="275"/>
      <c r="AB12" s="275"/>
      <c r="AC12" s="261"/>
      <c r="AD12" s="258"/>
      <c r="AE12" s="258"/>
      <c r="AF12" s="252"/>
      <c r="AG12" s="248"/>
      <c r="AH12" s="267"/>
      <c r="AI12" s="247"/>
      <c r="AJ12" s="267"/>
      <c r="AK12" s="247"/>
      <c r="AL12" s="247"/>
      <c r="AM12" s="247"/>
      <c r="AN12" s="247"/>
      <c r="AO12" s="1478"/>
      <c r="AP12" s="1478"/>
      <c r="AQ12" s="1478"/>
      <c r="AR12" s="260"/>
      <c r="AS12" s="258"/>
      <c r="AT12" s="258"/>
      <c r="AU12" s="258"/>
      <c r="AV12" s="247"/>
      <c r="AW12" s="247"/>
      <c r="AX12" s="271"/>
      <c r="AY12" s="271"/>
      <c r="AZ12" s="247"/>
      <c r="BA12" s="247"/>
      <c r="BB12" s="1473">
        <v>1</v>
      </c>
      <c r="BC12" s="1477"/>
      <c r="BD12" s="1474"/>
      <c r="BE12" s="276" t="s">
        <v>530</v>
      </c>
      <c r="BF12" s="247"/>
      <c r="BJ12" s="251"/>
      <c r="BK12" s="251"/>
      <c r="BL12" s="251"/>
    </row>
    <row r="13" spans="2:64" s="253" customFormat="1" ht="6.75" customHeight="1" x14ac:dyDescent="0.2">
      <c r="B13" s="274"/>
      <c r="C13" s="274"/>
      <c r="D13" s="274"/>
      <c r="E13" s="274"/>
      <c r="F13" s="274"/>
      <c r="G13" s="274"/>
      <c r="H13" s="274"/>
      <c r="I13" s="274"/>
      <c r="J13" s="274"/>
      <c r="K13" s="274"/>
      <c r="L13" s="274"/>
      <c r="M13" s="274"/>
      <c r="N13" s="274"/>
      <c r="O13" s="274"/>
      <c r="P13" s="274"/>
      <c r="Q13" s="274"/>
      <c r="R13" s="274"/>
      <c r="S13" s="274"/>
      <c r="T13" s="274"/>
      <c r="U13" s="274"/>
      <c r="V13" s="274"/>
      <c r="Z13" s="262"/>
      <c r="AA13" s="277"/>
      <c r="AB13" s="277"/>
      <c r="AC13" s="262"/>
      <c r="AD13" s="267"/>
      <c r="AE13" s="267"/>
      <c r="AG13" s="247"/>
      <c r="AH13" s="247"/>
      <c r="AI13" s="247"/>
      <c r="AJ13" s="247"/>
      <c r="AK13" s="247"/>
      <c r="AL13" s="247"/>
      <c r="AM13" s="247"/>
      <c r="AN13" s="247"/>
      <c r="AO13" s="259"/>
      <c r="AP13" s="259"/>
      <c r="AQ13" s="259"/>
      <c r="AR13" s="247"/>
      <c r="AS13" s="258"/>
      <c r="AT13" s="258"/>
      <c r="AU13" s="258"/>
      <c r="AV13" s="247"/>
      <c r="AW13" s="247"/>
      <c r="AX13" s="271"/>
      <c r="AY13" s="271"/>
      <c r="AZ13" s="247"/>
      <c r="BA13" s="247"/>
      <c r="BB13" s="258"/>
      <c r="BC13" s="258"/>
      <c r="BD13" s="258"/>
      <c r="BE13" s="272"/>
      <c r="BF13" s="247"/>
      <c r="BJ13" s="251"/>
      <c r="BK13" s="251"/>
      <c r="BL13" s="251"/>
    </row>
    <row r="14" spans="2:64" s="253" customFormat="1" ht="18.75" x14ac:dyDescent="0.15">
      <c r="B14" s="274"/>
      <c r="C14" s="274"/>
      <c r="D14" s="274"/>
      <c r="E14" s="274"/>
      <c r="F14" s="274"/>
      <c r="G14" s="274"/>
      <c r="H14" s="274"/>
      <c r="I14" s="274"/>
      <c r="J14" s="274"/>
      <c r="K14" s="274"/>
      <c r="L14" s="274"/>
      <c r="M14" s="274"/>
      <c r="N14" s="274"/>
      <c r="O14" s="274"/>
      <c r="P14" s="274"/>
      <c r="Q14" s="274"/>
      <c r="R14" s="274"/>
      <c r="S14" s="274"/>
      <c r="T14" s="274"/>
      <c r="U14" s="274"/>
      <c r="V14" s="274"/>
      <c r="Z14" s="261"/>
      <c r="AA14" s="275"/>
      <c r="AB14" s="275"/>
      <c r="AC14" s="261"/>
      <c r="AD14" s="258"/>
      <c r="AE14" s="258"/>
      <c r="AG14" s="247"/>
      <c r="AH14" s="247"/>
      <c r="AI14" s="247"/>
      <c r="AJ14" s="247"/>
      <c r="AK14" s="247"/>
      <c r="AL14" s="247"/>
      <c r="AM14" s="247"/>
      <c r="AN14" s="247"/>
      <c r="AO14" s="259"/>
      <c r="AP14" s="259"/>
      <c r="AQ14" s="259"/>
      <c r="AR14" s="247"/>
      <c r="AS14" s="258"/>
      <c r="AT14" s="257" t="s">
        <v>531</v>
      </c>
      <c r="AU14" s="1483"/>
      <c r="AV14" s="1484"/>
      <c r="AW14" s="1485"/>
      <c r="AX14" s="258" t="s">
        <v>532</v>
      </c>
      <c r="AY14" s="1483"/>
      <c r="AZ14" s="1484"/>
      <c r="BA14" s="1485"/>
      <c r="BB14" s="257" t="s">
        <v>533</v>
      </c>
      <c r="BC14" s="1486">
        <f>(AY14-AU14)*24</f>
        <v>0</v>
      </c>
      <c r="BD14" s="1487"/>
      <c r="BE14" s="248" t="s">
        <v>534</v>
      </c>
      <c r="BF14" s="258"/>
      <c r="BJ14" s="251"/>
      <c r="BK14" s="251"/>
      <c r="BL14" s="251"/>
    </row>
    <row r="15" spans="2:64" s="253" customFormat="1" ht="6.75" customHeight="1" x14ac:dyDescent="0.15">
      <c r="C15" s="268"/>
      <c r="D15" s="268"/>
      <c r="E15" s="268"/>
      <c r="F15" s="268"/>
      <c r="G15" s="247"/>
      <c r="H15" s="247"/>
      <c r="I15" s="257"/>
      <c r="J15" s="258"/>
      <c r="K15" s="267"/>
      <c r="L15" s="247"/>
      <c r="M15" s="247"/>
      <c r="N15" s="258"/>
      <c r="O15" s="247"/>
      <c r="P15" s="247"/>
      <c r="Q15" s="267"/>
      <c r="R15" s="247"/>
      <c r="S15" s="247"/>
      <c r="T15" s="247"/>
      <c r="U15" s="247"/>
      <c r="V15" s="247"/>
      <c r="W15" s="257"/>
      <c r="X15" s="258"/>
      <c r="Y15" s="258"/>
      <c r="Z15" s="248"/>
      <c r="AA15" s="258"/>
      <c r="AB15" s="257"/>
      <c r="AC15" s="258"/>
      <c r="AD15" s="267"/>
      <c r="AE15" s="247"/>
      <c r="AG15" s="252"/>
      <c r="AH15" s="278"/>
      <c r="AJ15" s="278"/>
      <c r="AQ15" s="252"/>
      <c r="AR15" s="252"/>
      <c r="AS15" s="252"/>
      <c r="AT15" s="252"/>
      <c r="AU15" s="252"/>
      <c r="AX15" s="279"/>
      <c r="AY15" s="279"/>
      <c r="BB15" s="252"/>
      <c r="BC15" s="252"/>
      <c r="BD15" s="252"/>
      <c r="BE15" s="280"/>
      <c r="BJ15" s="251"/>
      <c r="BK15" s="251"/>
      <c r="BL15" s="251"/>
    </row>
    <row r="16" spans="2:64" ht="8.4499999999999993" customHeight="1" thickBot="1" x14ac:dyDescent="0.2">
      <c r="C16" s="277"/>
      <c r="D16" s="277"/>
      <c r="E16" s="277"/>
      <c r="F16" s="277"/>
      <c r="G16" s="277"/>
      <c r="X16" s="277"/>
      <c r="AN16" s="277"/>
      <c r="BE16" s="281"/>
      <c r="BF16" s="281"/>
      <c r="BG16" s="281"/>
    </row>
    <row r="17" spans="2:58" ht="20.25" customHeight="1" x14ac:dyDescent="0.15">
      <c r="B17" s="1488" t="s">
        <v>535</v>
      </c>
      <c r="C17" s="1491" t="s">
        <v>536</v>
      </c>
      <c r="D17" s="1492"/>
      <c r="E17" s="1493"/>
      <c r="F17" s="282"/>
      <c r="G17" s="1500" t="s">
        <v>537</v>
      </c>
      <c r="H17" s="1503" t="s">
        <v>538</v>
      </c>
      <c r="I17" s="1492"/>
      <c r="J17" s="1492"/>
      <c r="K17" s="1493"/>
      <c r="L17" s="1503" t="s">
        <v>539</v>
      </c>
      <c r="M17" s="1492"/>
      <c r="N17" s="1492"/>
      <c r="O17" s="1506"/>
      <c r="P17" s="1509"/>
      <c r="Q17" s="1510"/>
      <c r="R17" s="1511"/>
      <c r="S17" s="1518" t="s">
        <v>540</v>
      </c>
      <c r="T17" s="1519"/>
      <c r="U17" s="1519"/>
      <c r="V17" s="1519"/>
      <c r="W17" s="1519"/>
      <c r="X17" s="1519"/>
      <c r="Y17" s="1519"/>
      <c r="Z17" s="1519"/>
      <c r="AA17" s="1519"/>
      <c r="AB17" s="1519"/>
      <c r="AC17" s="1519"/>
      <c r="AD17" s="1519"/>
      <c r="AE17" s="1519"/>
      <c r="AF17" s="1519"/>
      <c r="AG17" s="1519"/>
      <c r="AH17" s="1519"/>
      <c r="AI17" s="1519"/>
      <c r="AJ17" s="1519"/>
      <c r="AK17" s="1519"/>
      <c r="AL17" s="1519"/>
      <c r="AM17" s="1519"/>
      <c r="AN17" s="1519"/>
      <c r="AO17" s="1519"/>
      <c r="AP17" s="1519"/>
      <c r="AQ17" s="1519"/>
      <c r="AR17" s="1519"/>
      <c r="AS17" s="1519"/>
      <c r="AT17" s="1519"/>
      <c r="AU17" s="1519"/>
      <c r="AV17" s="1519"/>
      <c r="AW17" s="1520"/>
      <c r="AX17" s="1549" t="str">
        <f>IF(BB3="４週","(11) 1～4週目の勤務時間数合計","(11) 1か月の勤務時間数   合計")</f>
        <v>(11) 1～4週目の勤務時間数合計</v>
      </c>
      <c r="AY17" s="1550"/>
      <c r="AZ17" s="1555" t="s">
        <v>541</v>
      </c>
      <c r="BA17" s="1556"/>
      <c r="BB17" s="1561" t="s">
        <v>542</v>
      </c>
      <c r="BC17" s="1562"/>
      <c r="BD17" s="1562"/>
      <c r="BE17" s="1562"/>
      <c r="BF17" s="1563"/>
    </row>
    <row r="18" spans="2:58" ht="20.25" customHeight="1" x14ac:dyDescent="0.15">
      <c r="B18" s="1489"/>
      <c r="C18" s="1494"/>
      <c r="D18" s="1495"/>
      <c r="E18" s="1496"/>
      <c r="F18" s="283"/>
      <c r="G18" s="1501"/>
      <c r="H18" s="1504"/>
      <c r="I18" s="1495"/>
      <c r="J18" s="1495"/>
      <c r="K18" s="1496"/>
      <c r="L18" s="1504"/>
      <c r="M18" s="1495"/>
      <c r="N18" s="1495"/>
      <c r="O18" s="1507"/>
      <c r="P18" s="1512"/>
      <c r="Q18" s="1513"/>
      <c r="R18" s="1514"/>
      <c r="S18" s="1570" t="s">
        <v>543</v>
      </c>
      <c r="T18" s="1571"/>
      <c r="U18" s="1571"/>
      <c r="V18" s="1571"/>
      <c r="W18" s="1571"/>
      <c r="X18" s="1571"/>
      <c r="Y18" s="1572"/>
      <c r="Z18" s="1570" t="s">
        <v>544</v>
      </c>
      <c r="AA18" s="1571"/>
      <c r="AB18" s="1571"/>
      <c r="AC18" s="1571"/>
      <c r="AD18" s="1571"/>
      <c r="AE18" s="1571"/>
      <c r="AF18" s="1572"/>
      <c r="AG18" s="1570" t="s">
        <v>545</v>
      </c>
      <c r="AH18" s="1571"/>
      <c r="AI18" s="1571"/>
      <c r="AJ18" s="1571"/>
      <c r="AK18" s="1571"/>
      <c r="AL18" s="1571"/>
      <c r="AM18" s="1572"/>
      <c r="AN18" s="1570" t="s">
        <v>546</v>
      </c>
      <c r="AO18" s="1571"/>
      <c r="AP18" s="1571"/>
      <c r="AQ18" s="1571"/>
      <c r="AR18" s="1571"/>
      <c r="AS18" s="1571"/>
      <c r="AT18" s="1572"/>
      <c r="AU18" s="1573" t="s">
        <v>547</v>
      </c>
      <c r="AV18" s="1574"/>
      <c r="AW18" s="1575"/>
      <c r="AX18" s="1551"/>
      <c r="AY18" s="1552"/>
      <c r="AZ18" s="1557"/>
      <c r="BA18" s="1558"/>
      <c r="BB18" s="1564"/>
      <c r="BC18" s="1565"/>
      <c r="BD18" s="1565"/>
      <c r="BE18" s="1565"/>
      <c r="BF18" s="1566"/>
    </row>
    <row r="19" spans="2:58" ht="20.25" customHeight="1" x14ac:dyDescent="0.15">
      <c r="B19" s="1489"/>
      <c r="C19" s="1494"/>
      <c r="D19" s="1495"/>
      <c r="E19" s="1496"/>
      <c r="F19" s="283"/>
      <c r="G19" s="1501"/>
      <c r="H19" s="1504"/>
      <c r="I19" s="1495"/>
      <c r="J19" s="1495"/>
      <c r="K19" s="1496"/>
      <c r="L19" s="1504"/>
      <c r="M19" s="1495"/>
      <c r="N19" s="1495"/>
      <c r="O19" s="1507"/>
      <c r="P19" s="1512"/>
      <c r="Q19" s="1513"/>
      <c r="R19" s="1514"/>
      <c r="S19" s="284">
        <v>1</v>
      </c>
      <c r="T19" s="285">
        <v>2</v>
      </c>
      <c r="U19" s="285">
        <v>3</v>
      </c>
      <c r="V19" s="285">
        <v>4</v>
      </c>
      <c r="W19" s="285">
        <v>5</v>
      </c>
      <c r="X19" s="285">
        <v>6</v>
      </c>
      <c r="Y19" s="286">
        <v>7</v>
      </c>
      <c r="Z19" s="284">
        <v>8</v>
      </c>
      <c r="AA19" s="285">
        <v>9</v>
      </c>
      <c r="AB19" s="285">
        <v>10</v>
      </c>
      <c r="AC19" s="285">
        <v>11</v>
      </c>
      <c r="AD19" s="285">
        <v>12</v>
      </c>
      <c r="AE19" s="285">
        <v>13</v>
      </c>
      <c r="AF19" s="286">
        <v>14</v>
      </c>
      <c r="AG19" s="287">
        <v>15</v>
      </c>
      <c r="AH19" s="285">
        <v>16</v>
      </c>
      <c r="AI19" s="285">
        <v>17</v>
      </c>
      <c r="AJ19" s="285">
        <v>18</v>
      </c>
      <c r="AK19" s="285">
        <v>19</v>
      </c>
      <c r="AL19" s="285">
        <v>20</v>
      </c>
      <c r="AM19" s="286">
        <v>21</v>
      </c>
      <c r="AN19" s="284">
        <v>22</v>
      </c>
      <c r="AO19" s="285">
        <v>23</v>
      </c>
      <c r="AP19" s="285">
        <v>24</v>
      </c>
      <c r="AQ19" s="285">
        <v>25</v>
      </c>
      <c r="AR19" s="285">
        <v>26</v>
      </c>
      <c r="AS19" s="285">
        <v>27</v>
      </c>
      <c r="AT19" s="286">
        <v>28</v>
      </c>
      <c r="AU19" s="284" t="str">
        <f>IF($BB$3="暦月",IF(DAY(DATE($AC$2,$AG$2,29))=29,29,""),"")</f>
        <v/>
      </c>
      <c r="AV19" s="285" t="str">
        <f>IF($BB$3="暦月",IF(DAY(DATE($AC$2,$AG$2,30))=30,30,""),"")</f>
        <v/>
      </c>
      <c r="AW19" s="286" t="str">
        <f>IF($BB$3="暦月",IF(DAY(DATE($AC$2,$AG$2,31))=31,31,""),"")</f>
        <v/>
      </c>
      <c r="AX19" s="1551"/>
      <c r="AY19" s="1552"/>
      <c r="AZ19" s="1557"/>
      <c r="BA19" s="1558"/>
      <c r="BB19" s="1564"/>
      <c r="BC19" s="1565"/>
      <c r="BD19" s="1565"/>
      <c r="BE19" s="1565"/>
      <c r="BF19" s="1566"/>
    </row>
    <row r="20" spans="2:58" ht="20.25" hidden="1" customHeight="1" x14ac:dyDescent="0.15">
      <c r="B20" s="1489"/>
      <c r="C20" s="1494"/>
      <c r="D20" s="1495"/>
      <c r="E20" s="1496"/>
      <c r="F20" s="283"/>
      <c r="G20" s="1501"/>
      <c r="H20" s="1504"/>
      <c r="I20" s="1495"/>
      <c r="J20" s="1495"/>
      <c r="K20" s="1496"/>
      <c r="L20" s="1504"/>
      <c r="M20" s="1495"/>
      <c r="N20" s="1495"/>
      <c r="O20" s="1507"/>
      <c r="P20" s="1512"/>
      <c r="Q20" s="1513"/>
      <c r="R20" s="1514"/>
      <c r="S20" s="284">
        <f>WEEKDAY(DATE($AC$2,$AG$2,1))</f>
        <v>2</v>
      </c>
      <c r="T20" s="285">
        <f>WEEKDAY(DATE($AC$2,$AG$2,2))</f>
        <v>3</v>
      </c>
      <c r="U20" s="285">
        <f>WEEKDAY(DATE($AC$2,$AG$2,3))</f>
        <v>4</v>
      </c>
      <c r="V20" s="285">
        <f>WEEKDAY(DATE($AC$2,$AG$2,4))</f>
        <v>5</v>
      </c>
      <c r="W20" s="285">
        <f>WEEKDAY(DATE($AC$2,$AG$2,5))</f>
        <v>6</v>
      </c>
      <c r="X20" s="285">
        <f>WEEKDAY(DATE($AC$2,$AG$2,6))</f>
        <v>7</v>
      </c>
      <c r="Y20" s="286">
        <f>WEEKDAY(DATE($AC$2,$AG$2,7))</f>
        <v>1</v>
      </c>
      <c r="Z20" s="284">
        <f>WEEKDAY(DATE($AC$2,$AG$2,8))</f>
        <v>2</v>
      </c>
      <c r="AA20" s="285">
        <f>WEEKDAY(DATE($AC$2,$AG$2,9))</f>
        <v>3</v>
      </c>
      <c r="AB20" s="285">
        <f>WEEKDAY(DATE($AC$2,$AG$2,10))</f>
        <v>4</v>
      </c>
      <c r="AC20" s="285">
        <f>WEEKDAY(DATE($AC$2,$AG$2,11))</f>
        <v>5</v>
      </c>
      <c r="AD20" s="285">
        <f>WEEKDAY(DATE($AC$2,$AG$2,12))</f>
        <v>6</v>
      </c>
      <c r="AE20" s="285">
        <f>WEEKDAY(DATE($AC$2,$AG$2,13))</f>
        <v>7</v>
      </c>
      <c r="AF20" s="286">
        <f>WEEKDAY(DATE($AC$2,$AG$2,14))</f>
        <v>1</v>
      </c>
      <c r="AG20" s="284">
        <f>WEEKDAY(DATE($AC$2,$AG$2,15))</f>
        <v>2</v>
      </c>
      <c r="AH20" s="285">
        <f>WEEKDAY(DATE($AC$2,$AG$2,16))</f>
        <v>3</v>
      </c>
      <c r="AI20" s="285">
        <f>WEEKDAY(DATE($AC$2,$AG$2,17))</f>
        <v>4</v>
      </c>
      <c r="AJ20" s="285">
        <f>WEEKDAY(DATE($AC$2,$AG$2,18))</f>
        <v>5</v>
      </c>
      <c r="AK20" s="285">
        <f>WEEKDAY(DATE($AC$2,$AG$2,19))</f>
        <v>6</v>
      </c>
      <c r="AL20" s="285">
        <f>WEEKDAY(DATE($AC$2,$AG$2,20))</f>
        <v>7</v>
      </c>
      <c r="AM20" s="286">
        <f>WEEKDAY(DATE($AC$2,$AG$2,21))</f>
        <v>1</v>
      </c>
      <c r="AN20" s="284">
        <f>WEEKDAY(DATE($AC$2,$AG$2,22))</f>
        <v>2</v>
      </c>
      <c r="AO20" s="285">
        <f>WEEKDAY(DATE($AC$2,$AG$2,23))</f>
        <v>3</v>
      </c>
      <c r="AP20" s="285">
        <f>WEEKDAY(DATE($AC$2,$AG$2,24))</f>
        <v>4</v>
      </c>
      <c r="AQ20" s="285">
        <f>WEEKDAY(DATE($AC$2,$AG$2,25))</f>
        <v>5</v>
      </c>
      <c r="AR20" s="285">
        <f>WEEKDAY(DATE($AC$2,$AG$2,26))</f>
        <v>6</v>
      </c>
      <c r="AS20" s="285">
        <f>WEEKDAY(DATE($AC$2,$AG$2,27))</f>
        <v>7</v>
      </c>
      <c r="AT20" s="286">
        <f>WEEKDAY(DATE($AC$2,$AG$2,28))</f>
        <v>1</v>
      </c>
      <c r="AU20" s="284">
        <f>IF(AU19=29,WEEKDAY(DATE($AC$2,$AG$2,29)),0)</f>
        <v>0</v>
      </c>
      <c r="AV20" s="285">
        <f>IF(AV19=30,WEEKDAY(DATE($AC$2,$AG$2,30)),0)</f>
        <v>0</v>
      </c>
      <c r="AW20" s="286">
        <f>IF(AW19=31,WEEKDAY(DATE($AC$2,$AG$2,31)),0)</f>
        <v>0</v>
      </c>
      <c r="AX20" s="1551"/>
      <c r="AY20" s="1552"/>
      <c r="AZ20" s="1557"/>
      <c r="BA20" s="1558"/>
      <c r="BB20" s="1564"/>
      <c r="BC20" s="1565"/>
      <c r="BD20" s="1565"/>
      <c r="BE20" s="1565"/>
      <c r="BF20" s="1566"/>
    </row>
    <row r="21" spans="2:58" ht="22.5" customHeight="1" thickBot="1" x14ac:dyDescent="0.2">
      <c r="B21" s="1490"/>
      <c r="C21" s="1497"/>
      <c r="D21" s="1498"/>
      <c r="E21" s="1499"/>
      <c r="F21" s="288"/>
      <c r="G21" s="1502"/>
      <c r="H21" s="1505"/>
      <c r="I21" s="1498"/>
      <c r="J21" s="1498"/>
      <c r="K21" s="1499"/>
      <c r="L21" s="1505"/>
      <c r="M21" s="1498"/>
      <c r="N21" s="1498"/>
      <c r="O21" s="1508"/>
      <c r="P21" s="1515"/>
      <c r="Q21" s="1516"/>
      <c r="R21" s="1517"/>
      <c r="S21" s="289" t="str">
        <f>IF(S20=1,"日",IF(S20=2,"月",IF(S20=3,"火",IF(S20=4,"水",IF(S20=5,"木",IF(S20=6,"金","土"))))))</f>
        <v>月</v>
      </c>
      <c r="T21" s="290" t="str">
        <f t="shared" ref="T21:AT21" si="0">IF(T20=1,"日",IF(T20=2,"月",IF(T20=3,"火",IF(T20=4,"水",IF(T20=5,"木",IF(T20=6,"金","土"))))))</f>
        <v>火</v>
      </c>
      <c r="U21" s="290" t="str">
        <f t="shared" si="0"/>
        <v>水</v>
      </c>
      <c r="V21" s="290" t="str">
        <f t="shared" si="0"/>
        <v>木</v>
      </c>
      <c r="W21" s="290" t="str">
        <f t="shared" si="0"/>
        <v>金</v>
      </c>
      <c r="X21" s="290" t="str">
        <f t="shared" si="0"/>
        <v>土</v>
      </c>
      <c r="Y21" s="291" t="str">
        <f t="shared" si="0"/>
        <v>日</v>
      </c>
      <c r="Z21" s="289" t="str">
        <f>IF(Z20=1,"日",IF(Z20=2,"月",IF(Z20=3,"火",IF(Z20=4,"水",IF(Z20=5,"木",IF(Z20=6,"金","土"))))))</f>
        <v>月</v>
      </c>
      <c r="AA21" s="290" t="str">
        <f t="shared" si="0"/>
        <v>火</v>
      </c>
      <c r="AB21" s="290" t="str">
        <f t="shared" si="0"/>
        <v>水</v>
      </c>
      <c r="AC21" s="290" t="str">
        <f t="shared" si="0"/>
        <v>木</v>
      </c>
      <c r="AD21" s="290" t="str">
        <f t="shared" si="0"/>
        <v>金</v>
      </c>
      <c r="AE21" s="290" t="str">
        <f t="shared" si="0"/>
        <v>土</v>
      </c>
      <c r="AF21" s="291" t="str">
        <f t="shared" si="0"/>
        <v>日</v>
      </c>
      <c r="AG21" s="289" t="str">
        <f>IF(AG20=1,"日",IF(AG20=2,"月",IF(AG20=3,"火",IF(AG20=4,"水",IF(AG20=5,"木",IF(AG20=6,"金","土"))))))</f>
        <v>月</v>
      </c>
      <c r="AH21" s="290" t="str">
        <f t="shared" si="0"/>
        <v>火</v>
      </c>
      <c r="AI21" s="290" t="str">
        <f t="shared" si="0"/>
        <v>水</v>
      </c>
      <c r="AJ21" s="290" t="str">
        <f t="shared" si="0"/>
        <v>木</v>
      </c>
      <c r="AK21" s="290" t="str">
        <f t="shared" si="0"/>
        <v>金</v>
      </c>
      <c r="AL21" s="290" t="str">
        <f t="shared" si="0"/>
        <v>土</v>
      </c>
      <c r="AM21" s="291" t="str">
        <f t="shared" si="0"/>
        <v>日</v>
      </c>
      <c r="AN21" s="289" t="str">
        <f>IF(AN20=1,"日",IF(AN20=2,"月",IF(AN20=3,"火",IF(AN20=4,"水",IF(AN20=5,"木",IF(AN20=6,"金","土"))))))</f>
        <v>月</v>
      </c>
      <c r="AO21" s="290" t="str">
        <f t="shared" si="0"/>
        <v>火</v>
      </c>
      <c r="AP21" s="290" t="str">
        <f t="shared" si="0"/>
        <v>水</v>
      </c>
      <c r="AQ21" s="290" t="str">
        <f t="shared" si="0"/>
        <v>木</v>
      </c>
      <c r="AR21" s="290" t="str">
        <f t="shared" si="0"/>
        <v>金</v>
      </c>
      <c r="AS21" s="290" t="str">
        <f t="shared" si="0"/>
        <v>土</v>
      </c>
      <c r="AT21" s="291" t="str">
        <f t="shared" si="0"/>
        <v>日</v>
      </c>
      <c r="AU21" s="290" t="str">
        <f>IF(AU20=1,"日",IF(AU20=2,"月",IF(AU20=3,"火",IF(AU20=4,"水",IF(AU20=5,"木",IF(AU20=6,"金",IF(AU20=0,"","土")))))))</f>
        <v/>
      </c>
      <c r="AV21" s="290" t="str">
        <f>IF(AV20=1,"日",IF(AV20=2,"月",IF(AV20=3,"火",IF(AV20=4,"水",IF(AV20=5,"木",IF(AV20=6,"金",IF(AV20=0,"","土")))))))</f>
        <v/>
      </c>
      <c r="AW21" s="290" t="str">
        <f>IF(AW20=1,"日",IF(AW20=2,"月",IF(AW20=3,"火",IF(AW20=4,"水",IF(AW20=5,"木",IF(AW20=6,"金",IF(AW20=0,"","土")))))))</f>
        <v/>
      </c>
      <c r="AX21" s="1553"/>
      <c r="AY21" s="1554"/>
      <c r="AZ21" s="1559"/>
      <c r="BA21" s="1560"/>
      <c r="BB21" s="1567"/>
      <c r="BC21" s="1568"/>
      <c r="BD21" s="1568"/>
      <c r="BE21" s="1568"/>
      <c r="BF21" s="1569"/>
    </row>
    <row r="22" spans="2:58" ht="20.25" customHeight="1" x14ac:dyDescent="0.15">
      <c r="B22" s="1521">
        <v>1</v>
      </c>
      <c r="C22" s="1523"/>
      <c r="D22" s="1524"/>
      <c r="E22" s="1525"/>
      <c r="F22" s="292"/>
      <c r="G22" s="1532"/>
      <c r="H22" s="1534"/>
      <c r="I22" s="1535"/>
      <c r="J22" s="1535"/>
      <c r="K22" s="1536"/>
      <c r="L22" s="1540"/>
      <c r="M22" s="1541"/>
      <c r="N22" s="1541"/>
      <c r="O22" s="1542"/>
      <c r="P22" s="1546" t="s">
        <v>548</v>
      </c>
      <c r="Q22" s="1547"/>
      <c r="R22" s="1548"/>
      <c r="S22" s="293"/>
      <c r="T22" s="294"/>
      <c r="U22" s="294"/>
      <c r="V22" s="294"/>
      <c r="W22" s="294"/>
      <c r="X22" s="294"/>
      <c r="Y22" s="295"/>
      <c r="Z22" s="293"/>
      <c r="AA22" s="294"/>
      <c r="AB22" s="294"/>
      <c r="AC22" s="294"/>
      <c r="AD22" s="294"/>
      <c r="AE22" s="294"/>
      <c r="AF22" s="295"/>
      <c r="AG22" s="293"/>
      <c r="AH22" s="294"/>
      <c r="AI22" s="294"/>
      <c r="AJ22" s="294"/>
      <c r="AK22" s="294"/>
      <c r="AL22" s="294"/>
      <c r="AM22" s="295"/>
      <c r="AN22" s="293"/>
      <c r="AO22" s="294"/>
      <c r="AP22" s="294"/>
      <c r="AQ22" s="294"/>
      <c r="AR22" s="294"/>
      <c r="AS22" s="294"/>
      <c r="AT22" s="295"/>
      <c r="AU22" s="293"/>
      <c r="AV22" s="294"/>
      <c r="AW22" s="294"/>
      <c r="AX22" s="1576"/>
      <c r="AY22" s="1577"/>
      <c r="AZ22" s="1578"/>
      <c r="BA22" s="1579"/>
      <c r="BB22" s="1580"/>
      <c r="BC22" s="1581"/>
      <c r="BD22" s="1581"/>
      <c r="BE22" s="1581"/>
      <c r="BF22" s="1582"/>
    </row>
    <row r="23" spans="2:58" ht="20.25" customHeight="1" x14ac:dyDescent="0.15">
      <c r="B23" s="1522"/>
      <c r="C23" s="1526"/>
      <c r="D23" s="1527"/>
      <c r="E23" s="1528"/>
      <c r="F23" s="296"/>
      <c r="G23" s="1533"/>
      <c r="H23" s="1537"/>
      <c r="I23" s="1538"/>
      <c r="J23" s="1538"/>
      <c r="K23" s="1539"/>
      <c r="L23" s="1543"/>
      <c r="M23" s="1544"/>
      <c r="N23" s="1544"/>
      <c r="O23" s="1545"/>
      <c r="P23" s="1589" t="s">
        <v>549</v>
      </c>
      <c r="Q23" s="1590"/>
      <c r="R23" s="1591"/>
      <c r="S23" s="297" t="str">
        <f>IF(S22="","",VLOOKUP(S22,'標準様式１シフト記号表（勤務時間帯）'!$C$6:$K$35,9,FALSE))</f>
        <v/>
      </c>
      <c r="T23" s="298" t="str">
        <f>IF(T22="","",VLOOKUP(T22,'標準様式１シフト記号表（勤務時間帯）'!$C$6:$K$35,9,FALSE))</f>
        <v/>
      </c>
      <c r="U23" s="298" t="str">
        <f>IF(U22="","",VLOOKUP(U22,'標準様式１シフト記号表（勤務時間帯）'!$C$6:$K$35,9,FALSE))</f>
        <v/>
      </c>
      <c r="V23" s="298" t="str">
        <f>IF(V22="","",VLOOKUP(V22,'標準様式１シフト記号表（勤務時間帯）'!$C$6:$K$35,9,FALSE))</f>
        <v/>
      </c>
      <c r="W23" s="298" t="str">
        <f>IF(W22="","",VLOOKUP(W22,'標準様式１シフト記号表（勤務時間帯）'!$C$6:$K$35,9,FALSE))</f>
        <v/>
      </c>
      <c r="X23" s="298" t="str">
        <f>IF(X22="","",VLOOKUP(X22,'標準様式１シフト記号表（勤務時間帯）'!$C$6:$K$35,9,FALSE))</f>
        <v/>
      </c>
      <c r="Y23" s="299" t="str">
        <f>IF(Y22="","",VLOOKUP(Y22,'標準様式１シフト記号表（勤務時間帯）'!$C$6:$K$35,9,FALSE))</f>
        <v/>
      </c>
      <c r="Z23" s="297" t="str">
        <f>IF(Z22="","",VLOOKUP(Z22,'標準様式１シフト記号表（勤務時間帯）'!$C$6:$K$35,9,FALSE))</f>
        <v/>
      </c>
      <c r="AA23" s="298" t="str">
        <f>IF(AA22="","",VLOOKUP(AA22,'標準様式１シフト記号表（勤務時間帯）'!$C$6:$K$35,9,FALSE))</f>
        <v/>
      </c>
      <c r="AB23" s="298" t="str">
        <f>IF(AB22="","",VLOOKUP(AB22,'標準様式１シフト記号表（勤務時間帯）'!$C$6:$K$35,9,FALSE))</f>
        <v/>
      </c>
      <c r="AC23" s="298" t="str">
        <f>IF(AC22="","",VLOOKUP(AC22,'標準様式１シフト記号表（勤務時間帯）'!$C$6:$K$35,9,FALSE))</f>
        <v/>
      </c>
      <c r="AD23" s="298" t="str">
        <f>IF(AD22="","",VLOOKUP(AD22,'標準様式１シフト記号表（勤務時間帯）'!$C$6:$K$35,9,FALSE))</f>
        <v/>
      </c>
      <c r="AE23" s="298" t="str">
        <f>IF(AE22="","",VLOOKUP(AE22,'標準様式１シフト記号表（勤務時間帯）'!$C$6:$K$35,9,FALSE))</f>
        <v/>
      </c>
      <c r="AF23" s="299" t="str">
        <f>IF(AF22="","",VLOOKUP(AF22,'標準様式１シフト記号表（勤務時間帯）'!$C$6:$K$35,9,FALSE))</f>
        <v/>
      </c>
      <c r="AG23" s="297" t="str">
        <f>IF(AG22="","",VLOOKUP(AG22,'標準様式１シフト記号表（勤務時間帯）'!$C$6:$K$35,9,FALSE))</f>
        <v/>
      </c>
      <c r="AH23" s="298" t="str">
        <f>IF(AH22="","",VLOOKUP(AH22,'標準様式１シフト記号表（勤務時間帯）'!$C$6:$K$35,9,FALSE))</f>
        <v/>
      </c>
      <c r="AI23" s="298" t="str">
        <f>IF(AI22="","",VLOOKUP(AI22,'標準様式１シフト記号表（勤務時間帯）'!$C$6:$K$35,9,FALSE))</f>
        <v/>
      </c>
      <c r="AJ23" s="298" t="str">
        <f>IF(AJ22="","",VLOOKUP(AJ22,'標準様式１シフト記号表（勤務時間帯）'!$C$6:$K$35,9,FALSE))</f>
        <v/>
      </c>
      <c r="AK23" s="298" t="str">
        <f>IF(AK22="","",VLOOKUP(AK22,'標準様式１シフト記号表（勤務時間帯）'!$C$6:$K$35,9,FALSE))</f>
        <v/>
      </c>
      <c r="AL23" s="298" t="str">
        <f>IF(AL22="","",VLOOKUP(AL22,'標準様式１シフト記号表（勤務時間帯）'!$C$6:$K$35,9,FALSE))</f>
        <v/>
      </c>
      <c r="AM23" s="299" t="str">
        <f>IF(AM22="","",VLOOKUP(AM22,'標準様式１シフト記号表（勤務時間帯）'!$C$6:$K$35,9,FALSE))</f>
        <v/>
      </c>
      <c r="AN23" s="297" t="str">
        <f>IF(AN22="","",VLOOKUP(AN22,'標準様式１シフト記号表（勤務時間帯）'!$C$6:$K$35,9,FALSE))</f>
        <v/>
      </c>
      <c r="AO23" s="298" t="str">
        <f>IF(AO22="","",VLOOKUP(AO22,'標準様式１シフト記号表（勤務時間帯）'!$C$6:$K$35,9,FALSE))</f>
        <v/>
      </c>
      <c r="AP23" s="298" t="str">
        <f>IF(AP22="","",VLOOKUP(AP22,'標準様式１シフト記号表（勤務時間帯）'!$C$6:$K$35,9,FALSE))</f>
        <v/>
      </c>
      <c r="AQ23" s="298" t="str">
        <f>IF(AQ22="","",VLOOKUP(AQ22,'標準様式１シフト記号表（勤務時間帯）'!$C$6:$K$35,9,FALSE))</f>
        <v/>
      </c>
      <c r="AR23" s="298" t="str">
        <f>IF(AR22="","",VLOOKUP(AR22,'標準様式１シフト記号表（勤務時間帯）'!$C$6:$K$35,9,FALSE))</f>
        <v/>
      </c>
      <c r="AS23" s="298" t="str">
        <f>IF(AS22="","",VLOOKUP(AS22,'標準様式１シフト記号表（勤務時間帯）'!$C$6:$K$35,9,FALSE))</f>
        <v/>
      </c>
      <c r="AT23" s="299" t="str">
        <f>IF(AT22="","",VLOOKUP(AT22,'標準様式１シフト記号表（勤務時間帯）'!$C$6:$K$35,9,FALSE))</f>
        <v/>
      </c>
      <c r="AU23" s="297" t="str">
        <f>IF(AU22="","",VLOOKUP(AU22,'標準様式１シフト記号表（勤務時間帯）'!$C$6:$K$35,9,FALSE))</f>
        <v/>
      </c>
      <c r="AV23" s="298" t="str">
        <f>IF(AV22="","",VLOOKUP(AV22,'標準様式１シフト記号表（勤務時間帯）'!$C$6:$K$35,9,FALSE))</f>
        <v/>
      </c>
      <c r="AW23" s="298" t="str">
        <f>IF(AW22="","",VLOOKUP(AW22,'標準様式１シフト記号表（勤務時間帯）'!$C$6:$K$35,9,FALSE))</f>
        <v/>
      </c>
      <c r="AX23" s="1592">
        <f>IF($BB$3="４週",SUM(S23:AT23),IF($BB$3="暦月",SUM(S23:AW23),""))</f>
        <v>0</v>
      </c>
      <c r="AY23" s="1593"/>
      <c r="AZ23" s="1594">
        <f>IF($BB$3="４週",AX23/4,IF($BB$3="暦月",'標準様式１（1枚版）'!AX23/('標準様式１（1枚版）'!$BB$8/7),""))</f>
        <v>0</v>
      </c>
      <c r="BA23" s="1595"/>
      <c r="BB23" s="1583"/>
      <c r="BC23" s="1584"/>
      <c r="BD23" s="1584"/>
      <c r="BE23" s="1584"/>
      <c r="BF23" s="1585"/>
    </row>
    <row r="24" spans="2:58" ht="20.25" customHeight="1" x14ac:dyDescent="0.15">
      <c r="B24" s="1522"/>
      <c r="C24" s="1529"/>
      <c r="D24" s="1530"/>
      <c r="E24" s="1531"/>
      <c r="F24" s="300">
        <f>C22</f>
        <v>0</v>
      </c>
      <c r="G24" s="1533"/>
      <c r="H24" s="1537"/>
      <c r="I24" s="1538"/>
      <c r="J24" s="1538"/>
      <c r="K24" s="1539"/>
      <c r="L24" s="1543"/>
      <c r="M24" s="1544"/>
      <c r="N24" s="1544"/>
      <c r="O24" s="1545"/>
      <c r="P24" s="1596" t="s">
        <v>550</v>
      </c>
      <c r="Q24" s="1597"/>
      <c r="R24" s="1598"/>
      <c r="S24" s="301" t="str">
        <f>IF(S22="","",VLOOKUP(S22,'標準様式１シフト記号表（勤務時間帯）'!$C$6:$U$35,19,FALSE))</f>
        <v/>
      </c>
      <c r="T24" s="302" t="str">
        <f>IF(T22="","",VLOOKUP(T22,'標準様式１シフト記号表（勤務時間帯）'!$C$6:$U$35,19,FALSE))</f>
        <v/>
      </c>
      <c r="U24" s="302" t="str">
        <f>IF(U22="","",VLOOKUP(U22,'標準様式１シフト記号表（勤務時間帯）'!$C$6:$U$35,19,FALSE))</f>
        <v/>
      </c>
      <c r="V24" s="302" t="str">
        <f>IF(V22="","",VLOOKUP(V22,'標準様式１シフト記号表（勤務時間帯）'!$C$6:$U$35,19,FALSE))</f>
        <v/>
      </c>
      <c r="W24" s="302" t="str">
        <f>IF(W22="","",VLOOKUP(W22,'標準様式１シフト記号表（勤務時間帯）'!$C$6:$U$35,19,FALSE))</f>
        <v/>
      </c>
      <c r="X24" s="302" t="str">
        <f>IF(X22="","",VLOOKUP(X22,'標準様式１シフト記号表（勤務時間帯）'!$C$6:$U$35,19,FALSE))</f>
        <v/>
      </c>
      <c r="Y24" s="303" t="str">
        <f>IF(Y22="","",VLOOKUP(Y22,'標準様式１シフト記号表（勤務時間帯）'!$C$6:$U$35,19,FALSE))</f>
        <v/>
      </c>
      <c r="Z24" s="301" t="str">
        <f>IF(Z22="","",VLOOKUP(Z22,'標準様式１シフト記号表（勤務時間帯）'!$C$6:$U$35,19,FALSE))</f>
        <v/>
      </c>
      <c r="AA24" s="302" t="str">
        <f>IF(AA22="","",VLOOKUP(AA22,'標準様式１シフト記号表（勤務時間帯）'!$C$6:$U$35,19,FALSE))</f>
        <v/>
      </c>
      <c r="AB24" s="302" t="str">
        <f>IF(AB22="","",VLOOKUP(AB22,'標準様式１シフト記号表（勤務時間帯）'!$C$6:$U$35,19,FALSE))</f>
        <v/>
      </c>
      <c r="AC24" s="302" t="str">
        <f>IF(AC22="","",VLOOKUP(AC22,'標準様式１シフト記号表（勤務時間帯）'!$C$6:$U$35,19,FALSE))</f>
        <v/>
      </c>
      <c r="AD24" s="302" t="str">
        <f>IF(AD22="","",VLOOKUP(AD22,'標準様式１シフト記号表（勤務時間帯）'!$C$6:$U$35,19,FALSE))</f>
        <v/>
      </c>
      <c r="AE24" s="302" t="str">
        <f>IF(AE22="","",VLOOKUP(AE22,'標準様式１シフト記号表（勤務時間帯）'!$C$6:$U$35,19,FALSE))</f>
        <v/>
      </c>
      <c r="AF24" s="303" t="str">
        <f>IF(AF22="","",VLOOKUP(AF22,'標準様式１シフト記号表（勤務時間帯）'!$C$6:$U$35,19,FALSE))</f>
        <v/>
      </c>
      <c r="AG24" s="301" t="str">
        <f>IF(AG22="","",VLOOKUP(AG22,'標準様式１シフト記号表（勤務時間帯）'!$C$6:$U$35,19,FALSE))</f>
        <v/>
      </c>
      <c r="AH24" s="302" t="str">
        <f>IF(AH22="","",VLOOKUP(AH22,'標準様式１シフト記号表（勤務時間帯）'!$C$6:$U$35,19,FALSE))</f>
        <v/>
      </c>
      <c r="AI24" s="302" t="str">
        <f>IF(AI22="","",VLOOKUP(AI22,'標準様式１シフト記号表（勤務時間帯）'!$C$6:$U$35,19,FALSE))</f>
        <v/>
      </c>
      <c r="AJ24" s="302" t="str">
        <f>IF(AJ22="","",VLOOKUP(AJ22,'標準様式１シフト記号表（勤務時間帯）'!$C$6:$U$35,19,FALSE))</f>
        <v/>
      </c>
      <c r="AK24" s="302" t="str">
        <f>IF(AK22="","",VLOOKUP(AK22,'標準様式１シフト記号表（勤務時間帯）'!$C$6:$U$35,19,FALSE))</f>
        <v/>
      </c>
      <c r="AL24" s="302" t="str">
        <f>IF(AL22="","",VLOOKUP(AL22,'標準様式１シフト記号表（勤務時間帯）'!$C$6:$U$35,19,FALSE))</f>
        <v/>
      </c>
      <c r="AM24" s="303" t="str">
        <f>IF(AM22="","",VLOOKUP(AM22,'標準様式１シフト記号表（勤務時間帯）'!$C$6:$U$35,19,FALSE))</f>
        <v/>
      </c>
      <c r="AN24" s="301" t="str">
        <f>IF(AN22="","",VLOOKUP(AN22,'標準様式１シフト記号表（勤務時間帯）'!$C$6:$U$35,19,FALSE))</f>
        <v/>
      </c>
      <c r="AO24" s="302" t="str">
        <f>IF(AO22="","",VLOOKUP(AO22,'標準様式１シフト記号表（勤務時間帯）'!$C$6:$U$35,19,FALSE))</f>
        <v/>
      </c>
      <c r="AP24" s="302" t="str">
        <f>IF(AP22="","",VLOOKUP(AP22,'標準様式１シフト記号表（勤務時間帯）'!$C$6:$U$35,19,FALSE))</f>
        <v/>
      </c>
      <c r="AQ24" s="302" t="str">
        <f>IF(AQ22="","",VLOOKUP(AQ22,'標準様式１シフト記号表（勤務時間帯）'!$C$6:$U$35,19,FALSE))</f>
        <v/>
      </c>
      <c r="AR24" s="302" t="str">
        <f>IF(AR22="","",VLOOKUP(AR22,'標準様式１シフト記号表（勤務時間帯）'!$C$6:$U$35,19,FALSE))</f>
        <v/>
      </c>
      <c r="AS24" s="302" t="str">
        <f>IF(AS22="","",VLOOKUP(AS22,'標準様式１シフト記号表（勤務時間帯）'!$C$6:$U$35,19,FALSE))</f>
        <v/>
      </c>
      <c r="AT24" s="303" t="str">
        <f>IF(AT22="","",VLOOKUP(AT22,'標準様式１シフト記号表（勤務時間帯）'!$C$6:$U$35,19,FALSE))</f>
        <v/>
      </c>
      <c r="AU24" s="301" t="str">
        <f>IF(AU22="","",VLOOKUP(AU22,'標準様式１シフト記号表（勤務時間帯）'!$C$6:$U$35,19,FALSE))</f>
        <v/>
      </c>
      <c r="AV24" s="302" t="str">
        <f>IF(AV22="","",VLOOKUP(AV22,'標準様式１シフト記号表（勤務時間帯）'!$C$6:$U$35,19,FALSE))</f>
        <v/>
      </c>
      <c r="AW24" s="302" t="str">
        <f>IF(AW22="","",VLOOKUP(AW22,'標準様式１シフト記号表（勤務時間帯）'!$C$6:$U$35,19,FALSE))</f>
        <v/>
      </c>
      <c r="AX24" s="1599">
        <f>IF($BB$3="４週",SUM(S24:AT24),IF($BB$3="暦月",SUM(S24:AW24),""))</f>
        <v>0</v>
      </c>
      <c r="AY24" s="1600"/>
      <c r="AZ24" s="1601">
        <f>IF($BB$3="４週",AX24/4,IF($BB$3="暦月",'標準様式１（1枚版）'!AX24/('標準様式１（1枚版）'!$BB$8/7),""))</f>
        <v>0</v>
      </c>
      <c r="BA24" s="1602"/>
      <c r="BB24" s="1586"/>
      <c r="BC24" s="1587"/>
      <c r="BD24" s="1587"/>
      <c r="BE24" s="1587"/>
      <c r="BF24" s="1588"/>
    </row>
    <row r="25" spans="2:58" ht="20.25" customHeight="1" x14ac:dyDescent="0.15">
      <c r="B25" s="1522">
        <f>B22+1</f>
        <v>2</v>
      </c>
      <c r="C25" s="1603"/>
      <c r="D25" s="1604"/>
      <c r="E25" s="1605"/>
      <c r="F25" s="304"/>
      <c r="G25" s="1606"/>
      <c r="H25" s="1608"/>
      <c r="I25" s="1538"/>
      <c r="J25" s="1538"/>
      <c r="K25" s="1539"/>
      <c r="L25" s="1609"/>
      <c r="M25" s="1610"/>
      <c r="N25" s="1610"/>
      <c r="O25" s="1611"/>
      <c r="P25" s="1615" t="s">
        <v>548</v>
      </c>
      <c r="Q25" s="1616"/>
      <c r="R25" s="1617"/>
      <c r="S25" s="293"/>
      <c r="T25" s="294"/>
      <c r="U25" s="294"/>
      <c r="V25" s="294"/>
      <c r="W25" s="294"/>
      <c r="X25" s="294"/>
      <c r="Y25" s="295"/>
      <c r="Z25" s="293"/>
      <c r="AA25" s="294"/>
      <c r="AB25" s="294"/>
      <c r="AC25" s="294"/>
      <c r="AD25" s="294"/>
      <c r="AE25" s="294"/>
      <c r="AF25" s="295"/>
      <c r="AG25" s="293"/>
      <c r="AH25" s="294"/>
      <c r="AI25" s="294"/>
      <c r="AJ25" s="294"/>
      <c r="AK25" s="294"/>
      <c r="AL25" s="294"/>
      <c r="AM25" s="295"/>
      <c r="AN25" s="293"/>
      <c r="AO25" s="294"/>
      <c r="AP25" s="294"/>
      <c r="AQ25" s="294"/>
      <c r="AR25" s="294"/>
      <c r="AS25" s="294"/>
      <c r="AT25" s="295"/>
      <c r="AU25" s="293"/>
      <c r="AV25" s="294"/>
      <c r="AW25" s="294"/>
      <c r="AX25" s="1618"/>
      <c r="AY25" s="1619"/>
      <c r="AZ25" s="1620"/>
      <c r="BA25" s="1621"/>
      <c r="BB25" s="1622"/>
      <c r="BC25" s="1623"/>
      <c r="BD25" s="1623"/>
      <c r="BE25" s="1623"/>
      <c r="BF25" s="1624"/>
    </row>
    <row r="26" spans="2:58" ht="20.25" customHeight="1" x14ac:dyDescent="0.15">
      <c r="B26" s="1522"/>
      <c r="C26" s="1526"/>
      <c r="D26" s="1527"/>
      <c r="E26" s="1528"/>
      <c r="F26" s="296"/>
      <c r="G26" s="1533"/>
      <c r="H26" s="1537"/>
      <c r="I26" s="1538"/>
      <c r="J26" s="1538"/>
      <c r="K26" s="1539"/>
      <c r="L26" s="1543"/>
      <c r="M26" s="1544"/>
      <c r="N26" s="1544"/>
      <c r="O26" s="1545"/>
      <c r="P26" s="1589" t="s">
        <v>549</v>
      </c>
      <c r="Q26" s="1590"/>
      <c r="R26" s="1591"/>
      <c r="S26" s="297" t="str">
        <f>IF(S25="","",VLOOKUP(S25,'標準様式１シフト記号表（勤務時間帯）'!$C$6:$K$35,9,FALSE))</f>
        <v/>
      </c>
      <c r="T26" s="298" t="str">
        <f>IF(T25="","",VLOOKUP(T25,'標準様式１シフト記号表（勤務時間帯）'!$C$6:$K$35,9,FALSE))</f>
        <v/>
      </c>
      <c r="U26" s="298" t="str">
        <f>IF(U25="","",VLOOKUP(U25,'標準様式１シフト記号表（勤務時間帯）'!$C$6:$K$35,9,FALSE))</f>
        <v/>
      </c>
      <c r="V26" s="298" t="str">
        <f>IF(V25="","",VLOOKUP(V25,'標準様式１シフト記号表（勤務時間帯）'!$C$6:$K$35,9,FALSE))</f>
        <v/>
      </c>
      <c r="W26" s="298" t="str">
        <f>IF(W25="","",VLOOKUP(W25,'標準様式１シフト記号表（勤務時間帯）'!$C$6:$K$35,9,FALSE))</f>
        <v/>
      </c>
      <c r="X26" s="298" t="str">
        <f>IF(X25="","",VLOOKUP(X25,'標準様式１シフト記号表（勤務時間帯）'!$C$6:$K$35,9,FALSE))</f>
        <v/>
      </c>
      <c r="Y26" s="299" t="str">
        <f>IF(Y25="","",VLOOKUP(Y25,'標準様式１シフト記号表（勤務時間帯）'!$C$6:$K$35,9,FALSE))</f>
        <v/>
      </c>
      <c r="Z26" s="297" t="str">
        <f>IF(Z25="","",VLOOKUP(Z25,'標準様式１シフト記号表（勤務時間帯）'!$C$6:$K$35,9,FALSE))</f>
        <v/>
      </c>
      <c r="AA26" s="298" t="str">
        <f>IF(AA25="","",VLOOKUP(AA25,'標準様式１シフト記号表（勤務時間帯）'!$C$6:$K$35,9,FALSE))</f>
        <v/>
      </c>
      <c r="AB26" s="298" t="str">
        <f>IF(AB25="","",VLOOKUP(AB25,'標準様式１シフト記号表（勤務時間帯）'!$C$6:$K$35,9,FALSE))</f>
        <v/>
      </c>
      <c r="AC26" s="298" t="str">
        <f>IF(AC25="","",VLOOKUP(AC25,'標準様式１シフト記号表（勤務時間帯）'!$C$6:$K$35,9,FALSE))</f>
        <v/>
      </c>
      <c r="AD26" s="298" t="str">
        <f>IF(AD25="","",VLOOKUP(AD25,'標準様式１シフト記号表（勤務時間帯）'!$C$6:$K$35,9,FALSE))</f>
        <v/>
      </c>
      <c r="AE26" s="298" t="str">
        <f>IF(AE25="","",VLOOKUP(AE25,'標準様式１シフト記号表（勤務時間帯）'!$C$6:$K$35,9,FALSE))</f>
        <v/>
      </c>
      <c r="AF26" s="299" t="str">
        <f>IF(AF25="","",VLOOKUP(AF25,'標準様式１シフト記号表（勤務時間帯）'!$C$6:$K$35,9,FALSE))</f>
        <v/>
      </c>
      <c r="AG26" s="297" t="str">
        <f>IF(AG25="","",VLOOKUP(AG25,'標準様式１シフト記号表（勤務時間帯）'!$C$6:$K$35,9,FALSE))</f>
        <v/>
      </c>
      <c r="AH26" s="298" t="str">
        <f>IF(AH25="","",VLOOKUP(AH25,'標準様式１シフト記号表（勤務時間帯）'!$C$6:$K$35,9,FALSE))</f>
        <v/>
      </c>
      <c r="AI26" s="298" t="str">
        <f>IF(AI25="","",VLOOKUP(AI25,'標準様式１シフト記号表（勤務時間帯）'!$C$6:$K$35,9,FALSE))</f>
        <v/>
      </c>
      <c r="AJ26" s="298" t="str">
        <f>IF(AJ25="","",VLOOKUP(AJ25,'標準様式１シフト記号表（勤務時間帯）'!$C$6:$K$35,9,FALSE))</f>
        <v/>
      </c>
      <c r="AK26" s="298" t="str">
        <f>IF(AK25="","",VLOOKUP(AK25,'標準様式１シフト記号表（勤務時間帯）'!$C$6:$K$35,9,FALSE))</f>
        <v/>
      </c>
      <c r="AL26" s="298" t="str">
        <f>IF(AL25="","",VLOOKUP(AL25,'標準様式１シフト記号表（勤務時間帯）'!$C$6:$K$35,9,FALSE))</f>
        <v/>
      </c>
      <c r="AM26" s="299" t="str">
        <f>IF(AM25="","",VLOOKUP(AM25,'標準様式１シフト記号表（勤務時間帯）'!$C$6:$K$35,9,FALSE))</f>
        <v/>
      </c>
      <c r="AN26" s="297" t="str">
        <f>IF(AN25="","",VLOOKUP(AN25,'標準様式１シフト記号表（勤務時間帯）'!$C$6:$K$35,9,FALSE))</f>
        <v/>
      </c>
      <c r="AO26" s="298" t="str">
        <f>IF(AO25="","",VLOOKUP(AO25,'標準様式１シフト記号表（勤務時間帯）'!$C$6:$K$35,9,FALSE))</f>
        <v/>
      </c>
      <c r="AP26" s="298" t="str">
        <f>IF(AP25="","",VLOOKUP(AP25,'標準様式１シフト記号表（勤務時間帯）'!$C$6:$K$35,9,FALSE))</f>
        <v/>
      </c>
      <c r="AQ26" s="298" t="str">
        <f>IF(AQ25="","",VLOOKUP(AQ25,'標準様式１シフト記号表（勤務時間帯）'!$C$6:$K$35,9,FALSE))</f>
        <v/>
      </c>
      <c r="AR26" s="298" t="str">
        <f>IF(AR25="","",VLOOKUP(AR25,'標準様式１シフト記号表（勤務時間帯）'!$C$6:$K$35,9,FALSE))</f>
        <v/>
      </c>
      <c r="AS26" s="298" t="str">
        <f>IF(AS25="","",VLOOKUP(AS25,'標準様式１シフト記号表（勤務時間帯）'!$C$6:$K$35,9,FALSE))</f>
        <v/>
      </c>
      <c r="AT26" s="299" t="str">
        <f>IF(AT25="","",VLOOKUP(AT25,'標準様式１シフト記号表（勤務時間帯）'!$C$6:$K$35,9,FALSE))</f>
        <v/>
      </c>
      <c r="AU26" s="297" t="str">
        <f>IF(AU25="","",VLOOKUP(AU25,'標準様式１シフト記号表（勤務時間帯）'!$C$6:$K$35,9,FALSE))</f>
        <v/>
      </c>
      <c r="AV26" s="298" t="str">
        <f>IF(AV25="","",VLOOKUP(AV25,'標準様式１シフト記号表（勤務時間帯）'!$C$6:$K$35,9,FALSE))</f>
        <v/>
      </c>
      <c r="AW26" s="298" t="str">
        <f>IF(AW25="","",VLOOKUP(AW25,'標準様式１シフト記号表（勤務時間帯）'!$C$6:$K$35,9,FALSE))</f>
        <v/>
      </c>
      <c r="AX26" s="1592">
        <f>IF($BB$3="４週",SUM(S26:AT26),IF($BB$3="暦月",SUM(S26:AW26),""))</f>
        <v>0</v>
      </c>
      <c r="AY26" s="1593"/>
      <c r="AZ26" s="1594">
        <f>IF($BB$3="４週",AX26/4,IF($BB$3="暦月",'標準様式１（1枚版）'!AX26/('標準様式１（1枚版）'!$BB$8/7),""))</f>
        <v>0</v>
      </c>
      <c r="BA26" s="1595"/>
      <c r="BB26" s="1583"/>
      <c r="BC26" s="1584"/>
      <c r="BD26" s="1584"/>
      <c r="BE26" s="1584"/>
      <c r="BF26" s="1585"/>
    </row>
    <row r="27" spans="2:58" ht="20.25" customHeight="1" x14ac:dyDescent="0.15">
      <c r="B27" s="1522"/>
      <c r="C27" s="1529"/>
      <c r="D27" s="1530"/>
      <c r="E27" s="1531"/>
      <c r="F27" s="296">
        <f>C25</f>
        <v>0</v>
      </c>
      <c r="G27" s="1607"/>
      <c r="H27" s="1537"/>
      <c r="I27" s="1538"/>
      <c r="J27" s="1538"/>
      <c r="K27" s="1539"/>
      <c r="L27" s="1612"/>
      <c r="M27" s="1613"/>
      <c r="N27" s="1613"/>
      <c r="O27" s="1614"/>
      <c r="P27" s="1596" t="s">
        <v>550</v>
      </c>
      <c r="Q27" s="1597"/>
      <c r="R27" s="1598"/>
      <c r="S27" s="301" t="str">
        <f>IF(S25="","",VLOOKUP(S25,'標準様式１シフト記号表（勤務時間帯）'!$C$6:$U$35,19,FALSE))</f>
        <v/>
      </c>
      <c r="T27" s="302" t="str">
        <f>IF(T25="","",VLOOKUP(T25,'標準様式１シフト記号表（勤務時間帯）'!$C$6:$U$35,19,FALSE))</f>
        <v/>
      </c>
      <c r="U27" s="302" t="str">
        <f>IF(U25="","",VLOOKUP(U25,'標準様式１シフト記号表（勤務時間帯）'!$C$6:$U$35,19,FALSE))</f>
        <v/>
      </c>
      <c r="V27" s="302" t="str">
        <f>IF(V25="","",VLOOKUP(V25,'標準様式１シフト記号表（勤務時間帯）'!$C$6:$U$35,19,FALSE))</f>
        <v/>
      </c>
      <c r="W27" s="302" t="str">
        <f>IF(W25="","",VLOOKUP(W25,'標準様式１シフト記号表（勤務時間帯）'!$C$6:$U$35,19,FALSE))</f>
        <v/>
      </c>
      <c r="X27" s="302" t="str">
        <f>IF(X25="","",VLOOKUP(X25,'標準様式１シフト記号表（勤務時間帯）'!$C$6:$U$35,19,FALSE))</f>
        <v/>
      </c>
      <c r="Y27" s="303" t="str">
        <f>IF(Y25="","",VLOOKUP(Y25,'標準様式１シフト記号表（勤務時間帯）'!$C$6:$U$35,19,FALSE))</f>
        <v/>
      </c>
      <c r="Z27" s="301" t="str">
        <f>IF(Z25="","",VLOOKUP(Z25,'標準様式１シフト記号表（勤務時間帯）'!$C$6:$U$35,19,FALSE))</f>
        <v/>
      </c>
      <c r="AA27" s="302" t="str">
        <f>IF(AA25="","",VLOOKUP(AA25,'標準様式１シフト記号表（勤務時間帯）'!$C$6:$U$35,19,FALSE))</f>
        <v/>
      </c>
      <c r="AB27" s="302" t="str">
        <f>IF(AB25="","",VLOOKUP(AB25,'標準様式１シフト記号表（勤務時間帯）'!$C$6:$U$35,19,FALSE))</f>
        <v/>
      </c>
      <c r="AC27" s="302" t="str">
        <f>IF(AC25="","",VLOOKUP(AC25,'標準様式１シフト記号表（勤務時間帯）'!$C$6:$U$35,19,FALSE))</f>
        <v/>
      </c>
      <c r="AD27" s="302" t="str">
        <f>IF(AD25="","",VLOOKUP(AD25,'標準様式１シフト記号表（勤務時間帯）'!$C$6:$U$35,19,FALSE))</f>
        <v/>
      </c>
      <c r="AE27" s="302" t="str">
        <f>IF(AE25="","",VLOOKUP(AE25,'標準様式１シフト記号表（勤務時間帯）'!$C$6:$U$35,19,FALSE))</f>
        <v/>
      </c>
      <c r="AF27" s="303" t="str">
        <f>IF(AF25="","",VLOOKUP(AF25,'標準様式１シフト記号表（勤務時間帯）'!$C$6:$U$35,19,FALSE))</f>
        <v/>
      </c>
      <c r="AG27" s="301" t="str">
        <f>IF(AG25="","",VLOOKUP(AG25,'標準様式１シフト記号表（勤務時間帯）'!$C$6:$U$35,19,FALSE))</f>
        <v/>
      </c>
      <c r="AH27" s="302" t="str">
        <f>IF(AH25="","",VLOOKUP(AH25,'標準様式１シフト記号表（勤務時間帯）'!$C$6:$U$35,19,FALSE))</f>
        <v/>
      </c>
      <c r="AI27" s="302" t="str">
        <f>IF(AI25="","",VLOOKUP(AI25,'標準様式１シフト記号表（勤務時間帯）'!$C$6:$U$35,19,FALSE))</f>
        <v/>
      </c>
      <c r="AJ27" s="302" t="str">
        <f>IF(AJ25="","",VLOOKUP(AJ25,'標準様式１シフト記号表（勤務時間帯）'!$C$6:$U$35,19,FALSE))</f>
        <v/>
      </c>
      <c r="AK27" s="302" t="str">
        <f>IF(AK25="","",VLOOKUP(AK25,'標準様式１シフト記号表（勤務時間帯）'!$C$6:$U$35,19,FALSE))</f>
        <v/>
      </c>
      <c r="AL27" s="302" t="str">
        <f>IF(AL25="","",VLOOKUP(AL25,'標準様式１シフト記号表（勤務時間帯）'!$C$6:$U$35,19,FALSE))</f>
        <v/>
      </c>
      <c r="AM27" s="303" t="str">
        <f>IF(AM25="","",VLOOKUP(AM25,'標準様式１シフト記号表（勤務時間帯）'!$C$6:$U$35,19,FALSE))</f>
        <v/>
      </c>
      <c r="AN27" s="301" t="str">
        <f>IF(AN25="","",VLOOKUP(AN25,'標準様式１シフト記号表（勤務時間帯）'!$C$6:$U$35,19,FALSE))</f>
        <v/>
      </c>
      <c r="AO27" s="302" t="str">
        <f>IF(AO25="","",VLOOKUP(AO25,'標準様式１シフト記号表（勤務時間帯）'!$C$6:$U$35,19,FALSE))</f>
        <v/>
      </c>
      <c r="AP27" s="302" t="str">
        <f>IF(AP25="","",VLOOKUP(AP25,'標準様式１シフト記号表（勤務時間帯）'!$C$6:$U$35,19,FALSE))</f>
        <v/>
      </c>
      <c r="AQ27" s="302" t="str">
        <f>IF(AQ25="","",VLOOKUP(AQ25,'標準様式１シフト記号表（勤務時間帯）'!$C$6:$U$35,19,FALSE))</f>
        <v/>
      </c>
      <c r="AR27" s="302" t="str">
        <f>IF(AR25="","",VLOOKUP(AR25,'標準様式１シフト記号表（勤務時間帯）'!$C$6:$U$35,19,FALSE))</f>
        <v/>
      </c>
      <c r="AS27" s="302" t="str">
        <f>IF(AS25="","",VLOOKUP(AS25,'標準様式１シフト記号表（勤務時間帯）'!$C$6:$U$35,19,FALSE))</f>
        <v/>
      </c>
      <c r="AT27" s="303" t="str">
        <f>IF(AT25="","",VLOOKUP(AT25,'標準様式１シフト記号表（勤務時間帯）'!$C$6:$U$35,19,FALSE))</f>
        <v/>
      </c>
      <c r="AU27" s="301" t="str">
        <f>IF(AU25="","",VLOOKUP(AU25,'標準様式１シフト記号表（勤務時間帯）'!$C$6:$U$35,19,FALSE))</f>
        <v/>
      </c>
      <c r="AV27" s="302" t="str">
        <f>IF(AV25="","",VLOOKUP(AV25,'標準様式１シフト記号表（勤務時間帯）'!$C$6:$U$35,19,FALSE))</f>
        <v/>
      </c>
      <c r="AW27" s="302" t="str">
        <f>IF(AW25="","",VLOOKUP(AW25,'標準様式１シフト記号表（勤務時間帯）'!$C$6:$U$35,19,FALSE))</f>
        <v/>
      </c>
      <c r="AX27" s="1599">
        <f>IF($BB$3="４週",SUM(S27:AT27),IF($BB$3="暦月",SUM(S27:AW27),""))</f>
        <v>0</v>
      </c>
      <c r="AY27" s="1600"/>
      <c r="AZ27" s="1601">
        <f>IF($BB$3="４週",AX27/4,IF($BB$3="暦月",'標準様式１（1枚版）'!AX27/('標準様式１（1枚版）'!$BB$8/7),""))</f>
        <v>0</v>
      </c>
      <c r="BA27" s="1602"/>
      <c r="BB27" s="1586"/>
      <c r="BC27" s="1587"/>
      <c r="BD27" s="1587"/>
      <c r="BE27" s="1587"/>
      <c r="BF27" s="1588"/>
    </row>
    <row r="28" spans="2:58" ht="20.25" customHeight="1" x14ac:dyDescent="0.15">
      <c r="B28" s="1522">
        <f>B25+1</f>
        <v>3</v>
      </c>
      <c r="C28" s="1625"/>
      <c r="D28" s="1626"/>
      <c r="E28" s="1627"/>
      <c r="F28" s="304"/>
      <c r="G28" s="1606"/>
      <c r="H28" s="1608"/>
      <c r="I28" s="1538"/>
      <c r="J28" s="1538"/>
      <c r="K28" s="1539"/>
      <c r="L28" s="1609"/>
      <c r="M28" s="1610"/>
      <c r="N28" s="1610"/>
      <c r="O28" s="1611"/>
      <c r="P28" s="1615" t="s">
        <v>548</v>
      </c>
      <c r="Q28" s="1616"/>
      <c r="R28" s="1617"/>
      <c r="S28" s="293"/>
      <c r="T28" s="294"/>
      <c r="U28" s="294"/>
      <c r="V28" s="294"/>
      <c r="W28" s="294"/>
      <c r="X28" s="294"/>
      <c r="Y28" s="295"/>
      <c r="Z28" s="293"/>
      <c r="AA28" s="294"/>
      <c r="AB28" s="294"/>
      <c r="AC28" s="294"/>
      <c r="AD28" s="294"/>
      <c r="AE28" s="294"/>
      <c r="AF28" s="295"/>
      <c r="AG28" s="293"/>
      <c r="AH28" s="294"/>
      <c r="AI28" s="294"/>
      <c r="AJ28" s="294"/>
      <c r="AK28" s="294"/>
      <c r="AL28" s="294"/>
      <c r="AM28" s="295"/>
      <c r="AN28" s="293"/>
      <c r="AO28" s="294"/>
      <c r="AP28" s="294"/>
      <c r="AQ28" s="294"/>
      <c r="AR28" s="294"/>
      <c r="AS28" s="294"/>
      <c r="AT28" s="295"/>
      <c r="AU28" s="293"/>
      <c r="AV28" s="294"/>
      <c r="AW28" s="294"/>
      <c r="AX28" s="1618"/>
      <c r="AY28" s="1619"/>
      <c r="AZ28" s="1620"/>
      <c r="BA28" s="1621"/>
      <c r="BB28" s="1622"/>
      <c r="BC28" s="1623"/>
      <c r="BD28" s="1623"/>
      <c r="BE28" s="1623"/>
      <c r="BF28" s="1624"/>
    </row>
    <row r="29" spans="2:58" ht="20.25" customHeight="1" x14ac:dyDescent="0.15">
      <c r="B29" s="1522"/>
      <c r="C29" s="1628"/>
      <c r="D29" s="1629"/>
      <c r="E29" s="1630"/>
      <c r="F29" s="296"/>
      <c r="G29" s="1533"/>
      <c r="H29" s="1537"/>
      <c r="I29" s="1538"/>
      <c r="J29" s="1538"/>
      <c r="K29" s="1539"/>
      <c r="L29" s="1543"/>
      <c r="M29" s="1544"/>
      <c r="N29" s="1544"/>
      <c r="O29" s="1545"/>
      <c r="P29" s="1589" t="s">
        <v>549</v>
      </c>
      <c r="Q29" s="1590"/>
      <c r="R29" s="1591"/>
      <c r="S29" s="297" t="str">
        <f>IF(S28="","",VLOOKUP(S28,'標準様式１シフト記号表（勤務時間帯）'!$C$6:$K$35,9,FALSE))</f>
        <v/>
      </c>
      <c r="T29" s="298" t="str">
        <f>IF(T28="","",VLOOKUP(T28,'標準様式１シフト記号表（勤務時間帯）'!$C$6:$K$35,9,FALSE))</f>
        <v/>
      </c>
      <c r="U29" s="298" t="str">
        <f>IF(U28="","",VLOOKUP(U28,'標準様式１シフト記号表（勤務時間帯）'!$C$6:$K$35,9,FALSE))</f>
        <v/>
      </c>
      <c r="V29" s="298" t="str">
        <f>IF(V28="","",VLOOKUP(V28,'標準様式１シフト記号表（勤務時間帯）'!$C$6:$K$35,9,FALSE))</f>
        <v/>
      </c>
      <c r="W29" s="298" t="str">
        <f>IF(W28="","",VLOOKUP(W28,'標準様式１シフト記号表（勤務時間帯）'!$C$6:$K$35,9,FALSE))</f>
        <v/>
      </c>
      <c r="X29" s="298" t="str">
        <f>IF(X28="","",VLOOKUP(X28,'標準様式１シフト記号表（勤務時間帯）'!$C$6:$K$35,9,FALSE))</f>
        <v/>
      </c>
      <c r="Y29" s="299" t="str">
        <f>IF(Y28="","",VLOOKUP(Y28,'標準様式１シフト記号表（勤務時間帯）'!$C$6:$K$35,9,FALSE))</f>
        <v/>
      </c>
      <c r="Z29" s="297" t="str">
        <f>IF(Z28="","",VLOOKUP(Z28,'標準様式１シフト記号表（勤務時間帯）'!$C$6:$K$35,9,FALSE))</f>
        <v/>
      </c>
      <c r="AA29" s="298" t="str">
        <f>IF(AA28="","",VLOOKUP(AA28,'標準様式１シフト記号表（勤務時間帯）'!$C$6:$K$35,9,FALSE))</f>
        <v/>
      </c>
      <c r="AB29" s="298" t="str">
        <f>IF(AB28="","",VLOOKUP(AB28,'標準様式１シフト記号表（勤務時間帯）'!$C$6:$K$35,9,FALSE))</f>
        <v/>
      </c>
      <c r="AC29" s="298" t="str">
        <f>IF(AC28="","",VLOOKUP(AC28,'標準様式１シフト記号表（勤務時間帯）'!$C$6:$K$35,9,FALSE))</f>
        <v/>
      </c>
      <c r="AD29" s="298" t="str">
        <f>IF(AD28="","",VLOOKUP(AD28,'標準様式１シフト記号表（勤務時間帯）'!$C$6:$K$35,9,FALSE))</f>
        <v/>
      </c>
      <c r="AE29" s="298" t="str">
        <f>IF(AE28="","",VLOOKUP(AE28,'標準様式１シフト記号表（勤務時間帯）'!$C$6:$K$35,9,FALSE))</f>
        <v/>
      </c>
      <c r="AF29" s="299" t="str">
        <f>IF(AF28="","",VLOOKUP(AF28,'標準様式１シフト記号表（勤務時間帯）'!$C$6:$K$35,9,FALSE))</f>
        <v/>
      </c>
      <c r="AG29" s="297" t="str">
        <f>IF(AG28="","",VLOOKUP(AG28,'標準様式１シフト記号表（勤務時間帯）'!$C$6:$K$35,9,FALSE))</f>
        <v/>
      </c>
      <c r="AH29" s="298" t="str">
        <f>IF(AH28="","",VLOOKUP(AH28,'標準様式１シフト記号表（勤務時間帯）'!$C$6:$K$35,9,FALSE))</f>
        <v/>
      </c>
      <c r="AI29" s="298" t="str">
        <f>IF(AI28="","",VLOOKUP(AI28,'標準様式１シフト記号表（勤務時間帯）'!$C$6:$K$35,9,FALSE))</f>
        <v/>
      </c>
      <c r="AJ29" s="298" t="str">
        <f>IF(AJ28="","",VLOOKUP(AJ28,'標準様式１シフト記号表（勤務時間帯）'!$C$6:$K$35,9,FALSE))</f>
        <v/>
      </c>
      <c r="AK29" s="298" t="str">
        <f>IF(AK28="","",VLOOKUP(AK28,'標準様式１シフト記号表（勤務時間帯）'!$C$6:$K$35,9,FALSE))</f>
        <v/>
      </c>
      <c r="AL29" s="298" t="str">
        <f>IF(AL28="","",VLOOKUP(AL28,'標準様式１シフト記号表（勤務時間帯）'!$C$6:$K$35,9,FALSE))</f>
        <v/>
      </c>
      <c r="AM29" s="299" t="str">
        <f>IF(AM28="","",VLOOKUP(AM28,'標準様式１シフト記号表（勤務時間帯）'!$C$6:$K$35,9,FALSE))</f>
        <v/>
      </c>
      <c r="AN29" s="297" t="str">
        <f>IF(AN28="","",VLOOKUP(AN28,'標準様式１シフト記号表（勤務時間帯）'!$C$6:$K$35,9,FALSE))</f>
        <v/>
      </c>
      <c r="AO29" s="298" t="str">
        <f>IF(AO28="","",VLOOKUP(AO28,'標準様式１シフト記号表（勤務時間帯）'!$C$6:$K$35,9,FALSE))</f>
        <v/>
      </c>
      <c r="AP29" s="298" t="str">
        <f>IF(AP28="","",VLOOKUP(AP28,'標準様式１シフト記号表（勤務時間帯）'!$C$6:$K$35,9,FALSE))</f>
        <v/>
      </c>
      <c r="AQ29" s="298" t="str">
        <f>IF(AQ28="","",VLOOKUP(AQ28,'標準様式１シフト記号表（勤務時間帯）'!$C$6:$K$35,9,FALSE))</f>
        <v/>
      </c>
      <c r="AR29" s="298" t="str">
        <f>IF(AR28="","",VLOOKUP(AR28,'標準様式１シフト記号表（勤務時間帯）'!$C$6:$K$35,9,FALSE))</f>
        <v/>
      </c>
      <c r="AS29" s="298" t="str">
        <f>IF(AS28="","",VLOOKUP(AS28,'標準様式１シフト記号表（勤務時間帯）'!$C$6:$K$35,9,FALSE))</f>
        <v/>
      </c>
      <c r="AT29" s="299" t="str">
        <f>IF(AT28="","",VLOOKUP(AT28,'標準様式１シフト記号表（勤務時間帯）'!$C$6:$K$35,9,FALSE))</f>
        <v/>
      </c>
      <c r="AU29" s="297" t="str">
        <f>IF(AU28="","",VLOOKUP(AU28,'標準様式１シフト記号表（勤務時間帯）'!$C$6:$K$35,9,FALSE))</f>
        <v/>
      </c>
      <c r="AV29" s="298" t="str">
        <f>IF(AV28="","",VLOOKUP(AV28,'標準様式１シフト記号表（勤務時間帯）'!$C$6:$K$35,9,FALSE))</f>
        <v/>
      </c>
      <c r="AW29" s="298" t="str">
        <f>IF(AW28="","",VLOOKUP(AW28,'標準様式１シフト記号表（勤務時間帯）'!$C$6:$K$35,9,FALSE))</f>
        <v/>
      </c>
      <c r="AX29" s="1592">
        <f>IF($BB$3="４週",SUM(S29:AT29),IF($BB$3="暦月",SUM(S29:AW29),""))</f>
        <v>0</v>
      </c>
      <c r="AY29" s="1593"/>
      <c r="AZ29" s="1594">
        <f>IF($BB$3="４週",AX29/4,IF($BB$3="暦月",'標準様式１（1枚版）'!AX29/('標準様式１（1枚版）'!$BB$8/7),""))</f>
        <v>0</v>
      </c>
      <c r="BA29" s="1595"/>
      <c r="BB29" s="1583"/>
      <c r="BC29" s="1584"/>
      <c r="BD29" s="1584"/>
      <c r="BE29" s="1584"/>
      <c r="BF29" s="1585"/>
    </row>
    <row r="30" spans="2:58" ht="20.25" customHeight="1" x14ac:dyDescent="0.15">
      <c r="B30" s="1522"/>
      <c r="C30" s="1631"/>
      <c r="D30" s="1632"/>
      <c r="E30" s="1633"/>
      <c r="F30" s="296">
        <f>C28</f>
        <v>0</v>
      </c>
      <c r="G30" s="1607"/>
      <c r="H30" s="1537"/>
      <c r="I30" s="1538"/>
      <c r="J30" s="1538"/>
      <c r="K30" s="1539"/>
      <c r="L30" s="1612"/>
      <c r="M30" s="1613"/>
      <c r="N30" s="1613"/>
      <c r="O30" s="1614"/>
      <c r="P30" s="1596" t="s">
        <v>550</v>
      </c>
      <c r="Q30" s="1597"/>
      <c r="R30" s="1598"/>
      <c r="S30" s="301" t="str">
        <f>IF(S28="","",VLOOKUP(S28,'標準様式１シフト記号表（勤務時間帯）'!$C$6:$U$35,19,FALSE))</f>
        <v/>
      </c>
      <c r="T30" s="302" t="str">
        <f>IF(T28="","",VLOOKUP(T28,'標準様式１シフト記号表（勤務時間帯）'!$C$6:$U$35,19,FALSE))</f>
        <v/>
      </c>
      <c r="U30" s="302" t="str">
        <f>IF(U28="","",VLOOKUP(U28,'標準様式１シフト記号表（勤務時間帯）'!$C$6:$U$35,19,FALSE))</f>
        <v/>
      </c>
      <c r="V30" s="302" t="str">
        <f>IF(V28="","",VLOOKUP(V28,'標準様式１シフト記号表（勤務時間帯）'!$C$6:$U$35,19,FALSE))</f>
        <v/>
      </c>
      <c r="W30" s="302" t="str">
        <f>IF(W28="","",VLOOKUP(W28,'標準様式１シフト記号表（勤務時間帯）'!$C$6:$U$35,19,FALSE))</f>
        <v/>
      </c>
      <c r="X30" s="302" t="str">
        <f>IF(X28="","",VLOOKUP(X28,'標準様式１シフト記号表（勤務時間帯）'!$C$6:$U$35,19,FALSE))</f>
        <v/>
      </c>
      <c r="Y30" s="303" t="str">
        <f>IF(Y28="","",VLOOKUP(Y28,'標準様式１シフト記号表（勤務時間帯）'!$C$6:$U$35,19,FALSE))</f>
        <v/>
      </c>
      <c r="Z30" s="301" t="str">
        <f>IF(Z28="","",VLOOKUP(Z28,'標準様式１シフト記号表（勤務時間帯）'!$C$6:$U$35,19,FALSE))</f>
        <v/>
      </c>
      <c r="AA30" s="302" t="str">
        <f>IF(AA28="","",VLOOKUP(AA28,'標準様式１シフト記号表（勤務時間帯）'!$C$6:$U$35,19,FALSE))</f>
        <v/>
      </c>
      <c r="AB30" s="302" t="str">
        <f>IF(AB28="","",VLOOKUP(AB28,'標準様式１シフト記号表（勤務時間帯）'!$C$6:$U$35,19,FALSE))</f>
        <v/>
      </c>
      <c r="AC30" s="302" t="str">
        <f>IF(AC28="","",VLOOKUP(AC28,'標準様式１シフト記号表（勤務時間帯）'!$C$6:$U$35,19,FALSE))</f>
        <v/>
      </c>
      <c r="AD30" s="302" t="str">
        <f>IF(AD28="","",VLOOKUP(AD28,'標準様式１シフト記号表（勤務時間帯）'!$C$6:$U$35,19,FALSE))</f>
        <v/>
      </c>
      <c r="AE30" s="302" t="str">
        <f>IF(AE28="","",VLOOKUP(AE28,'標準様式１シフト記号表（勤務時間帯）'!$C$6:$U$35,19,FALSE))</f>
        <v/>
      </c>
      <c r="AF30" s="303" t="str">
        <f>IF(AF28="","",VLOOKUP(AF28,'標準様式１シフト記号表（勤務時間帯）'!$C$6:$U$35,19,FALSE))</f>
        <v/>
      </c>
      <c r="AG30" s="301" t="str">
        <f>IF(AG28="","",VLOOKUP(AG28,'標準様式１シフト記号表（勤務時間帯）'!$C$6:$U$35,19,FALSE))</f>
        <v/>
      </c>
      <c r="AH30" s="302" t="str">
        <f>IF(AH28="","",VLOOKUP(AH28,'標準様式１シフト記号表（勤務時間帯）'!$C$6:$U$35,19,FALSE))</f>
        <v/>
      </c>
      <c r="AI30" s="302" t="str">
        <f>IF(AI28="","",VLOOKUP(AI28,'標準様式１シフト記号表（勤務時間帯）'!$C$6:$U$35,19,FALSE))</f>
        <v/>
      </c>
      <c r="AJ30" s="302" t="str">
        <f>IF(AJ28="","",VLOOKUP(AJ28,'標準様式１シフト記号表（勤務時間帯）'!$C$6:$U$35,19,FALSE))</f>
        <v/>
      </c>
      <c r="AK30" s="302" t="str">
        <f>IF(AK28="","",VLOOKUP(AK28,'標準様式１シフト記号表（勤務時間帯）'!$C$6:$U$35,19,FALSE))</f>
        <v/>
      </c>
      <c r="AL30" s="302" t="str">
        <f>IF(AL28="","",VLOOKUP(AL28,'標準様式１シフト記号表（勤務時間帯）'!$C$6:$U$35,19,FALSE))</f>
        <v/>
      </c>
      <c r="AM30" s="303" t="str">
        <f>IF(AM28="","",VLOOKUP(AM28,'標準様式１シフト記号表（勤務時間帯）'!$C$6:$U$35,19,FALSE))</f>
        <v/>
      </c>
      <c r="AN30" s="301" t="str">
        <f>IF(AN28="","",VLOOKUP(AN28,'標準様式１シフト記号表（勤務時間帯）'!$C$6:$U$35,19,FALSE))</f>
        <v/>
      </c>
      <c r="AO30" s="302" t="str">
        <f>IF(AO28="","",VLOOKUP(AO28,'標準様式１シフト記号表（勤務時間帯）'!$C$6:$U$35,19,FALSE))</f>
        <v/>
      </c>
      <c r="AP30" s="302" t="str">
        <f>IF(AP28="","",VLOOKUP(AP28,'標準様式１シフト記号表（勤務時間帯）'!$C$6:$U$35,19,FALSE))</f>
        <v/>
      </c>
      <c r="AQ30" s="302" t="str">
        <f>IF(AQ28="","",VLOOKUP(AQ28,'標準様式１シフト記号表（勤務時間帯）'!$C$6:$U$35,19,FALSE))</f>
        <v/>
      </c>
      <c r="AR30" s="302" t="str">
        <f>IF(AR28="","",VLOOKUP(AR28,'標準様式１シフト記号表（勤務時間帯）'!$C$6:$U$35,19,FALSE))</f>
        <v/>
      </c>
      <c r="AS30" s="302" t="str">
        <f>IF(AS28="","",VLOOKUP(AS28,'標準様式１シフト記号表（勤務時間帯）'!$C$6:$U$35,19,FALSE))</f>
        <v/>
      </c>
      <c r="AT30" s="303" t="str">
        <f>IF(AT28="","",VLOOKUP(AT28,'標準様式１シフト記号表（勤務時間帯）'!$C$6:$U$35,19,FALSE))</f>
        <v/>
      </c>
      <c r="AU30" s="301" t="str">
        <f>IF(AU28="","",VLOOKUP(AU28,'標準様式１シフト記号表（勤務時間帯）'!$C$6:$U$35,19,FALSE))</f>
        <v/>
      </c>
      <c r="AV30" s="302" t="str">
        <f>IF(AV28="","",VLOOKUP(AV28,'標準様式１シフト記号表（勤務時間帯）'!$C$6:$U$35,19,FALSE))</f>
        <v/>
      </c>
      <c r="AW30" s="302" t="str">
        <f>IF(AW28="","",VLOOKUP(AW28,'標準様式１シフト記号表（勤務時間帯）'!$C$6:$U$35,19,FALSE))</f>
        <v/>
      </c>
      <c r="AX30" s="1599">
        <f>IF($BB$3="４週",SUM(S30:AT30),IF($BB$3="暦月",SUM(S30:AW30),""))</f>
        <v>0</v>
      </c>
      <c r="AY30" s="1600"/>
      <c r="AZ30" s="1601">
        <f>IF($BB$3="４週",AX30/4,IF($BB$3="暦月",'標準様式１（1枚版）'!AX30/('標準様式１（1枚版）'!$BB$8/7),""))</f>
        <v>0</v>
      </c>
      <c r="BA30" s="1602"/>
      <c r="BB30" s="1586"/>
      <c r="BC30" s="1587"/>
      <c r="BD30" s="1587"/>
      <c r="BE30" s="1587"/>
      <c r="BF30" s="1588"/>
    </row>
    <row r="31" spans="2:58" ht="20.25" customHeight="1" x14ac:dyDescent="0.15">
      <c r="B31" s="1522">
        <f>B28+1</f>
        <v>4</v>
      </c>
      <c r="C31" s="1625"/>
      <c r="D31" s="1626"/>
      <c r="E31" s="1627"/>
      <c r="F31" s="304"/>
      <c r="G31" s="1606"/>
      <c r="H31" s="1608"/>
      <c r="I31" s="1538"/>
      <c r="J31" s="1538"/>
      <c r="K31" s="1539"/>
      <c r="L31" s="1609"/>
      <c r="M31" s="1610"/>
      <c r="N31" s="1610"/>
      <c r="O31" s="1611"/>
      <c r="P31" s="1615" t="s">
        <v>548</v>
      </c>
      <c r="Q31" s="1616"/>
      <c r="R31" s="1617"/>
      <c r="S31" s="293"/>
      <c r="T31" s="294"/>
      <c r="U31" s="294"/>
      <c r="V31" s="294"/>
      <c r="W31" s="294"/>
      <c r="X31" s="294"/>
      <c r="Y31" s="295"/>
      <c r="Z31" s="293"/>
      <c r="AA31" s="294"/>
      <c r="AB31" s="294"/>
      <c r="AC31" s="294"/>
      <c r="AD31" s="294"/>
      <c r="AE31" s="294"/>
      <c r="AF31" s="295"/>
      <c r="AG31" s="293"/>
      <c r="AH31" s="294"/>
      <c r="AI31" s="294"/>
      <c r="AJ31" s="294"/>
      <c r="AK31" s="294"/>
      <c r="AL31" s="294"/>
      <c r="AM31" s="295"/>
      <c r="AN31" s="293"/>
      <c r="AO31" s="294"/>
      <c r="AP31" s="294"/>
      <c r="AQ31" s="294"/>
      <c r="AR31" s="294"/>
      <c r="AS31" s="294"/>
      <c r="AT31" s="295"/>
      <c r="AU31" s="293"/>
      <c r="AV31" s="294"/>
      <c r="AW31" s="294"/>
      <c r="AX31" s="1618"/>
      <c r="AY31" s="1619"/>
      <c r="AZ31" s="1620"/>
      <c r="BA31" s="1621"/>
      <c r="BB31" s="1622"/>
      <c r="BC31" s="1623"/>
      <c r="BD31" s="1623"/>
      <c r="BE31" s="1623"/>
      <c r="BF31" s="1624"/>
    </row>
    <row r="32" spans="2:58" ht="20.25" customHeight="1" x14ac:dyDescent="0.15">
      <c r="B32" s="1522"/>
      <c r="C32" s="1628"/>
      <c r="D32" s="1629"/>
      <c r="E32" s="1630"/>
      <c r="F32" s="296"/>
      <c r="G32" s="1533"/>
      <c r="H32" s="1537"/>
      <c r="I32" s="1538"/>
      <c r="J32" s="1538"/>
      <c r="K32" s="1539"/>
      <c r="L32" s="1543"/>
      <c r="M32" s="1544"/>
      <c r="N32" s="1544"/>
      <c r="O32" s="1545"/>
      <c r="P32" s="1589" t="s">
        <v>549</v>
      </c>
      <c r="Q32" s="1590"/>
      <c r="R32" s="1591"/>
      <c r="S32" s="297" t="str">
        <f>IF(S31="","",VLOOKUP(S31,'標準様式１シフト記号表（勤務時間帯）'!$C$6:$K$35,9,FALSE))</f>
        <v/>
      </c>
      <c r="T32" s="298" t="str">
        <f>IF(T31="","",VLOOKUP(T31,'標準様式１シフト記号表（勤務時間帯）'!$C$6:$K$35,9,FALSE))</f>
        <v/>
      </c>
      <c r="U32" s="298" t="str">
        <f>IF(U31="","",VLOOKUP(U31,'標準様式１シフト記号表（勤務時間帯）'!$C$6:$K$35,9,FALSE))</f>
        <v/>
      </c>
      <c r="V32" s="298" t="str">
        <f>IF(V31="","",VLOOKUP(V31,'標準様式１シフト記号表（勤務時間帯）'!$C$6:$K$35,9,FALSE))</f>
        <v/>
      </c>
      <c r="W32" s="298" t="str">
        <f>IF(W31="","",VLOOKUP(W31,'標準様式１シフト記号表（勤務時間帯）'!$C$6:$K$35,9,FALSE))</f>
        <v/>
      </c>
      <c r="X32" s="298" t="str">
        <f>IF(X31="","",VLOOKUP(X31,'標準様式１シフト記号表（勤務時間帯）'!$C$6:$K$35,9,FALSE))</f>
        <v/>
      </c>
      <c r="Y32" s="299" t="str">
        <f>IF(Y31="","",VLOOKUP(Y31,'標準様式１シフト記号表（勤務時間帯）'!$C$6:$K$35,9,FALSE))</f>
        <v/>
      </c>
      <c r="Z32" s="297" t="str">
        <f>IF(Z31="","",VLOOKUP(Z31,'標準様式１シフト記号表（勤務時間帯）'!$C$6:$K$35,9,FALSE))</f>
        <v/>
      </c>
      <c r="AA32" s="298" t="str">
        <f>IF(AA31="","",VLOOKUP(AA31,'標準様式１シフト記号表（勤務時間帯）'!$C$6:$K$35,9,FALSE))</f>
        <v/>
      </c>
      <c r="AB32" s="298" t="str">
        <f>IF(AB31="","",VLOOKUP(AB31,'標準様式１シフト記号表（勤務時間帯）'!$C$6:$K$35,9,FALSE))</f>
        <v/>
      </c>
      <c r="AC32" s="298" t="str">
        <f>IF(AC31="","",VLOOKUP(AC31,'標準様式１シフト記号表（勤務時間帯）'!$C$6:$K$35,9,FALSE))</f>
        <v/>
      </c>
      <c r="AD32" s="298" t="str">
        <f>IF(AD31="","",VLOOKUP(AD31,'標準様式１シフト記号表（勤務時間帯）'!$C$6:$K$35,9,FALSE))</f>
        <v/>
      </c>
      <c r="AE32" s="298" t="str">
        <f>IF(AE31="","",VLOOKUP(AE31,'標準様式１シフト記号表（勤務時間帯）'!$C$6:$K$35,9,FALSE))</f>
        <v/>
      </c>
      <c r="AF32" s="299" t="str">
        <f>IF(AF31="","",VLOOKUP(AF31,'標準様式１シフト記号表（勤務時間帯）'!$C$6:$K$35,9,FALSE))</f>
        <v/>
      </c>
      <c r="AG32" s="297" t="str">
        <f>IF(AG31="","",VLOOKUP(AG31,'標準様式１シフト記号表（勤務時間帯）'!$C$6:$K$35,9,FALSE))</f>
        <v/>
      </c>
      <c r="AH32" s="298" t="str">
        <f>IF(AH31="","",VLOOKUP(AH31,'標準様式１シフト記号表（勤務時間帯）'!$C$6:$K$35,9,FALSE))</f>
        <v/>
      </c>
      <c r="AI32" s="298" t="str">
        <f>IF(AI31="","",VLOOKUP(AI31,'標準様式１シフト記号表（勤務時間帯）'!$C$6:$K$35,9,FALSE))</f>
        <v/>
      </c>
      <c r="AJ32" s="298" t="str">
        <f>IF(AJ31="","",VLOOKUP(AJ31,'標準様式１シフト記号表（勤務時間帯）'!$C$6:$K$35,9,FALSE))</f>
        <v/>
      </c>
      <c r="AK32" s="298" t="str">
        <f>IF(AK31="","",VLOOKUP(AK31,'標準様式１シフト記号表（勤務時間帯）'!$C$6:$K$35,9,FALSE))</f>
        <v/>
      </c>
      <c r="AL32" s="298" t="str">
        <f>IF(AL31="","",VLOOKUP(AL31,'標準様式１シフト記号表（勤務時間帯）'!$C$6:$K$35,9,FALSE))</f>
        <v/>
      </c>
      <c r="AM32" s="299" t="str">
        <f>IF(AM31="","",VLOOKUP(AM31,'標準様式１シフト記号表（勤務時間帯）'!$C$6:$K$35,9,FALSE))</f>
        <v/>
      </c>
      <c r="AN32" s="297" t="str">
        <f>IF(AN31="","",VLOOKUP(AN31,'標準様式１シフト記号表（勤務時間帯）'!$C$6:$K$35,9,FALSE))</f>
        <v/>
      </c>
      <c r="AO32" s="298" t="str">
        <f>IF(AO31="","",VLOOKUP(AO31,'標準様式１シフト記号表（勤務時間帯）'!$C$6:$K$35,9,FALSE))</f>
        <v/>
      </c>
      <c r="AP32" s="298" t="str">
        <f>IF(AP31="","",VLOOKUP(AP31,'標準様式１シフト記号表（勤務時間帯）'!$C$6:$K$35,9,FALSE))</f>
        <v/>
      </c>
      <c r="AQ32" s="298" t="str">
        <f>IF(AQ31="","",VLOOKUP(AQ31,'標準様式１シフト記号表（勤務時間帯）'!$C$6:$K$35,9,FALSE))</f>
        <v/>
      </c>
      <c r="AR32" s="298" t="str">
        <f>IF(AR31="","",VLOOKUP(AR31,'標準様式１シフト記号表（勤務時間帯）'!$C$6:$K$35,9,FALSE))</f>
        <v/>
      </c>
      <c r="AS32" s="298" t="str">
        <f>IF(AS31="","",VLOOKUP(AS31,'標準様式１シフト記号表（勤務時間帯）'!$C$6:$K$35,9,FALSE))</f>
        <v/>
      </c>
      <c r="AT32" s="299" t="str">
        <f>IF(AT31="","",VLOOKUP(AT31,'標準様式１シフト記号表（勤務時間帯）'!$C$6:$K$35,9,FALSE))</f>
        <v/>
      </c>
      <c r="AU32" s="297" t="str">
        <f>IF(AU31="","",VLOOKUP(AU31,'標準様式１シフト記号表（勤務時間帯）'!$C$6:$K$35,9,FALSE))</f>
        <v/>
      </c>
      <c r="AV32" s="298" t="str">
        <f>IF(AV31="","",VLOOKUP(AV31,'標準様式１シフト記号表（勤務時間帯）'!$C$6:$K$35,9,FALSE))</f>
        <v/>
      </c>
      <c r="AW32" s="298" t="str">
        <f>IF(AW31="","",VLOOKUP(AW31,'標準様式１シフト記号表（勤務時間帯）'!$C$6:$K$35,9,FALSE))</f>
        <v/>
      </c>
      <c r="AX32" s="1592">
        <f>IF($BB$3="４週",SUM(S32:AT32),IF($BB$3="暦月",SUM(S32:AW32),""))</f>
        <v>0</v>
      </c>
      <c r="AY32" s="1593"/>
      <c r="AZ32" s="1594">
        <f>IF($BB$3="４週",AX32/4,IF($BB$3="暦月",'標準様式１（1枚版）'!AX32/('標準様式１（1枚版）'!$BB$8/7),""))</f>
        <v>0</v>
      </c>
      <c r="BA32" s="1595"/>
      <c r="BB32" s="1583"/>
      <c r="BC32" s="1584"/>
      <c r="BD32" s="1584"/>
      <c r="BE32" s="1584"/>
      <c r="BF32" s="1585"/>
    </row>
    <row r="33" spans="2:58" ht="20.25" customHeight="1" x14ac:dyDescent="0.15">
      <c r="B33" s="1522"/>
      <c r="C33" s="1631"/>
      <c r="D33" s="1632"/>
      <c r="E33" s="1633"/>
      <c r="F33" s="296">
        <f>C31</f>
        <v>0</v>
      </c>
      <c r="G33" s="1607"/>
      <c r="H33" s="1537"/>
      <c r="I33" s="1538"/>
      <c r="J33" s="1538"/>
      <c r="K33" s="1539"/>
      <c r="L33" s="1612"/>
      <c r="M33" s="1613"/>
      <c r="N33" s="1613"/>
      <c r="O33" s="1614"/>
      <c r="P33" s="1596" t="s">
        <v>550</v>
      </c>
      <c r="Q33" s="1597"/>
      <c r="R33" s="1598"/>
      <c r="S33" s="301" t="str">
        <f>IF(S31="","",VLOOKUP(S31,'標準様式１シフト記号表（勤務時間帯）'!$C$6:$U$35,19,FALSE))</f>
        <v/>
      </c>
      <c r="T33" s="302" t="str">
        <f>IF(T31="","",VLOOKUP(T31,'標準様式１シフト記号表（勤務時間帯）'!$C$6:$U$35,19,FALSE))</f>
        <v/>
      </c>
      <c r="U33" s="302" t="str">
        <f>IF(U31="","",VLOOKUP(U31,'標準様式１シフト記号表（勤務時間帯）'!$C$6:$U$35,19,FALSE))</f>
        <v/>
      </c>
      <c r="V33" s="302" t="str">
        <f>IF(V31="","",VLOOKUP(V31,'標準様式１シフト記号表（勤務時間帯）'!$C$6:$U$35,19,FALSE))</f>
        <v/>
      </c>
      <c r="W33" s="302" t="str">
        <f>IF(W31="","",VLOOKUP(W31,'標準様式１シフト記号表（勤務時間帯）'!$C$6:$U$35,19,FALSE))</f>
        <v/>
      </c>
      <c r="X33" s="302" t="str">
        <f>IF(X31="","",VLOOKUP(X31,'標準様式１シフト記号表（勤務時間帯）'!$C$6:$U$35,19,FALSE))</f>
        <v/>
      </c>
      <c r="Y33" s="303" t="str">
        <f>IF(Y31="","",VLOOKUP(Y31,'標準様式１シフト記号表（勤務時間帯）'!$C$6:$U$35,19,FALSE))</f>
        <v/>
      </c>
      <c r="Z33" s="301" t="str">
        <f>IF(Z31="","",VLOOKUP(Z31,'標準様式１シフト記号表（勤務時間帯）'!$C$6:$U$35,19,FALSE))</f>
        <v/>
      </c>
      <c r="AA33" s="302" t="str">
        <f>IF(AA31="","",VLOOKUP(AA31,'標準様式１シフト記号表（勤務時間帯）'!$C$6:$U$35,19,FALSE))</f>
        <v/>
      </c>
      <c r="AB33" s="302" t="str">
        <f>IF(AB31="","",VLOOKUP(AB31,'標準様式１シフト記号表（勤務時間帯）'!$C$6:$U$35,19,FALSE))</f>
        <v/>
      </c>
      <c r="AC33" s="302" t="str">
        <f>IF(AC31="","",VLOOKUP(AC31,'標準様式１シフト記号表（勤務時間帯）'!$C$6:$U$35,19,FALSE))</f>
        <v/>
      </c>
      <c r="AD33" s="302" t="str">
        <f>IF(AD31="","",VLOOKUP(AD31,'標準様式１シフト記号表（勤務時間帯）'!$C$6:$U$35,19,FALSE))</f>
        <v/>
      </c>
      <c r="AE33" s="302" t="str">
        <f>IF(AE31="","",VLOOKUP(AE31,'標準様式１シフト記号表（勤務時間帯）'!$C$6:$U$35,19,FALSE))</f>
        <v/>
      </c>
      <c r="AF33" s="303" t="str">
        <f>IF(AF31="","",VLOOKUP(AF31,'標準様式１シフト記号表（勤務時間帯）'!$C$6:$U$35,19,FALSE))</f>
        <v/>
      </c>
      <c r="AG33" s="301" t="str">
        <f>IF(AG31="","",VLOOKUP(AG31,'標準様式１シフト記号表（勤務時間帯）'!$C$6:$U$35,19,FALSE))</f>
        <v/>
      </c>
      <c r="AH33" s="302" t="str">
        <f>IF(AH31="","",VLOOKUP(AH31,'標準様式１シフト記号表（勤務時間帯）'!$C$6:$U$35,19,FALSE))</f>
        <v/>
      </c>
      <c r="AI33" s="302" t="str">
        <f>IF(AI31="","",VLOOKUP(AI31,'標準様式１シフト記号表（勤務時間帯）'!$C$6:$U$35,19,FALSE))</f>
        <v/>
      </c>
      <c r="AJ33" s="302" t="str">
        <f>IF(AJ31="","",VLOOKUP(AJ31,'標準様式１シフト記号表（勤務時間帯）'!$C$6:$U$35,19,FALSE))</f>
        <v/>
      </c>
      <c r="AK33" s="302" t="str">
        <f>IF(AK31="","",VLOOKUP(AK31,'標準様式１シフト記号表（勤務時間帯）'!$C$6:$U$35,19,FALSE))</f>
        <v/>
      </c>
      <c r="AL33" s="302" t="str">
        <f>IF(AL31="","",VLOOKUP(AL31,'標準様式１シフト記号表（勤務時間帯）'!$C$6:$U$35,19,FALSE))</f>
        <v/>
      </c>
      <c r="AM33" s="303" t="str">
        <f>IF(AM31="","",VLOOKUP(AM31,'標準様式１シフト記号表（勤務時間帯）'!$C$6:$U$35,19,FALSE))</f>
        <v/>
      </c>
      <c r="AN33" s="301" t="str">
        <f>IF(AN31="","",VLOOKUP(AN31,'標準様式１シフト記号表（勤務時間帯）'!$C$6:$U$35,19,FALSE))</f>
        <v/>
      </c>
      <c r="AO33" s="302" t="str">
        <f>IF(AO31="","",VLOOKUP(AO31,'標準様式１シフト記号表（勤務時間帯）'!$C$6:$U$35,19,FALSE))</f>
        <v/>
      </c>
      <c r="AP33" s="302" t="str">
        <f>IF(AP31="","",VLOOKUP(AP31,'標準様式１シフト記号表（勤務時間帯）'!$C$6:$U$35,19,FALSE))</f>
        <v/>
      </c>
      <c r="AQ33" s="302" t="str">
        <f>IF(AQ31="","",VLOOKUP(AQ31,'標準様式１シフト記号表（勤務時間帯）'!$C$6:$U$35,19,FALSE))</f>
        <v/>
      </c>
      <c r="AR33" s="302" t="str">
        <f>IF(AR31="","",VLOOKUP(AR31,'標準様式１シフト記号表（勤務時間帯）'!$C$6:$U$35,19,FALSE))</f>
        <v/>
      </c>
      <c r="AS33" s="302" t="str">
        <f>IF(AS31="","",VLOOKUP(AS31,'標準様式１シフト記号表（勤務時間帯）'!$C$6:$U$35,19,FALSE))</f>
        <v/>
      </c>
      <c r="AT33" s="303" t="str">
        <f>IF(AT31="","",VLOOKUP(AT31,'標準様式１シフト記号表（勤務時間帯）'!$C$6:$U$35,19,FALSE))</f>
        <v/>
      </c>
      <c r="AU33" s="301" t="str">
        <f>IF(AU31="","",VLOOKUP(AU31,'標準様式１シフト記号表（勤務時間帯）'!$C$6:$U$35,19,FALSE))</f>
        <v/>
      </c>
      <c r="AV33" s="302" t="str">
        <f>IF(AV31="","",VLOOKUP(AV31,'標準様式１シフト記号表（勤務時間帯）'!$C$6:$U$35,19,FALSE))</f>
        <v/>
      </c>
      <c r="AW33" s="302" t="str">
        <f>IF(AW31="","",VLOOKUP(AW31,'標準様式１シフト記号表（勤務時間帯）'!$C$6:$U$35,19,FALSE))</f>
        <v/>
      </c>
      <c r="AX33" s="1599">
        <f>IF($BB$3="４週",SUM(S33:AT33),IF($BB$3="暦月",SUM(S33:AW33),""))</f>
        <v>0</v>
      </c>
      <c r="AY33" s="1600"/>
      <c r="AZ33" s="1601">
        <f>IF($BB$3="４週",AX33/4,IF($BB$3="暦月",'標準様式１（1枚版）'!AX33/('標準様式１（1枚版）'!$BB$8/7),""))</f>
        <v>0</v>
      </c>
      <c r="BA33" s="1602"/>
      <c r="BB33" s="1586"/>
      <c r="BC33" s="1587"/>
      <c r="BD33" s="1587"/>
      <c r="BE33" s="1587"/>
      <c r="BF33" s="1588"/>
    </row>
    <row r="34" spans="2:58" ht="20.25" customHeight="1" x14ac:dyDescent="0.15">
      <c r="B34" s="1522">
        <f>B31+1</f>
        <v>5</v>
      </c>
      <c r="C34" s="1625"/>
      <c r="D34" s="1626"/>
      <c r="E34" s="1627"/>
      <c r="F34" s="304"/>
      <c r="G34" s="1606"/>
      <c r="H34" s="1608"/>
      <c r="I34" s="1538"/>
      <c r="J34" s="1538"/>
      <c r="K34" s="1539"/>
      <c r="L34" s="1609"/>
      <c r="M34" s="1610"/>
      <c r="N34" s="1610"/>
      <c r="O34" s="1611"/>
      <c r="P34" s="1615" t="s">
        <v>548</v>
      </c>
      <c r="Q34" s="1616"/>
      <c r="R34" s="1617"/>
      <c r="S34" s="293"/>
      <c r="T34" s="294"/>
      <c r="U34" s="294"/>
      <c r="V34" s="294"/>
      <c r="W34" s="294"/>
      <c r="X34" s="294"/>
      <c r="Y34" s="295"/>
      <c r="Z34" s="293"/>
      <c r="AA34" s="294"/>
      <c r="AB34" s="294"/>
      <c r="AC34" s="294"/>
      <c r="AD34" s="294"/>
      <c r="AE34" s="294"/>
      <c r="AF34" s="295"/>
      <c r="AG34" s="293"/>
      <c r="AH34" s="294"/>
      <c r="AI34" s="294"/>
      <c r="AJ34" s="294"/>
      <c r="AK34" s="294"/>
      <c r="AL34" s="294"/>
      <c r="AM34" s="295"/>
      <c r="AN34" s="293"/>
      <c r="AO34" s="294"/>
      <c r="AP34" s="294"/>
      <c r="AQ34" s="294"/>
      <c r="AR34" s="294"/>
      <c r="AS34" s="294"/>
      <c r="AT34" s="295"/>
      <c r="AU34" s="293"/>
      <c r="AV34" s="294"/>
      <c r="AW34" s="294"/>
      <c r="AX34" s="1618"/>
      <c r="AY34" s="1619"/>
      <c r="AZ34" s="1620"/>
      <c r="BA34" s="1621"/>
      <c r="BB34" s="1622"/>
      <c r="BC34" s="1623"/>
      <c r="BD34" s="1623"/>
      <c r="BE34" s="1623"/>
      <c r="BF34" s="1624"/>
    </row>
    <row r="35" spans="2:58" ht="20.25" customHeight="1" x14ac:dyDescent="0.15">
      <c r="B35" s="1522"/>
      <c r="C35" s="1628"/>
      <c r="D35" s="1629"/>
      <c r="E35" s="1630"/>
      <c r="F35" s="296"/>
      <c r="G35" s="1533"/>
      <c r="H35" s="1537"/>
      <c r="I35" s="1538"/>
      <c r="J35" s="1538"/>
      <c r="K35" s="1539"/>
      <c r="L35" s="1543"/>
      <c r="M35" s="1544"/>
      <c r="N35" s="1544"/>
      <c r="O35" s="1545"/>
      <c r="P35" s="1589" t="s">
        <v>549</v>
      </c>
      <c r="Q35" s="1590"/>
      <c r="R35" s="1591"/>
      <c r="S35" s="297" t="str">
        <f>IF(S34="","",VLOOKUP(S34,'標準様式１シフト記号表（勤務時間帯）'!$C$6:$K$35,9,FALSE))</f>
        <v/>
      </c>
      <c r="T35" s="298" t="str">
        <f>IF(T34="","",VLOOKUP(T34,'標準様式１シフト記号表（勤務時間帯）'!$C$6:$K$35,9,FALSE))</f>
        <v/>
      </c>
      <c r="U35" s="298" t="str">
        <f>IF(U34="","",VLOOKUP(U34,'標準様式１シフト記号表（勤務時間帯）'!$C$6:$K$35,9,FALSE))</f>
        <v/>
      </c>
      <c r="V35" s="298" t="str">
        <f>IF(V34="","",VLOOKUP(V34,'標準様式１シフト記号表（勤務時間帯）'!$C$6:$K$35,9,FALSE))</f>
        <v/>
      </c>
      <c r="W35" s="298" t="str">
        <f>IF(W34="","",VLOOKUP(W34,'標準様式１シフト記号表（勤務時間帯）'!$C$6:$K$35,9,FALSE))</f>
        <v/>
      </c>
      <c r="X35" s="298" t="str">
        <f>IF(X34="","",VLOOKUP(X34,'標準様式１シフト記号表（勤務時間帯）'!$C$6:$K$35,9,FALSE))</f>
        <v/>
      </c>
      <c r="Y35" s="299" t="str">
        <f>IF(Y34="","",VLOOKUP(Y34,'標準様式１シフト記号表（勤務時間帯）'!$C$6:$K$35,9,FALSE))</f>
        <v/>
      </c>
      <c r="Z35" s="297" t="str">
        <f>IF(Z34="","",VLOOKUP(Z34,'標準様式１シフト記号表（勤務時間帯）'!$C$6:$K$35,9,FALSE))</f>
        <v/>
      </c>
      <c r="AA35" s="298" t="str">
        <f>IF(AA34="","",VLOOKUP(AA34,'標準様式１シフト記号表（勤務時間帯）'!$C$6:$K$35,9,FALSE))</f>
        <v/>
      </c>
      <c r="AB35" s="298" t="str">
        <f>IF(AB34="","",VLOOKUP(AB34,'標準様式１シフト記号表（勤務時間帯）'!$C$6:$K$35,9,FALSE))</f>
        <v/>
      </c>
      <c r="AC35" s="298" t="str">
        <f>IF(AC34="","",VLOOKUP(AC34,'標準様式１シフト記号表（勤務時間帯）'!$C$6:$K$35,9,FALSE))</f>
        <v/>
      </c>
      <c r="AD35" s="298" t="str">
        <f>IF(AD34="","",VLOOKUP(AD34,'標準様式１シフト記号表（勤務時間帯）'!$C$6:$K$35,9,FALSE))</f>
        <v/>
      </c>
      <c r="AE35" s="298" t="str">
        <f>IF(AE34="","",VLOOKUP(AE34,'標準様式１シフト記号表（勤務時間帯）'!$C$6:$K$35,9,FALSE))</f>
        <v/>
      </c>
      <c r="AF35" s="299" t="str">
        <f>IF(AF34="","",VLOOKUP(AF34,'標準様式１シフト記号表（勤務時間帯）'!$C$6:$K$35,9,FALSE))</f>
        <v/>
      </c>
      <c r="AG35" s="297" t="str">
        <f>IF(AG34="","",VLOOKUP(AG34,'標準様式１シフト記号表（勤務時間帯）'!$C$6:$K$35,9,FALSE))</f>
        <v/>
      </c>
      <c r="AH35" s="298" t="str">
        <f>IF(AH34="","",VLOOKUP(AH34,'標準様式１シフト記号表（勤務時間帯）'!$C$6:$K$35,9,FALSE))</f>
        <v/>
      </c>
      <c r="AI35" s="298" t="str">
        <f>IF(AI34="","",VLOOKUP(AI34,'標準様式１シフト記号表（勤務時間帯）'!$C$6:$K$35,9,FALSE))</f>
        <v/>
      </c>
      <c r="AJ35" s="298" t="str">
        <f>IF(AJ34="","",VLOOKUP(AJ34,'標準様式１シフト記号表（勤務時間帯）'!$C$6:$K$35,9,FALSE))</f>
        <v/>
      </c>
      <c r="AK35" s="298" t="str">
        <f>IF(AK34="","",VLOOKUP(AK34,'標準様式１シフト記号表（勤務時間帯）'!$C$6:$K$35,9,FALSE))</f>
        <v/>
      </c>
      <c r="AL35" s="298" t="str">
        <f>IF(AL34="","",VLOOKUP(AL34,'標準様式１シフト記号表（勤務時間帯）'!$C$6:$K$35,9,FALSE))</f>
        <v/>
      </c>
      <c r="AM35" s="299" t="str">
        <f>IF(AM34="","",VLOOKUP(AM34,'標準様式１シフト記号表（勤務時間帯）'!$C$6:$K$35,9,FALSE))</f>
        <v/>
      </c>
      <c r="AN35" s="297" t="str">
        <f>IF(AN34="","",VLOOKUP(AN34,'標準様式１シフト記号表（勤務時間帯）'!$C$6:$K$35,9,FALSE))</f>
        <v/>
      </c>
      <c r="AO35" s="298" t="str">
        <f>IF(AO34="","",VLOOKUP(AO34,'標準様式１シフト記号表（勤務時間帯）'!$C$6:$K$35,9,FALSE))</f>
        <v/>
      </c>
      <c r="AP35" s="298" t="str">
        <f>IF(AP34="","",VLOOKUP(AP34,'標準様式１シフト記号表（勤務時間帯）'!$C$6:$K$35,9,FALSE))</f>
        <v/>
      </c>
      <c r="AQ35" s="298" t="str">
        <f>IF(AQ34="","",VLOOKUP(AQ34,'標準様式１シフト記号表（勤務時間帯）'!$C$6:$K$35,9,FALSE))</f>
        <v/>
      </c>
      <c r="AR35" s="298" t="str">
        <f>IF(AR34="","",VLOOKUP(AR34,'標準様式１シフト記号表（勤務時間帯）'!$C$6:$K$35,9,FALSE))</f>
        <v/>
      </c>
      <c r="AS35" s="298" t="str">
        <f>IF(AS34="","",VLOOKUP(AS34,'標準様式１シフト記号表（勤務時間帯）'!$C$6:$K$35,9,FALSE))</f>
        <v/>
      </c>
      <c r="AT35" s="299" t="str">
        <f>IF(AT34="","",VLOOKUP(AT34,'標準様式１シフト記号表（勤務時間帯）'!$C$6:$K$35,9,FALSE))</f>
        <v/>
      </c>
      <c r="AU35" s="297" t="str">
        <f>IF(AU34="","",VLOOKUP(AU34,'標準様式１シフト記号表（勤務時間帯）'!$C$6:$K$35,9,FALSE))</f>
        <v/>
      </c>
      <c r="AV35" s="298" t="str">
        <f>IF(AV34="","",VLOOKUP(AV34,'標準様式１シフト記号表（勤務時間帯）'!$C$6:$K$35,9,FALSE))</f>
        <v/>
      </c>
      <c r="AW35" s="298" t="str">
        <f>IF(AW34="","",VLOOKUP(AW34,'標準様式１シフト記号表（勤務時間帯）'!$C$6:$K$35,9,FALSE))</f>
        <v/>
      </c>
      <c r="AX35" s="1592">
        <f>IF($BB$3="４週",SUM(S35:AT35),IF($BB$3="暦月",SUM(S35:AW35),""))</f>
        <v>0</v>
      </c>
      <c r="AY35" s="1593"/>
      <c r="AZ35" s="1594">
        <f>IF($BB$3="４週",AX35/4,IF($BB$3="暦月",'標準様式１（1枚版）'!AX35/('標準様式１（1枚版）'!$BB$8/7),""))</f>
        <v>0</v>
      </c>
      <c r="BA35" s="1595"/>
      <c r="BB35" s="1583"/>
      <c r="BC35" s="1584"/>
      <c r="BD35" s="1584"/>
      <c r="BE35" s="1584"/>
      <c r="BF35" s="1585"/>
    </row>
    <row r="36" spans="2:58" ht="20.25" customHeight="1" x14ac:dyDescent="0.15">
      <c r="B36" s="1522"/>
      <c r="C36" s="1631"/>
      <c r="D36" s="1632"/>
      <c r="E36" s="1633"/>
      <c r="F36" s="296">
        <f>C34</f>
        <v>0</v>
      </c>
      <c r="G36" s="1607"/>
      <c r="H36" s="1537"/>
      <c r="I36" s="1538"/>
      <c r="J36" s="1538"/>
      <c r="K36" s="1539"/>
      <c r="L36" s="1612"/>
      <c r="M36" s="1613"/>
      <c r="N36" s="1613"/>
      <c r="O36" s="1614"/>
      <c r="P36" s="1596" t="s">
        <v>550</v>
      </c>
      <c r="Q36" s="1597"/>
      <c r="R36" s="1598"/>
      <c r="S36" s="301" t="str">
        <f>IF(S34="","",VLOOKUP(S34,'標準様式１シフト記号表（勤務時間帯）'!$C$6:$U$35,19,FALSE))</f>
        <v/>
      </c>
      <c r="T36" s="302" t="str">
        <f>IF(T34="","",VLOOKUP(T34,'標準様式１シフト記号表（勤務時間帯）'!$C$6:$U$35,19,FALSE))</f>
        <v/>
      </c>
      <c r="U36" s="302" t="str">
        <f>IF(U34="","",VLOOKUP(U34,'標準様式１シフト記号表（勤務時間帯）'!$C$6:$U$35,19,FALSE))</f>
        <v/>
      </c>
      <c r="V36" s="302" t="str">
        <f>IF(V34="","",VLOOKUP(V34,'標準様式１シフト記号表（勤務時間帯）'!$C$6:$U$35,19,FALSE))</f>
        <v/>
      </c>
      <c r="W36" s="302" t="str">
        <f>IF(W34="","",VLOOKUP(W34,'標準様式１シフト記号表（勤務時間帯）'!$C$6:$U$35,19,FALSE))</f>
        <v/>
      </c>
      <c r="X36" s="302" t="str">
        <f>IF(X34="","",VLOOKUP(X34,'標準様式１シフト記号表（勤務時間帯）'!$C$6:$U$35,19,FALSE))</f>
        <v/>
      </c>
      <c r="Y36" s="303" t="str">
        <f>IF(Y34="","",VLOOKUP(Y34,'標準様式１シフト記号表（勤務時間帯）'!$C$6:$U$35,19,FALSE))</f>
        <v/>
      </c>
      <c r="Z36" s="301" t="str">
        <f>IF(Z34="","",VLOOKUP(Z34,'標準様式１シフト記号表（勤務時間帯）'!$C$6:$U$35,19,FALSE))</f>
        <v/>
      </c>
      <c r="AA36" s="302" t="str">
        <f>IF(AA34="","",VLOOKUP(AA34,'標準様式１シフト記号表（勤務時間帯）'!$C$6:$U$35,19,FALSE))</f>
        <v/>
      </c>
      <c r="AB36" s="302" t="str">
        <f>IF(AB34="","",VLOOKUP(AB34,'標準様式１シフト記号表（勤務時間帯）'!$C$6:$U$35,19,FALSE))</f>
        <v/>
      </c>
      <c r="AC36" s="302" t="str">
        <f>IF(AC34="","",VLOOKUP(AC34,'標準様式１シフト記号表（勤務時間帯）'!$C$6:$U$35,19,FALSE))</f>
        <v/>
      </c>
      <c r="AD36" s="302" t="str">
        <f>IF(AD34="","",VLOOKUP(AD34,'標準様式１シフト記号表（勤務時間帯）'!$C$6:$U$35,19,FALSE))</f>
        <v/>
      </c>
      <c r="AE36" s="302" t="str">
        <f>IF(AE34="","",VLOOKUP(AE34,'標準様式１シフト記号表（勤務時間帯）'!$C$6:$U$35,19,FALSE))</f>
        <v/>
      </c>
      <c r="AF36" s="303" t="str">
        <f>IF(AF34="","",VLOOKUP(AF34,'標準様式１シフト記号表（勤務時間帯）'!$C$6:$U$35,19,FALSE))</f>
        <v/>
      </c>
      <c r="AG36" s="301" t="str">
        <f>IF(AG34="","",VLOOKUP(AG34,'標準様式１シフト記号表（勤務時間帯）'!$C$6:$U$35,19,FALSE))</f>
        <v/>
      </c>
      <c r="AH36" s="302" t="str">
        <f>IF(AH34="","",VLOOKUP(AH34,'標準様式１シフト記号表（勤務時間帯）'!$C$6:$U$35,19,FALSE))</f>
        <v/>
      </c>
      <c r="AI36" s="302" t="str">
        <f>IF(AI34="","",VLOOKUP(AI34,'標準様式１シフト記号表（勤務時間帯）'!$C$6:$U$35,19,FALSE))</f>
        <v/>
      </c>
      <c r="AJ36" s="302" t="str">
        <f>IF(AJ34="","",VLOOKUP(AJ34,'標準様式１シフト記号表（勤務時間帯）'!$C$6:$U$35,19,FALSE))</f>
        <v/>
      </c>
      <c r="AK36" s="302" t="str">
        <f>IF(AK34="","",VLOOKUP(AK34,'標準様式１シフト記号表（勤務時間帯）'!$C$6:$U$35,19,FALSE))</f>
        <v/>
      </c>
      <c r="AL36" s="302" t="str">
        <f>IF(AL34="","",VLOOKUP(AL34,'標準様式１シフト記号表（勤務時間帯）'!$C$6:$U$35,19,FALSE))</f>
        <v/>
      </c>
      <c r="AM36" s="303" t="str">
        <f>IF(AM34="","",VLOOKUP(AM34,'標準様式１シフト記号表（勤務時間帯）'!$C$6:$U$35,19,FALSE))</f>
        <v/>
      </c>
      <c r="AN36" s="301" t="str">
        <f>IF(AN34="","",VLOOKUP(AN34,'標準様式１シフト記号表（勤務時間帯）'!$C$6:$U$35,19,FALSE))</f>
        <v/>
      </c>
      <c r="AO36" s="302" t="str">
        <f>IF(AO34="","",VLOOKUP(AO34,'標準様式１シフト記号表（勤務時間帯）'!$C$6:$U$35,19,FALSE))</f>
        <v/>
      </c>
      <c r="AP36" s="302" t="str">
        <f>IF(AP34="","",VLOOKUP(AP34,'標準様式１シフト記号表（勤務時間帯）'!$C$6:$U$35,19,FALSE))</f>
        <v/>
      </c>
      <c r="AQ36" s="302" t="str">
        <f>IF(AQ34="","",VLOOKUP(AQ34,'標準様式１シフト記号表（勤務時間帯）'!$C$6:$U$35,19,FALSE))</f>
        <v/>
      </c>
      <c r="AR36" s="302" t="str">
        <f>IF(AR34="","",VLOOKUP(AR34,'標準様式１シフト記号表（勤務時間帯）'!$C$6:$U$35,19,FALSE))</f>
        <v/>
      </c>
      <c r="AS36" s="302" t="str">
        <f>IF(AS34="","",VLOOKUP(AS34,'標準様式１シフト記号表（勤務時間帯）'!$C$6:$U$35,19,FALSE))</f>
        <v/>
      </c>
      <c r="AT36" s="303" t="str">
        <f>IF(AT34="","",VLOOKUP(AT34,'標準様式１シフト記号表（勤務時間帯）'!$C$6:$U$35,19,FALSE))</f>
        <v/>
      </c>
      <c r="AU36" s="301" t="str">
        <f>IF(AU34="","",VLOOKUP(AU34,'標準様式１シフト記号表（勤務時間帯）'!$C$6:$U$35,19,FALSE))</f>
        <v/>
      </c>
      <c r="AV36" s="302" t="str">
        <f>IF(AV34="","",VLOOKUP(AV34,'標準様式１シフト記号表（勤務時間帯）'!$C$6:$U$35,19,FALSE))</f>
        <v/>
      </c>
      <c r="AW36" s="302" t="str">
        <f>IF(AW34="","",VLOOKUP(AW34,'標準様式１シフト記号表（勤務時間帯）'!$C$6:$U$35,19,FALSE))</f>
        <v/>
      </c>
      <c r="AX36" s="1599">
        <f>IF($BB$3="４週",SUM(S36:AT36),IF($BB$3="暦月",SUM(S36:AW36),""))</f>
        <v>0</v>
      </c>
      <c r="AY36" s="1600"/>
      <c r="AZ36" s="1601">
        <f>IF($BB$3="４週",AX36/4,IF($BB$3="暦月",'標準様式１（1枚版）'!AX36/('標準様式１（1枚版）'!$BB$8/7),""))</f>
        <v>0</v>
      </c>
      <c r="BA36" s="1602"/>
      <c r="BB36" s="1586"/>
      <c r="BC36" s="1587"/>
      <c r="BD36" s="1587"/>
      <c r="BE36" s="1587"/>
      <c r="BF36" s="1588"/>
    </row>
    <row r="37" spans="2:58" ht="20.25" customHeight="1" x14ac:dyDescent="0.15">
      <c r="B37" s="1522">
        <f>B34+1</f>
        <v>6</v>
      </c>
      <c r="C37" s="1625"/>
      <c r="D37" s="1626"/>
      <c r="E37" s="1627"/>
      <c r="F37" s="304"/>
      <c r="G37" s="1606"/>
      <c r="H37" s="1608"/>
      <c r="I37" s="1538"/>
      <c r="J37" s="1538"/>
      <c r="K37" s="1539"/>
      <c r="L37" s="1609"/>
      <c r="M37" s="1610"/>
      <c r="N37" s="1610"/>
      <c r="O37" s="1611"/>
      <c r="P37" s="1615" t="s">
        <v>548</v>
      </c>
      <c r="Q37" s="1616"/>
      <c r="R37" s="1617"/>
      <c r="S37" s="293"/>
      <c r="T37" s="294"/>
      <c r="U37" s="294"/>
      <c r="V37" s="294"/>
      <c r="W37" s="294"/>
      <c r="X37" s="294"/>
      <c r="Y37" s="295"/>
      <c r="Z37" s="293"/>
      <c r="AA37" s="294"/>
      <c r="AB37" s="294"/>
      <c r="AC37" s="294"/>
      <c r="AD37" s="294"/>
      <c r="AE37" s="294"/>
      <c r="AF37" s="295"/>
      <c r="AG37" s="293"/>
      <c r="AH37" s="294"/>
      <c r="AI37" s="294"/>
      <c r="AJ37" s="294"/>
      <c r="AK37" s="294"/>
      <c r="AL37" s="294"/>
      <c r="AM37" s="295"/>
      <c r="AN37" s="293"/>
      <c r="AO37" s="294"/>
      <c r="AP37" s="294"/>
      <c r="AQ37" s="294"/>
      <c r="AR37" s="294"/>
      <c r="AS37" s="294"/>
      <c r="AT37" s="295"/>
      <c r="AU37" s="293"/>
      <c r="AV37" s="294"/>
      <c r="AW37" s="294"/>
      <c r="AX37" s="1618"/>
      <c r="AY37" s="1619"/>
      <c r="AZ37" s="1620"/>
      <c r="BA37" s="1621"/>
      <c r="BB37" s="1622"/>
      <c r="BC37" s="1623"/>
      <c r="BD37" s="1623"/>
      <c r="BE37" s="1623"/>
      <c r="BF37" s="1624"/>
    </row>
    <row r="38" spans="2:58" ht="20.25" customHeight="1" x14ac:dyDescent="0.15">
      <c r="B38" s="1522"/>
      <c r="C38" s="1628"/>
      <c r="D38" s="1629"/>
      <c r="E38" s="1630"/>
      <c r="F38" s="296"/>
      <c r="G38" s="1533"/>
      <c r="H38" s="1537"/>
      <c r="I38" s="1538"/>
      <c r="J38" s="1538"/>
      <c r="K38" s="1539"/>
      <c r="L38" s="1543"/>
      <c r="M38" s="1544"/>
      <c r="N38" s="1544"/>
      <c r="O38" s="1545"/>
      <c r="P38" s="1589" t="s">
        <v>549</v>
      </c>
      <c r="Q38" s="1590"/>
      <c r="R38" s="1591"/>
      <c r="S38" s="297" t="str">
        <f>IF(S37="","",VLOOKUP(S37,'標準様式１シフト記号表（勤務時間帯）'!$C$6:$K$35,9,FALSE))</f>
        <v/>
      </c>
      <c r="T38" s="298" t="str">
        <f>IF(T37="","",VLOOKUP(T37,'標準様式１シフト記号表（勤務時間帯）'!$C$6:$K$35,9,FALSE))</f>
        <v/>
      </c>
      <c r="U38" s="298" t="str">
        <f>IF(U37="","",VLOOKUP(U37,'標準様式１シフト記号表（勤務時間帯）'!$C$6:$K$35,9,FALSE))</f>
        <v/>
      </c>
      <c r="V38" s="298" t="str">
        <f>IF(V37="","",VLOOKUP(V37,'標準様式１シフト記号表（勤務時間帯）'!$C$6:$K$35,9,FALSE))</f>
        <v/>
      </c>
      <c r="W38" s="298" t="str">
        <f>IF(W37="","",VLOOKUP(W37,'標準様式１シフト記号表（勤務時間帯）'!$C$6:$K$35,9,FALSE))</f>
        <v/>
      </c>
      <c r="X38" s="298" t="str">
        <f>IF(X37="","",VLOOKUP(X37,'標準様式１シフト記号表（勤務時間帯）'!$C$6:$K$35,9,FALSE))</f>
        <v/>
      </c>
      <c r="Y38" s="299" t="str">
        <f>IF(Y37="","",VLOOKUP(Y37,'標準様式１シフト記号表（勤務時間帯）'!$C$6:$K$35,9,FALSE))</f>
        <v/>
      </c>
      <c r="Z38" s="297" t="str">
        <f>IF(Z37="","",VLOOKUP(Z37,'標準様式１シフト記号表（勤務時間帯）'!$C$6:$K$35,9,FALSE))</f>
        <v/>
      </c>
      <c r="AA38" s="298" t="str">
        <f>IF(AA37="","",VLOOKUP(AA37,'標準様式１シフト記号表（勤務時間帯）'!$C$6:$K$35,9,FALSE))</f>
        <v/>
      </c>
      <c r="AB38" s="298" t="str">
        <f>IF(AB37="","",VLOOKUP(AB37,'標準様式１シフト記号表（勤務時間帯）'!$C$6:$K$35,9,FALSE))</f>
        <v/>
      </c>
      <c r="AC38" s="298" t="str">
        <f>IF(AC37="","",VLOOKUP(AC37,'標準様式１シフト記号表（勤務時間帯）'!$C$6:$K$35,9,FALSE))</f>
        <v/>
      </c>
      <c r="AD38" s="298" t="str">
        <f>IF(AD37="","",VLOOKUP(AD37,'標準様式１シフト記号表（勤務時間帯）'!$C$6:$K$35,9,FALSE))</f>
        <v/>
      </c>
      <c r="AE38" s="298" t="str">
        <f>IF(AE37="","",VLOOKUP(AE37,'標準様式１シフト記号表（勤務時間帯）'!$C$6:$K$35,9,FALSE))</f>
        <v/>
      </c>
      <c r="AF38" s="299" t="str">
        <f>IF(AF37="","",VLOOKUP(AF37,'標準様式１シフト記号表（勤務時間帯）'!$C$6:$K$35,9,FALSE))</f>
        <v/>
      </c>
      <c r="AG38" s="297" t="str">
        <f>IF(AG37="","",VLOOKUP(AG37,'標準様式１シフト記号表（勤務時間帯）'!$C$6:$K$35,9,FALSE))</f>
        <v/>
      </c>
      <c r="AH38" s="298" t="str">
        <f>IF(AH37="","",VLOOKUP(AH37,'標準様式１シフト記号表（勤務時間帯）'!$C$6:$K$35,9,FALSE))</f>
        <v/>
      </c>
      <c r="AI38" s="298" t="str">
        <f>IF(AI37="","",VLOOKUP(AI37,'標準様式１シフト記号表（勤務時間帯）'!$C$6:$K$35,9,FALSE))</f>
        <v/>
      </c>
      <c r="AJ38" s="298" t="str">
        <f>IF(AJ37="","",VLOOKUP(AJ37,'標準様式１シフト記号表（勤務時間帯）'!$C$6:$K$35,9,FALSE))</f>
        <v/>
      </c>
      <c r="AK38" s="298" t="str">
        <f>IF(AK37="","",VLOOKUP(AK37,'標準様式１シフト記号表（勤務時間帯）'!$C$6:$K$35,9,FALSE))</f>
        <v/>
      </c>
      <c r="AL38" s="298" t="str">
        <f>IF(AL37="","",VLOOKUP(AL37,'標準様式１シフト記号表（勤務時間帯）'!$C$6:$K$35,9,FALSE))</f>
        <v/>
      </c>
      <c r="AM38" s="299" t="str">
        <f>IF(AM37="","",VLOOKUP(AM37,'標準様式１シフト記号表（勤務時間帯）'!$C$6:$K$35,9,FALSE))</f>
        <v/>
      </c>
      <c r="AN38" s="297" t="str">
        <f>IF(AN37="","",VLOOKUP(AN37,'標準様式１シフト記号表（勤務時間帯）'!$C$6:$K$35,9,FALSE))</f>
        <v/>
      </c>
      <c r="AO38" s="298" t="str">
        <f>IF(AO37="","",VLOOKUP(AO37,'標準様式１シフト記号表（勤務時間帯）'!$C$6:$K$35,9,FALSE))</f>
        <v/>
      </c>
      <c r="AP38" s="298" t="str">
        <f>IF(AP37="","",VLOOKUP(AP37,'標準様式１シフト記号表（勤務時間帯）'!$C$6:$K$35,9,FALSE))</f>
        <v/>
      </c>
      <c r="AQ38" s="298" t="str">
        <f>IF(AQ37="","",VLOOKUP(AQ37,'標準様式１シフト記号表（勤務時間帯）'!$C$6:$K$35,9,FALSE))</f>
        <v/>
      </c>
      <c r="AR38" s="298" t="str">
        <f>IF(AR37="","",VLOOKUP(AR37,'標準様式１シフト記号表（勤務時間帯）'!$C$6:$K$35,9,FALSE))</f>
        <v/>
      </c>
      <c r="AS38" s="298" t="str">
        <f>IF(AS37="","",VLOOKUP(AS37,'標準様式１シフト記号表（勤務時間帯）'!$C$6:$K$35,9,FALSE))</f>
        <v/>
      </c>
      <c r="AT38" s="299" t="str">
        <f>IF(AT37="","",VLOOKUP(AT37,'標準様式１シフト記号表（勤務時間帯）'!$C$6:$K$35,9,FALSE))</f>
        <v/>
      </c>
      <c r="AU38" s="297" t="str">
        <f>IF(AU37="","",VLOOKUP(AU37,'標準様式１シフト記号表（勤務時間帯）'!$C$6:$K$35,9,FALSE))</f>
        <v/>
      </c>
      <c r="AV38" s="298" t="str">
        <f>IF(AV37="","",VLOOKUP(AV37,'標準様式１シフト記号表（勤務時間帯）'!$C$6:$K$35,9,FALSE))</f>
        <v/>
      </c>
      <c r="AW38" s="298" t="str">
        <f>IF(AW37="","",VLOOKUP(AW37,'標準様式１シフト記号表（勤務時間帯）'!$C$6:$K$35,9,FALSE))</f>
        <v/>
      </c>
      <c r="AX38" s="1592">
        <f>IF($BB$3="４週",SUM(S38:AT38),IF($BB$3="暦月",SUM(S38:AW38),""))</f>
        <v>0</v>
      </c>
      <c r="AY38" s="1593"/>
      <c r="AZ38" s="1594">
        <f>IF($BB$3="４週",AX38/4,IF($BB$3="暦月",'標準様式１（1枚版）'!AX38/('標準様式１（1枚版）'!$BB$8/7),""))</f>
        <v>0</v>
      </c>
      <c r="BA38" s="1595"/>
      <c r="BB38" s="1583"/>
      <c r="BC38" s="1584"/>
      <c r="BD38" s="1584"/>
      <c r="BE38" s="1584"/>
      <c r="BF38" s="1585"/>
    </row>
    <row r="39" spans="2:58" ht="20.25" customHeight="1" x14ac:dyDescent="0.15">
      <c r="B39" s="1522"/>
      <c r="C39" s="1631"/>
      <c r="D39" s="1632"/>
      <c r="E39" s="1633"/>
      <c r="F39" s="296">
        <f>C37</f>
        <v>0</v>
      </c>
      <c r="G39" s="1607"/>
      <c r="H39" s="1537"/>
      <c r="I39" s="1538"/>
      <c r="J39" s="1538"/>
      <c r="K39" s="1539"/>
      <c r="L39" s="1612"/>
      <c r="M39" s="1613"/>
      <c r="N39" s="1613"/>
      <c r="O39" s="1614"/>
      <c r="P39" s="1596" t="s">
        <v>550</v>
      </c>
      <c r="Q39" s="1597"/>
      <c r="R39" s="1598"/>
      <c r="S39" s="301" t="str">
        <f>IF(S37="","",VLOOKUP(S37,'標準様式１シフト記号表（勤務時間帯）'!$C$6:$U$35,19,FALSE))</f>
        <v/>
      </c>
      <c r="T39" s="302" t="str">
        <f>IF(T37="","",VLOOKUP(T37,'標準様式１シフト記号表（勤務時間帯）'!$C$6:$U$35,19,FALSE))</f>
        <v/>
      </c>
      <c r="U39" s="302" t="str">
        <f>IF(U37="","",VLOOKUP(U37,'標準様式１シフト記号表（勤務時間帯）'!$C$6:$U$35,19,FALSE))</f>
        <v/>
      </c>
      <c r="V39" s="302" t="str">
        <f>IF(V37="","",VLOOKUP(V37,'標準様式１シフト記号表（勤務時間帯）'!$C$6:$U$35,19,FALSE))</f>
        <v/>
      </c>
      <c r="W39" s="302" t="str">
        <f>IF(W37="","",VLOOKUP(W37,'標準様式１シフト記号表（勤務時間帯）'!$C$6:$U$35,19,FALSE))</f>
        <v/>
      </c>
      <c r="X39" s="302" t="str">
        <f>IF(X37="","",VLOOKUP(X37,'標準様式１シフト記号表（勤務時間帯）'!$C$6:$U$35,19,FALSE))</f>
        <v/>
      </c>
      <c r="Y39" s="303" t="str">
        <f>IF(Y37="","",VLOOKUP(Y37,'標準様式１シフト記号表（勤務時間帯）'!$C$6:$U$35,19,FALSE))</f>
        <v/>
      </c>
      <c r="Z39" s="301" t="str">
        <f>IF(Z37="","",VLOOKUP(Z37,'標準様式１シフト記号表（勤務時間帯）'!$C$6:$U$35,19,FALSE))</f>
        <v/>
      </c>
      <c r="AA39" s="302" t="str">
        <f>IF(AA37="","",VLOOKUP(AA37,'標準様式１シフト記号表（勤務時間帯）'!$C$6:$U$35,19,FALSE))</f>
        <v/>
      </c>
      <c r="AB39" s="302" t="str">
        <f>IF(AB37="","",VLOOKUP(AB37,'標準様式１シフト記号表（勤務時間帯）'!$C$6:$U$35,19,FALSE))</f>
        <v/>
      </c>
      <c r="AC39" s="302" t="str">
        <f>IF(AC37="","",VLOOKUP(AC37,'標準様式１シフト記号表（勤務時間帯）'!$C$6:$U$35,19,FALSE))</f>
        <v/>
      </c>
      <c r="AD39" s="302" t="str">
        <f>IF(AD37="","",VLOOKUP(AD37,'標準様式１シフト記号表（勤務時間帯）'!$C$6:$U$35,19,FALSE))</f>
        <v/>
      </c>
      <c r="AE39" s="302" t="str">
        <f>IF(AE37="","",VLOOKUP(AE37,'標準様式１シフト記号表（勤務時間帯）'!$C$6:$U$35,19,FALSE))</f>
        <v/>
      </c>
      <c r="AF39" s="303" t="str">
        <f>IF(AF37="","",VLOOKUP(AF37,'標準様式１シフト記号表（勤務時間帯）'!$C$6:$U$35,19,FALSE))</f>
        <v/>
      </c>
      <c r="AG39" s="301" t="str">
        <f>IF(AG37="","",VLOOKUP(AG37,'標準様式１シフト記号表（勤務時間帯）'!$C$6:$U$35,19,FALSE))</f>
        <v/>
      </c>
      <c r="AH39" s="302" t="str">
        <f>IF(AH37="","",VLOOKUP(AH37,'標準様式１シフト記号表（勤務時間帯）'!$C$6:$U$35,19,FALSE))</f>
        <v/>
      </c>
      <c r="AI39" s="302" t="str">
        <f>IF(AI37="","",VLOOKUP(AI37,'標準様式１シフト記号表（勤務時間帯）'!$C$6:$U$35,19,FALSE))</f>
        <v/>
      </c>
      <c r="AJ39" s="302" t="str">
        <f>IF(AJ37="","",VLOOKUP(AJ37,'標準様式１シフト記号表（勤務時間帯）'!$C$6:$U$35,19,FALSE))</f>
        <v/>
      </c>
      <c r="AK39" s="302" t="str">
        <f>IF(AK37="","",VLOOKUP(AK37,'標準様式１シフト記号表（勤務時間帯）'!$C$6:$U$35,19,FALSE))</f>
        <v/>
      </c>
      <c r="AL39" s="302" t="str">
        <f>IF(AL37="","",VLOOKUP(AL37,'標準様式１シフト記号表（勤務時間帯）'!$C$6:$U$35,19,FALSE))</f>
        <v/>
      </c>
      <c r="AM39" s="303" t="str">
        <f>IF(AM37="","",VLOOKUP(AM37,'標準様式１シフト記号表（勤務時間帯）'!$C$6:$U$35,19,FALSE))</f>
        <v/>
      </c>
      <c r="AN39" s="301" t="str">
        <f>IF(AN37="","",VLOOKUP(AN37,'標準様式１シフト記号表（勤務時間帯）'!$C$6:$U$35,19,FALSE))</f>
        <v/>
      </c>
      <c r="AO39" s="302" t="str">
        <f>IF(AO37="","",VLOOKUP(AO37,'標準様式１シフト記号表（勤務時間帯）'!$C$6:$U$35,19,FALSE))</f>
        <v/>
      </c>
      <c r="AP39" s="302" t="str">
        <f>IF(AP37="","",VLOOKUP(AP37,'標準様式１シフト記号表（勤務時間帯）'!$C$6:$U$35,19,FALSE))</f>
        <v/>
      </c>
      <c r="AQ39" s="302" t="str">
        <f>IF(AQ37="","",VLOOKUP(AQ37,'標準様式１シフト記号表（勤務時間帯）'!$C$6:$U$35,19,FALSE))</f>
        <v/>
      </c>
      <c r="AR39" s="302" t="str">
        <f>IF(AR37="","",VLOOKUP(AR37,'標準様式１シフト記号表（勤務時間帯）'!$C$6:$U$35,19,FALSE))</f>
        <v/>
      </c>
      <c r="AS39" s="302" t="str">
        <f>IF(AS37="","",VLOOKUP(AS37,'標準様式１シフト記号表（勤務時間帯）'!$C$6:$U$35,19,FALSE))</f>
        <v/>
      </c>
      <c r="AT39" s="303" t="str">
        <f>IF(AT37="","",VLOOKUP(AT37,'標準様式１シフト記号表（勤務時間帯）'!$C$6:$U$35,19,FALSE))</f>
        <v/>
      </c>
      <c r="AU39" s="301" t="str">
        <f>IF(AU37="","",VLOOKUP(AU37,'標準様式１シフト記号表（勤務時間帯）'!$C$6:$U$35,19,FALSE))</f>
        <v/>
      </c>
      <c r="AV39" s="302" t="str">
        <f>IF(AV37="","",VLOOKUP(AV37,'標準様式１シフト記号表（勤務時間帯）'!$C$6:$U$35,19,FALSE))</f>
        <v/>
      </c>
      <c r="AW39" s="302" t="str">
        <f>IF(AW37="","",VLOOKUP(AW37,'標準様式１シフト記号表（勤務時間帯）'!$C$6:$U$35,19,FALSE))</f>
        <v/>
      </c>
      <c r="AX39" s="1599">
        <f>IF($BB$3="４週",SUM(S39:AT39),IF($BB$3="暦月",SUM(S39:AW39),""))</f>
        <v>0</v>
      </c>
      <c r="AY39" s="1600"/>
      <c r="AZ39" s="1601">
        <f>IF($BB$3="４週",AX39/4,IF($BB$3="暦月",'標準様式１（1枚版）'!AX39/('標準様式１（1枚版）'!$BB$8/7),""))</f>
        <v>0</v>
      </c>
      <c r="BA39" s="1602"/>
      <c r="BB39" s="1586"/>
      <c r="BC39" s="1587"/>
      <c r="BD39" s="1587"/>
      <c r="BE39" s="1587"/>
      <c r="BF39" s="1588"/>
    </row>
    <row r="40" spans="2:58" ht="20.25" customHeight="1" x14ac:dyDescent="0.15">
      <c r="B40" s="1522">
        <f>B37+1</f>
        <v>7</v>
      </c>
      <c r="C40" s="1625"/>
      <c r="D40" s="1626"/>
      <c r="E40" s="1627"/>
      <c r="F40" s="304"/>
      <c r="G40" s="1606"/>
      <c r="H40" s="1608"/>
      <c r="I40" s="1538"/>
      <c r="J40" s="1538"/>
      <c r="K40" s="1539"/>
      <c r="L40" s="1609"/>
      <c r="M40" s="1610"/>
      <c r="N40" s="1610"/>
      <c r="O40" s="1611"/>
      <c r="P40" s="1615" t="s">
        <v>548</v>
      </c>
      <c r="Q40" s="1616"/>
      <c r="R40" s="1617"/>
      <c r="S40" s="293"/>
      <c r="T40" s="294"/>
      <c r="U40" s="294"/>
      <c r="V40" s="294"/>
      <c r="W40" s="294"/>
      <c r="X40" s="294"/>
      <c r="Y40" s="295"/>
      <c r="Z40" s="293"/>
      <c r="AA40" s="294"/>
      <c r="AB40" s="294"/>
      <c r="AC40" s="294"/>
      <c r="AD40" s="294"/>
      <c r="AE40" s="294"/>
      <c r="AF40" s="295"/>
      <c r="AG40" s="293"/>
      <c r="AH40" s="294"/>
      <c r="AI40" s="294"/>
      <c r="AJ40" s="294"/>
      <c r="AK40" s="294"/>
      <c r="AL40" s="294"/>
      <c r="AM40" s="295"/>
      <c r="AN40" s="293"/>
      <c r="AO40" s="294"/>
      <c r="AP40" s="294"/>
      <c r="AQ40" s="294"/>
      <c r="AR40" s="294"/>
      <c r="AS40" s="294"/>
      <c r="AT40" s="295"/>
      <c r="AU40" s="293"/>
      <c r="AV40" s="294"/>
      <c r="AW40" s="294"/>
      <c r="AX40" s="1618"/>
      <c r="AY40" s="1619"/>
      <c r="AZ40" s="1620"/>
      <c r="BA40" s="1621"/>
      <c r="BB40" s="1622"/>
      <c r="BC40" s="1623"/>
      <c r="BD40" s="1623"/>
      <c r="BE40" s="1623"/>
      <c r="BF40" s="1624"/>
    </row>
    <row r="41" spans="2:58" ht="20.25" customHeight="1" x14ac:dyDescent="0.15">
      <c r="B41" s="1522"/>
      <c r="C41" s="1628"/>
      <c r="D41" s="1629"/>
      <c r="E41" s="1630"/>
      <c r="F41" s="296"/>
      <c r="G41" s="1533"/>
      <c r="H41" s="1537"/>
      <c r="I41" s="1538"/>
      <c r="J41" s="1538"/>
      <c r="K41" s="1539"/>
      <c r="L41" s="1543"/>
      <c r="M41" s="1544"/>
      <c r="N41" s="1544"/>
      <c r="O41" s="1545"/>
      <c r="P41" s="1589" t="s">
        <v>549</v>
      </c>
      <c r="Q41" s="1590"/>
      <c r="R41" s="1591"/>
      <c r="S41" s="297" t="str">
        <f>IF(S40="","",VLOOKUP(S40,'標準様式１シフト記号表（勤務時間帯）'!$C$6:$K$35,9,FALSE))</f>
        <v/>
      </c>
      <c r="T41" s="298" t="str">
        <f>IF(T40="","",VLOOKUP(T40,'標準様式１シフト記号表（勤務時間帯）'!$C$6:$K$35,9,FALSE))</f>
        <v/>
      </c>
      <c r="U41" s="298" t="str">
        <f>IF(U40="","",VLOOKUP(U40,'標準様式１シフト記号表（勤務時間帯）'!$C$6:$K$35,9,FALSE))</f>
        <v/>
      </c>
      <c r="V41" s="298" t="str">
        <f>IF(V40="","",VLOOKUP(V40,'標準様式１シフト記号表（勤務時間帯）'!$C$6:$K$35,9,FALSE))</f>
        <v/>
      </c>
      <c r="W41" s="298" t="str">
        <f>IF(W40="","",VLOOKUP(W40,'標準様式１シフト記号表（勤務時間帯）'!$C$6:$K$35,9,FALSE))</f>
        <v/>
      </c>
      <c r="X41" s="298" t="str">
        <f>IF(X40="","",VLOOKUP(X40,'標準様式１シフト記号表（勤務時間帯）'!$C$6:$K$35,9,FALSE))</f>
        <v/>
      </c>
      <c r="Y41" s="299" t="str">
        <f>IF(Y40="","",VLOOKUP(Y40,'標準様式１シフト記号表（勤務時間帯）'!$C$6:$K$35,9,FALSE))</f>
        <v/>
      </c>
      <c r="Z41" s="297" t="str">
        <f>IF(Z40="","",VLOOKUP(Z40,'標準様式１シフト記号表（勤務時間帯）'!$C$6:$K$35,9,FALSE))</f>
        <v/>
      </c>
      <c r="AA41" s="298" t="str">
        <f>IF(AA40="","",VLOOKUP(AA40,'標準様式１シフト記号表（勤務時間帯）'!$C$6:$K$35,9,FALSE))</f>
        <v/>
      </c>
      <c r="AB41" s="298" t="str">
        <f>IF(AB40="","",VLOOKUP(AB40,'標準様式１シフト記号表（勤務時間帯）'!$C$6:$K$35,9,FALSE))</f>
        <v/>
      </c>
      <c r="AC41" s="298" t="str">
        <f>IF(AC40="","",VLOOKUP(AC40,'標準様式１シフト記号表（勤務時間帯）'!$C$6:$K$35,9,FALSE))</f>
        <v/>
      </c>
      <c r="AD41" s="298" t="str">
        <f>IF(AD40="","",VLOOKUP(AD40,'標準様式１シフト記号表（勤務時間帯）'!$C$6:$K$35,9,FALSE))</f>
        <v/>
      </c>
      <c r="AE41" s="298" t="str">
        <f>IF(AE40="","",VLOOKUP(AE40,'標準様式１シフト記号表（勤務時間帯）'!$C$6:$K$35,9,FALSE))</f>
        <v/>
      </c>
      <c r="AF41" s="299" t="str">
        <f>IF(AF40="","",VLOOKUP(AF40,'標準様式１シフト記号表（勤務時間帯）'!$C$6:$K$35,9,FALSE))</f>
        <v/>
      </c>
      <c r="AG41" s="297" t="str">
        <f>IF(AG40="","",VLOOKUP(AG40,'標準様式１シフト記号表（勤務時間帯）'!$C$6:$K$35,9,FALSE))</f>
        <v/>
      </c>
      <c r="AH41" s="298" t="str">
        <f>IF(AH40="","",VLOOKUP(AH40,'標準様式１シフト記号表（勤務時間帯）'!$C$6:$K$35,9,FALSE))</f>
        <v/>
      </c>
      <c r="AI41" s="298" t="str">
        <f>IF(AI40="","",VLOOKUP(AI40,'標準様式１シフト記号表（勤務時間帯）'!$C$6:$K$35,9,FALSE))</f>
        <v/>
      </c>
      <c r="AJ41" s="298" t="str">
        <f>IF(AJ40="","",VLOOKUP(AJ40,'標準様式１シフト記号表（勤務時間帯）'!$C$6:$K$35,9,FALSE))</f>
        <v/>
      </c>
      <c r="AK41" s="298" t="str">
        <f>IF(AK40="","",VLOOKUP(AK40,'標準様式１シフト記号表（勤務時間帯）'!$C$6:$K$35,9,FALSE))</f>
        <v/>
      </c>
      <c r="AL41" s="298" t="str">
        <f>IF(AL40="","",VLOOKUP(AL40,'標準様式１シフト記号表（勤務時間帯）'!$C$6:$K$35,9,FALSE))</f>
        <v/>
      </c>
      <c r="AM41" s="299" t="str">
        <f>IF(AM40="","",VLOOKUP(AM40,'標準様式１シフト記号表（勤務時間帯）'!$C$6:$K$35,9,FALSE))</f>
        <v/>
      </c>
      <c r="AN41" s="297" t="str">
        <f>IF(AN40="","",VLOOKUP(AN40,'標準様式１シフト記号表（勤務時間帯）'!$C$6:$K$35,9,FALSE))</f>
        <v/>
      </c>
      <c r="AO41" s="298" t="str">
        <f>IF(AO40="","",VLOOKUP(AO40,'標準様式１シフト記号表（勤務時間帯）'!$C$6:$K$35,9,FALSE))</f>
        <v/>
      </c>
      <c r="AP41" s="298" t="str">
        <f>IF(AP40="","",VLOOKUP(AP40,'標準様式１シフト記号表（勤務時間帯）'!$C$6:$K$35,9,FALSE))</f>
        <v/>
      </c>
      <c r="AQ41" s="298" t="str">
        <f>IF(AQ40="","",VLOOKUP(AQ40,'標準様式１シフト記号表（勤務時間帯）'!$C$6:$K$35,9,FALSE))</f>
        <v/>
      </c>
      <c r="AR41" s="298" t="str">
        <f>IF(AR40="","",VLOOKUP(AR40,'標準様式１シフト記号表（勤務時間帯）'!$C$6:$K$35,9,FALSE))</f>
        <v/>
      </c>
      <c r="AS41" s="298" t="str">
        <f>IF(AS40="","",VLOOKUP(AS40,'標準様式１シフト記号表（勤務時間帯）'!$C$6:$K$35,9,FALSE))</f>
        <v/>
      </c>
      <c r="AT41" s="299" t="str">
        <f>IF(AT40="","",VLOOKUP(AT40,'標準様式１シフト記号表（勤務時間帯）'!$C$6:$K$35,9,FALSE))</f>
        <v/>
      </c>
      <c r="AU41" s="297" t="str">
        <f>IF(AU40="","",VLOOKUP(AU40,'標準様式１シフト記号表（勤務時間帯）'!$C$6:$K$35,9,FALSE))</f>
        <v/>
      </c>
      <c r="AV41" s="298" t="str">
        <f>IF(AV40="","",VLOOKUP(AV40,'標準様式１シフト記号表（勤務時間帯）'!$C$6:$K$35,9,FALSE))</f>
        <v/>
      </c>
      <c r="AW41" s="298" t="str">
        <f>IF(AW40="","",VLOOKUP(AW40,'標準様式１シフト記号表（勤務時間帯）'!$C$6:$K$35,9,FALSE))</f>
        <v/>
      </c>
      <c r="AX41" s="1592">
        <f>IF($BB$3="４週",SUM(S41:AT41),IF($BB$3="暦月",SUM(S41:AW41),""))</f>
        <v>0</v>
      </c>
      <c r="AY41" s="1593"/>
      <c r="AZ41" s="1594">
        <f>IF($BB$3="４週",AX41/4,IF($BB$3="暦月",'標準様式１（1枚版）'!AX41/('標準様式１（1枚版）'!$BB$8/7),""))</f>
        <v>0</v>
      </c>
      <c r="BA41" s="1595"/>
      <c r="BB41" s="1583"/>
      <c r="BC41" s="1584"/>
      <c r="BD41" s="1584"/>
      <c r="BE41" s="1584"/>
      <c r="BF41" s="1585"/>
    </row>
    <row r="42" spans="2:58" ht="20.25" customHeight="1" x14ac:dyDescent="0.15">
      <c r="B42" s="1522"/>
      <c r="C42" s="1631"/>
      <c r="D42" s="1632"/>
      <c r="E42" s="1633"/>
      <c r="F42" s="296">
        <f>C40</f>
        <v>0</v>
      </c>
      <c r="G42" s="1607"/>
      <c r="H42" s="1537"/>
      <c r="I42" s="1538"/>
      <c r="J42" s="1538"/>
      <c r="K42" s="1539"/>
      <c r="L42" s="1612"/>
      <c r="M42" s="1613"/>
      <c r="N42" s="1613"/>
      <c r="O42" s="1614"/>
      <c r="P42" s="1596" t="s">
        <v>550</v>
      </c>
      <c r="Q42" s="1597"/>
      <c r="R42" s="1598"/>
      <c r="S42" s="301" t="str">
        <f>IF(S40="","",VLOOKUP(S40,'標準様式１シフト記号表（勤務時間帯）'!$C$6:$U$35,19,FALSE))</f>
        <v/>
      </c>
      <c r="T42" s="302" t="str">
        <f>IF(T40="","",VLOOKUP(T40,'標準様式１シフト記号表（勤務時間帯）'!$C$6:$U$35,19,FALSE))</f>
        <v/>
      </c>
      <c r="U42" s="302" t="str">
        <f>IF(U40="","",VLOOKUP(U40,'標準様式１シフト記号表（勤務時間帯）'!$C$6:$U$35,19,FALSE))</f>
        <v/>
      </c>
      <c r="V42" s="302" t="str">
        <f>IF(V40="","",VLOOKUP(V40,'標準様式１シフト記号表（勤務時間帯）'!$C$6:$U$35,19,FALSE))</f>
        <v/>
      </c>
      <c r="W42" s="302" t="str">
        <f>IF(W40="","",VLOOKUP(W40,'標準様式１シフト記号表（勤務時間帯）'!$C$6:$U$35,19,FALSE))</f>
        <v/>
      </c>
      <c r="X42" s="302" t="str">
        <f>IF(X40="","",VLOOKUP(X40,'標準様式１シフト記号表（勤務時間帯）'!$C$6:$U$35,19,FALSE))</f>
        <v/>
      </c>
      <c r="Y42" s="303" t="str">
        <f>IF(Y40="","",VLOOKUP(Y40,'標準様式１シフト記号表（勤務時間帯）'!$C$6:$U$35,19,FALSE))</f>
        <v/>
      </c>
      <c r="Z42" s="301" t="str">
        <f>IF(Z40="","",VLOOKUP(Z40,'標準様式１シフト記号表（勤務時間帯）'!$C$6:$U$35,19,FALSE))</f>
        <v/>
      </c>
      <c r="AA42" s="302" t="str">
        <f>IF(AA40="","",VLOOKUP(AA40,'標準様式１シフト記号表（勤務時間帯）'!$C$6:$U$35,19,FALSE))</f>
        <v/>
      </c>
      <c r="AB42" s="302" t="str">
        <f>IF(AB40="","",VLOOKUP(AB40,'標準様式１シフト記号表（勤務時間帯）'!$C$6:$U$35,19,FALSE))</f>
        <v/>
      </c>
      <c r="AC42" s="302" t="str">
        <f>IF(AC40="","",VLOOKUP(AC40,'標準様式１シフト記号表（勤務時間帯）'!$C$6:$U$35,19,FALSE))</f>
        <v/>
      </c>
      <c r="AD42" s="302" t="str">
        <f>IF(AD40="","",VLOOKUP(AD40,'標準様式１シフト記号表（勤務時間帯）'!$C$6:$U$35,19,FALSE))</f>
        <v/>
      </c>
      <c r="AE42" s="302" t="str">
        <f>IF(AE40="","",VLOOKUP(AE40,'標準様式１シフト記号表（勤務時間帯）'!$C$6:$U$35,19,FALSE))</f>
        <v/>
      </c>
      <c r="AF42" s="303" t="str">
        <f>IF(AF40="","",VLOOKUP(AF40,'標準様式１シフト記号表（勤務時間帯）'!$C$6:$U$35,19,FALSE))</f>
        <v/>
      </c>
      <c r="AG42" s="301" t="str">
        <f>IF(AG40="","",VLOOKUP(AG40,'標準様式１シフト記号表（勤務時間帯）'!$C$6:$U$35,19,FALSE))</f>
        <v/>
      </c>
      <c r="AH42" s="302" t="str">
        <f>IF(AH40="","",VLOOKUP(AH40,'標準様式１シフト記号表（勤務時間帯）'!$C$6:$U$35,19,FALSE))</f>
        <v/>
      </c>
      <c r="AI42" s="302" t="str">
        <f>IF(AI40="","",VLOOKUP(AI40,'標準様式１シフト記号表（勤務時間帯）'!$C$6:$U$35,19,FALSE))</f>
        <v/>
      </c>
      <c r="AJ42" s="302" t="str">
        <f>IF(AJ40="","",VLOOKUP(AJ40,'標準様式１シフト記号表（勤務時間帯）'!$C$6:$U$35,19,FALSE))</f>
        <v/>
      </c>
      <c r="AK42" s="302" t="str">
        <f>IF(AK40="","",VLOOKUP(AK40,'標準様式１シフト記号表（勤務時間帯）'!$C$6:$U$35,19,FALSE))</f>
        <v/>
      </c>
      <c r="AL42" s="302" t="str">
        <f>IF(AL40="","",VLOOKUP(AL40,'標準様式１シフト記号表（勤務時間帯）'!$C$6:$U$35,19,FALSE))</f>
        <v/>
      </c>
      <c r="AM42" s="303" t="str">
        <f>IF(AM40="","",VLOOKUP(AM40,'標準様式１シフト記号表（勤務時間帯）'!$C$6:$U$35,19,FALSE))</f>
        <v/>
      </c>
      <c r="AN42" s="301" t="str">
        <f>IF(AN40="","",VLOOKUP(AN40,'標準様式１シフト記号表（勤務時間帯）'!$C$6:$U$35,19,FALSE))</f>
        <v/>
      </c>
      <c r="AO42" s="302" t="str">
        <f>IF(AO40="","",VLOOKUP(AO40,'標準様式１シフト記号表（勤務時間帯）'!$C$6:$U$35,19,FALSE))</f>
        <v/>
      </c>
      <c r="AP42" s="302" t="str">
        <f>IF(AP40="","",VLOOKUP(AP40,'標準様式１シフト記号表（勤務時間帯）'!$C$6:$U$35,19,FALSE))</f>
        <v/>
      </c>
      <c r="AQ42" s="302" t="str">
        <f>IF(AQ40="","",VLOOKUP(AQ40,'標準様式１シフト記号表（勤務時間帯）'!$C$6:$U$35,19,FALSE))</f>
        <v/>
      </c>
      <c r="AR42" s="302" t="str">
        <f>IF(AR40="","",VLOOKUP(AR40,'標準様式１シフト記号表（勤務時間帯）'!$C$6:$U$35,19,FALSE))</f>
        <v/>
      </c>
      <c r="AS42" s="302" t="str">
        <f>IF(AS40="","",VLOOKUP(AS40,'標準様式１シフト記号表（勤務時間帯）'!$C$6:$U$35,19,FALSE))</f>
        <v/>
      </c>
      <c r="AT42" s="303" t="str">
        <f>IF(AT40="","",VLOOKUP(AT40,'標準様式１シフト記号表（勤務時間帯）'!$C$6:$U$35,19,FALSE))</f>
        <v/>
      </c>
      <c r="AU42" s="301" t="str">
        <f>IF(AU40="","",VLOOKUP(AU40,'標準様式１シフト記号表（勤務時間帯）'!$C$6:$U$35,19,FALSE))</f>
        <v/>
      </c>
      <c r="AV42" s="302" t="str">
        <f>IF(AV40="","",VLOOKUP(AV40,'標準様式１シフト記号表（勤務時間帯）'!$C$6:$U$35,19,FALSE))</f>
        <v/>
      </c>
      <c r="AW42" s="302" t="str">
        <f>IF(AW40="","",VLOOKUP(AW40,'標準様式１シフト記号表（勤務時間帯）'!$C$6:$U$35,19,FALSE))</f>
        <v/>
      </c>
      <c r="AX42" s="1599">
        <f>IF($BB$3="４週",SUM(S42:AT42),IF($BB$3="暦月",SUM(S42:AW42),""))</f>
        <v>0</v>
      </c>
      <c r="AY42" s="1600"/>
      <c r="AZ42" s="1601">
        <f>IF($BB$3="４週",AX42/4,IF($BB$3="暦月",'標準様式１（1枚版）'!AX42/('標準様式１（1枚版）'!$BB$8/7),""))</f>
        <v>0</v>
      </c>
      <c r="BA42" s="1602"/>
      <c r="BB42" s="1586"/>
      <c r="BC42" s="1587"/>
      <c r="BD42" s="1587"/>
      <c r="BE42" s="1587"/>
      <c r="BF42" s="1588"/>
    </row>
    <row r="43" spans="2:58" ht="20.25" customHeight="1" x14ac:dyDescent="0.15">
      <c r="B43" s="1522">
        <f>B40+1</f>
        <v>8</v>
      </c>
      <c r="C43" s="1625"/>
      <c r="D43" s="1626"/>
      <c r="E43" s="1627"/>
      <c r="F43" s="304"/>
      <c r="G43" s="1606"/>
      <c r="H43" s="1608"/>
      <c r="I43" s="1538"/>
      <c r="J43" s="1538"/>
      <c r="K43" s="1539"/>
      <c r="L43" s="1609"/>
      <c r="M43" s="1610"/>
      <c r="N43" s="1610"/>
      <c r="O43" s="1611"/>
      <c r="P43" s="1615" t="s">
        <v>548</v>
      </c>
      <c r="Q43" s="1616"/>
      <c r="R43" s="1617"/>
      <c r="S43" s="293"/>
      <c r="T43" s="294"/>
      <c r="U43" s="294"/>
      <c r="V43" s="294"/>
      <c r="W43" s="294"/>
      <c r="X43" s="294"/>
      <c r="Y43" s="295"/>
      <c r="Z43" s="293"/>
      <c r="AA43" s="294"/>
      <c r="AB43" s="294"/>
      <c r="AC43" s="294"/>
      <c r="AD43" s="294"/>
      <c r="AE43" s="294"/>
      <c r="AF43" s="295"/>
      <c r="AG43" s="293"/>
      <c r="AH43" s="294"/>
      <c r="AI43" s="294"/>
      <c r="AJ43" s="294"/>
      <c r="AK43" s="294"/>
      <c r="AL43" s="294"/>
      <c r="AM43" s="295"/>
      <c r="AN43" s="293"/>
      <c r="AO43" s="294"/>
      <c r="AP43" s="294"/>
      <c r="AQ43" s="294"/>
      <c r="AR43" s="294"/>
      <c r="AS43" s="294"/>
      <c r="AT43" s="295"/>
      <c r="AU43" s="293"/>
      <c r="AV43" s="294"/>
      <c r="AW43" s="294"/>
      <c r="AX43" s="1618"/>
      <c r="AY43" s="1619"/>
      <c r="AZ43" s="1620"/>
      <c r="BA43" s="1621"/>
      <c r="BB43" s="1622"/>
      <c r="BC43" s="1623"/>
      <c r="BD43" s="1623"/>
      <c r="BE43" s="1623"/>
      <c r="BF43" s="1624"/>
    </row>
    <row r="44" spans="2:58" ht="20.25" customHeight="1" x14ac:dyDescent="0.15">
      <c r="B44" s="1522"/>
      <c r="C44" s="1628"/>
      <c r="D44" s="1629"/>
      <c r="E44" s="1630"/>
      <c r="F44" s="296"/>
      <c r="G44" s="1533"/>
      <c r="H44" s="1537"/>
      <c r="I44" s="1538"/>
      <c r="J44" s="1538"/>
      <c r="K44" s="1539"/>
      <c r="L44" s="1543"/>
      <c r="M44" s="1544"/>
      <c r="N44" s="1544"/>
      <c r="O44" s="1545"/>
      <c r="P44" s="1589" t="s">
        <v>549</v>
      </c>
      <c r="Q44" s="1590"/>
      <c r="R44" s="1591"/>
      <c r="S44" s="297" t="str">
        <f>IF(S43="","",VLOOKUP(S43,'標準様式１シフト記号表（勤務時間帯）'!$C$6:$K$35,9,FALSE))</f>
        <v/>
      </c>
      <c r="T44" s="298" t="str">
        <f>IF(T43="","",VLOOKUP(T43,'標準様式１シフト記号表（勤務時間帯）'!$C$6:$K$35,9,FALSE))</f>
        <v/>
      </c>
      <c r="U44" s="298" t="str">
        <f>IF(U43="","",VLOOKUP(U43,'標準様式１シフト記号表（勤務時間帯）'!$C$6:$K$35,9,FALSE))</f>
        <v/>
      </c>
      <c r="V44" s="298" t="str">
        <f>IF(V43="","",VLOOKUP(V43,'標準様式１シフト記号表（勤務時間帯）'!$C$6:$K$35,9,FALSE))</f>
        <v/>
      </c>
      <c r="W44" s="298" t="str">
        <f>IF(W43="","",VLOOKUP(W43,'標準様式１シフト記号表（勤務時間帯）'!$C$6:$K$35,9,FALSE))</f>
        <v/>
      </c>
      <c r="X44" s="298" t="str">
        <f>IF(X43="","",VLOOKUP(X43,'標準様式１シフト記号表（勤務時間帯）'!$C$6:$K$35,9,FALSE))</f>
        <v/>
      </c>
      <c r="Y44" s="299" t="str">
        <f>IF(Y43="","",VLOOKUP(Y43,'標準様式１シフト記号表（勤務時間帯）'!$C$6:$K$35,9,FALSE))</f>
        <v/>
      </c>
      <c r="Z44" s="297" t="str">
        <f>IF(Z43="","",VLOOKUP(Z43,'標準様式１シフト記号表（勤務時間帯）'!$C$6:$K$35,9,FALSE))</f>
        <v/>
      </c>
      <c r="AA44" s="298" t="str">
        <f>IF(AA43="","",VLOOKUP(AA43,'標準様式１シフト記号表（勤務時間帯）'!$C$6:$K$35,9,FALSE))</f>
        <v/>
      </c>
      <c r="AB44" s="298" t="str">
        <f>IF(AB43="","",VLOOKUP(AB43,'標準様式１シフト記号表（勤務時間帯）'!$C$6:$K$35,9,FALSE))</f>
        <v/>
      </c>
      <c r="AC44" s="298" t="str">
        <f>IF(AC43="","",VLOOKUP(AC43,'標準様式１シフト記号表（勤務時間帯）'!$C$6:$K$35,9,FALSE))</f>
        <v/>
      </c>
      <c r="AD44" s="298" t="str">
        <f>IF(AD43="","",VLOOKUP(AD43,'標準様式１シフト記号表（勤務時間帯）'!$C$6:$K$35,9,FALSE))</f>
        <v/>
      </c>
      <c r="AE44" s="298" t="str">
        <f>IF(AE43="","",VLOOKUP(AE43,'標準様式１シフト記号表（勤務時間帯）'!$C$6:$K$35,9,FALSE))</f>
        <v/>
      </c>
      <c r="AF44" s="299" t="str">
        <f>IF(AF43="","",VLOOKUP(AF43,'標準様式１シフト記号表（勤務時間帯）'!$C$6:$K$35,9,FALSE))</f>
        <v/>
      </c>
      <c r="AG44" s="297" t="str">
        <f>IF(AG43="","",VLOOKUP(AG43,'標準様式１シフト記号表（勤務時間帯）'!$C$6:$K$35,9,FALSE))</f>
        <v/>
      </c>
      <c r="AH44" s="298" t="str">
        <f>IF(AH43="","",VLOOKUP(AH43,'標準様式１シフト記号表（勤務時間帯）'!$C$6:$K$35,9,FALSE))</f>
        <v/>
      </c>
      <c r="AI44" s="298" t="str">
        <f>IF(AI43="","",VLOOKUP(AI43,'標準様式１シフト記号表（勤務時間帯）'!$C$6:$K$35,9,FALSE))</f>
        <v/>
      </c>
      <c r="AJ44" s="298" t="str">
        <f>IF(AJ43="","",VLOOKUP(AJ43,'標準様式１シフト記号表（勤務時間帯）'!$C$6:$K$35,9,FALSE))</f>
        <v/>
      </c>
      <c r="AK44" s="298" t="str">
        <f>IF(AK43="","",VLOOKUP(AK43,'標準様式１シフト記号表（勤務時間帯）'!$C$6:$K$35,9,FALSE))</f>
        <v/>
      </c>
      <c r="AL44" s="298" t="str">
        <f>IF(AL43="","",VLOOKUP(AL43,'標準様式１シフト記号表（勤務時間帯）'!$C$6:$K$35,9,FALSE))</f>
        <v/>
      </c>
      <c r="AM44" s="299" t="str">
        <f>IF(AM43="","",VLOOKUP(AM43,'標準様式１シフト記号表（勤務時間帯）'!$C$6:$K$35,9,FALSE))</f>
        <v/>
      </c>
      <c r="AN44" s="297" t="str">
        <f>IF(AN43="","",VLOOKUP(AN43,'標準様式１シフト記号表（勤務時間帯）'!$C$6:$K$35,9,FALSE))</f>
        <v/>
      </c>
      <c r="AO44" s="298" t="str">
        <f>IF(AO43="","",VLOOKUP(AO43,'標準様式１シフト記号表（勤務時間帯）'!$C$6:$K$35,9,FALSE))</f>
        <v/>
      </c>
      <c r="AP44" s="298" t="str">
        <f>IF(AP43="","",VLOOKUP(AP43,'標準様式１シフト記号表（勤務時間帯）'!$C$6:$K$35,9,FALSE))</f>
        <v/>
      </c>
      <c r="AQ44" s="298" t="str">
        <f>IF(AQ43="","",VLOOKUP(AQ43,'標準様式１シフト記号表（勤務時間帯）'!$C$6:$K$35,9,FALSE))</f>
        <v/>
      </c>
      <c r="AR44" s="298" t="str">
        <f>IF(AR43="","",VLOOKUP(AR43,'標準様式１シフト記号表（勤務時間帯）'!$C$6:$K$35,9,FALSE))</f>
        <v/>
      </c>
      <c r="AS44" s="298" t="str">
        <f>IF(AS43="","",VLOOKUP(AS43,'標準様式１シフト記号表（勤務時間帯）'!$C$6:$K$35,9,FALSE))</f>
        <v/>
      </c>
      <c r="AT44" s="299" t="str">
        <f>IF(AT43="","",VLOOKUP(AT43,'標準様式１シフト記号表（勤務時間帯）'!$C$6:$K$35,9,FALSE))</f>
        <v/>
      </c>
      <c r="AU44" s="297" t="str">
        <f>IF(AU43="","",VLOOKUP(AU43,'標準様式１シフト記号表（勤務時間帯）'!$C$6:$K$35,9,FALSE))</f>
        <v/>
      </c>
      <c r="AV44" s="298" t="str">
        <f>IF(AV43="","",VLOOKUP(AV43,'標準様式１シフト記号表（勤務時間帯）'!$C$6:$K$35,9,FALSE))</f>
        <v/>
      </c>
      <c r="AW44" s="298" t="str">
        <f>IF(AW43="","",VLOOKUP(AW43,'標準様式１シフト記号表（勤務時間帯）'!$C$6:$K$35,9,FALSE))</f>
        <v/>
      </c>
      <c r="AX44" s="1592">
        <f>IF($BB$3="４週",SUM(S44:AT44),IF($BB$3="暦月",SUM(S44:AW44),""))</f>
        <v>0</v>
      </c>
      <c r="AY44" s="1593"/>
      <c r="AZ44" s="1594">
        <f>IF($BB$3="４週",AX44/4,IF($BB$3="暦月",'標準様式１（1枚版）'!AX44/('標準様式１（1枚版）'!$BB$8/7),""))</f>
        <v>0</v>
      </c>
      <c r="BA44" s="1595"/>
      <c r="BB44" s="1583"/>
      <c r="BC44" s="1584"/>
      <c r="BD44" s="1584"/>
      <c r="BE44" s="1584"/>
      <c r="BF44" s="1585"/>
    </row>
    <row r="45" spans="2:58" ht="20.25" customHeight="1" x14ac:dyDescent="0.15">
      <c r="B45" s="1522"/>
      <c r="C45" s="1631"/>
      <c r="D45" s="1632"/>
      <c r="E45" s="1633"/>
      <c r="F45" s="296">
        <f>C43</f>
        <v>0</v>
      </c>
      <c r="G45" s="1607"/>
      <c r="H45" s="1537"/>
      <c r="I45" s="1538"/>
      <c r="J45" s="1538"/>
      <c r="K45" s="1539"/>
      <c r="L45" s="1612"/>
      <c r="M45" s="1613"/>
      <c r="N45" s="1613"/>
      <c r="O45" s="1614"/>
      <c r="P45" s="1596" t="s">
        <v>550</v>
      </c>
      <c r="Q45" s="1597"/>
      <c r="R45" s="1598"/>
      <c r="S45" s="301" t="str">
        <f>IF(S43="","",VLOOKUP(S43,'標準様式１シフト記号表（勤務時間帯）'!$C$6:$U$35,19,FALSE))</f>
        <v/>
      </c>
      <c r="T45" s="302" t="str">
        <f>IF(T43="","",VLOOKUP(T43,'標準様式１シフト記号表（勤務時間帯）'!$C$6:$U$35,19,FALSE))</f>
        <v/>
      </c>
      <c r="U45" s="302" t="str">
        <f>IF(U43="","",VLOOKUP(U43,'標準様式１シフト記号表（勤務時間帯）'!$C$6:$U$35,19,FALSE))</f>
        <v/>
      </c>
      <c r="V45" s="302" t="str">
        <f>IF(V43="","",VLOOKUP(V43,'標準様式１シフト記号表（勤務時間帯）'!$C$6:$U$35,19,FALSE))</f>
        <v/>
      </c>
      <c r="W45" s="302" t="str">
        <f>IF(W43="","",VLOOKUP(W43,'標準様式１シフト記号表（勤務時間帯）'!$C$6:$U$35,19,FALSE))</f>
        <v/>
      </c>
      <c r="X45" s="302" t="str">
        <f>IF(X43="","",VLOOKUP(X43,'標準様式１シフト記号表（勤務時間帯）'!$C$6:$U$35,19,FALSE))</f>
        <v/>
      </c>
      <c r="Y45" s="303" t="str">
        <f>IF(Y43="","",VLOOKUP(Y43,'標準様式１シフト記号表（勤務時間帯）'!$C$6:$U$35,19,FALSE))</f>
        <v/>
      </c>
      <c r="Z45" s="301" t="str">
        <f>IF(Z43="","",VLOOKUP(Z43,'標準様式１シフト記号表（勤務時間帯）'!$C$6:$U$35,19,FALSE))</f>
        <v/>
      </c>
      <c r="AA45" s="302" t="str">
        <f>IF(AA43="","",VLOOKUP(AA43,'標準様式１シフト記号表（勤務時間帯）'!$C$6:$U$35,19,FALSE))</f>
        <v/>
      </c>
      <c r="AB45" s="302" t="str">
        <f>IF(AB43="","",VLOOKUP(AB43,'標準様式１シフト記号表（勤務時間帯）'!$C$6:$U$35,19,FALSE))</f>
        <v/>
      </c>
      <c r="AC45" s="302" t="str">
        <f>IF(AC43="","",VLOOKUP(AC43,'標準様式１シフト記号表（勤務時間帯）'!$C$6:$U$35,19,FALSE))</f>
        <v/>
      </c>
      <c r="AD45" s="302" t="str">
        <f>IF(AD43="","",VLOOKUP(AD43,'標準様式１シフト記号表（勤務時間帯）'!$C$6:$U$35,19,FALSE))</f>
        <v/>
      </c>
      <c r="AE45" s="302" t="str">
        <f>IF(AE43="","",VLOOKUP(AE43,'標準様式１シフト記号表（勤務時間帯）'!$C$6:$U$35,19,FALSE))</f>
        <v/>
      </c>
      <c r="AF45" s="303" t="str">
        <f>IF(AF43="","",VLOOKUP(AF43,'標準様式１シフト記号表（勤務時間帯）'!$C$6:$U$35,19,FALSE))</f>
        <v/>
      </c>
      <c r="AG45" s="301" t="str">
        <f>IF(AG43="","",VLOOKUP(AG43,'標準様式１シフト記号表（勤務時間帯）'!$C$6:$U$35,19,FALSE))</f>
        <v/>
      </c>
      <c r="AH45" s="302" t="str">
        <f>IF(AH43="","",VLOOKUP(AH43,'標準様式１シフト記号表（勤務時間帯）'!$C$6:$U$35,19,FALSE))</f>
        <v/>
      </c>
      <c r="AI45" s="302" t="str">
        <f>IF(AI43="","",VLOOKUP(AI43,'標準様式１シフト記号表（勤務時間帯）'!$C$6:$U$35,19,FALSE))</f>
        <v/>
      </c>
      <c r="AJ45" s="302" t="str">
        <f>IF(AJ43="","",VLOOKUP(AJ43,'標準様式１シフト記号表（勤務時間帯）'!$C$6:$U$35,19,FALSE))</f>
        <v/>
      </c>
      <c r="AK45" s="302" t="str">
        <f>IF(AK43="","",VLOOKUP(AK43,'標準様式１シフト記号表（勤務時間帯）'!$C$6:$U$35,19,FALSE))</f>
        <v/>
      </c>
      <c r="AL45" s="302" t="str">
        <f>IF(AL43="","",VLOOKUP(AL43,'標準様式１シフト記号表（勤務時間帯）'!$C$6:$U$35,19,FALSE))</f>
        <v/>
      </c>
      <c r="AM45" s="303" t="str">
        <f>IF(AM43="","",VLOOKUP(AM43,'標準様式１シフト記号表（勤務時間帯）'!$C$6:$U$35,19,FALSE))</f>
        <v/>
      </c>
      <c r="AN45" s="301" t="str">
        <f>IF(AN43="","",VLOOKUP(AN43,'標準様式１シフト記号表（勤務時間帯）'!$C$6:$U$35,19,FALSE))</f>
        <v/>
      </c>
      <c r="AO45" s="302" t="str">
        <f>IF(AO43="","",VLOOKUP(AO43,'標準様式１シフト記号表（勤務時間帯）'!$C$6:$U$35,19,FALSE))</f>
        <v/>
      </c>
      <c r="AP45" s="302" t="str">
        <f>IF(AP43="","",VLOOKUP(AP43,'標準様式１シフト記号表（勤務時間帯）'!$C$6:$U$35,19,FALSE))</f>
        <v/>
      </c>
      <c r="AQ45" s="302" t="str">
        <f>IF(AQ43="","",VLOOKUP(AQ43,'標準様式１シフト記号表（勤務時間帯）'!$C$6:$U$35,19,FALSE))</f>
        <v/>
      </c>
      <c r="AR45" s="302" t="str">
        <f>IF(AR43="","",VLOOKUP(AR43,'標準様式１シフト記号表（勤務時間帯）'!$C$6:$U$35,19,FALSE))</f>
        <v/>
      </c>
      <c r="AS45" s="302" t="str">
        <f>IF(AS43="","",VLOOKUP(AS43,'標準様式１シフト記号表（勤務時間帯）'!$C$6:$U$35,19,FALSE))</f>
        <v/>
      </c>
      <c r="AT45" s="303" t="str">
        <f>IF(AT43="","",VLOOKUP(AT43,'標準様式１シフト記号表（勤務時間帯）'!$C$6:$U$35,19,FALSE))</f>
        <v/>
      </c>
      <c r="AU45" s="301" t="str">
        <f>IF(AU43="","",VLOOKUP(AU43,'標準様式１シフト記号表（勤務時間帯）'!$C$6:$U$35,19,FALSE))</f>
        <v/>
      </c>
      <c r="AV45" s="302" t="str">
        <f>IF(AV43="","",VLOOKUP(AV43,'標準様式１シフト記号表（勤務時間帯）'!$C$6:$U$35,19,FALSE))</f>
        <v/>
      </c>
      <c r="AW45" s="302" t="str">
        <f>IF(AW43="","",VLOOKUP(AW43,'標準様式１シフト記号表（勤務時間帯）'!$C$6:$U$35,19,FALSE))</f>
        <v/>
      </c>
      <c r="AX45" s="1599">
        <f>IF($BB$3="４週",SUM(S45:AT45),IF($BB$3="暦月",SUM(S45:AW45),""))</f>
        <v>0</v>
      </c>
      <c r="AY45" s="1600"/>
      <c r="AZ45" s="1601">
        <f>IF($BB$3="４週",AX45/4,IF($BB$3="暦月",'標準様式１（1枚版）'!AX45/('標準様式１（1枚版）'!$BB$8/7),""))</f>
        <v>0</v>
      </c>
      <c r="BA45" s="1602"/>
      <c r="BB45" s="1586"/>
      <c r="BC45" s="1587"/>
      <c r="BD45" s="1587"/>
      <c r="BE45" s="1587"/>
      <c r="BF45" s="1588"/>
    </row>
    <row r="46" spans="2:58" ht="20.25" customHeight="1" x14ac:dyDescent="0.15">
      <c r="B46" s="1522">
        <f>B43+1</f>
        <v>9</v>
      </c>
      <c r="C46" s="1625"/>
      <c r="D46" s="1626"/>
      <c r="E46" s="1627"/>
      <c r="F46" s="304"/>
      <c r="G46" s="1606"/>
      <c r="H46" s="1608"/>
      <c r="I46" s="1538"/>
      <c r="J46" s="1538"/>
      <c r="K46" s="1539"/>
      <c r="L46" s="1609"/>
      <c r="M46" s="1610"/>
      <c r="N46" s="1610"/>
      <c r="O46" s="1611"/>
      <c r="P46" s="1615" t="s">
        <v>548</v>
      </c>
      <c r="Q46" s="1616"/>
      <c r="R46" s="1617"/>
      <c r="S46" s="293"/>
      <c r="T46" s="294"/>
      <c r="U46" s="294"/>
      <c r="V46" s="294"/>
      <c r="W46" s="294"/>
      <c r="X46" s="294"/>
      <c r="Y46" s="295"/>
      <c r="Z46" s="293"/>
      <c r="AA46" s="294"/>
      <c r="AB46" s="294"/>
      <c r="AC46" s="294"/>
      <c r="AD46" s="294"/>
      <c r="AE46" s="294"/>
      <c r="AF46" s="295"/>
      <c r="AG46" s="293"/>
      <c r="AH46" s="294"/>
      <c r="AI46" s="294"/>
      <c r="AJ46" s="294"/>
      <c r="AK46" s="294"/>
      <c r="AL46" s="294"/>
      <c r="AM46" s="295"/>
      <c r="AN46" s="293"/>
      <c r="AO46" s="294"/>
      <c r="AP46" s="294"/>
      <c r="AQ46" s="294"/>
      <c r="AR46" s="294"/>
      <c r="AS46" s="294"/>
      <c r="AT46" s="295"/>
      <c r="AU46" s="293"/>
      <c r="AV46" s="294"/>
      <c r="AW46" s="294"/>
      <c r="AX46" s="1618"/>
      <c r="AY46" s="1619"/>
      <c r="AZ46" s="1620"/>
      <c r="BA46" s="1621"/>
      <c r="BB46" s="1622"/>
      <c r="BC46" s="1623"/>
      <c r="BD46" s="1623"/>
      <c r="BE46" s="1623"/>
      <c r="BF46" s="1624"/>
    </row>
    <row r="47" spans="2:58" ht="20.25" customHeight="1" x14ac:dyDescent="0.15">
      <c r="B47" s="1522"/>
      <c r="C47" s="1628"/>
      <c r="D47" s="1629"/>
      <c r="E47" s="1630"/>
      <c r="F47" s="296"/>
      <c r="G47" s="1533"/>
      <c r="H47" s="1537"/>
      <c r="I47" s="1538"/>
      <c r="J47" s="1538"/>
      <c r="K47" s="1539"/>
      <c r="L47" s="1543"/>
      <c r="M47" s="1544"/>
      <c r="N47" s="1544"/>
      <c r="O47" s="1545"/>
      <c r="P47" s="1589" t="s">
        <v>549</v>
      </c>
      <c r="Q47" s="1590"/>
      <c r="R47" s="1591"/>
      <c r="S47" s="297" t="str">
        <f>IF(S46="","",VLOOKUP(S46,'標準様式１シフト記号表（勤務時間帯）'!$C$6:$K$35,9,FALSE))</f>
        <v/>
      </c>
      <c r="T47" s="298" t="str">
        <f>IF(T46="","",VLOOKUP(T46,'標準様式１シフト記号表（勤務時間帯）'!$C$6:$K$35,9,FALSE))</f>
        <v/>
      </c>
      <c r="U47" s="298" t="str">
        <f>IF(U46="","",VLOOKUP(U46,'標準様式１シフト記号表（勤務時間帯）'!$C$6:$K$35,9,FALSE))</f>
        <v/>
      </c>
      <c r="V47" s="298" t="str">
        <f>IF(V46="","",VLOOKUP(V46,'標準様式１シフト記号表（勤務時間帯）'!$C$6:$K$35,9,FALSE))</f>
        <v/>
      </c>
      <c r="W47" s="298" t="str">
        <f>IF(W46="","",VLOOKUP(W46,'標準様式１シフト記号表（勤務時間帯）'!$C$6:$K$35,9,FALSE))</f>
        <v/>
      </c>
      <c r="X47" s="298" t="str">
        <f>IF(X46="","",VLOOKUP(X46,'標準様式１シフト記号表（勤務時間帯）'!$C$6:$K$35,9,FALSE))</f>
        <v/>
      </c>
      <c r="Y47" s="299" t="str">
        <f>IF(Y46="","",VLOOKUP(Y46,'標準様式１シフト記号表（勤務時間帯）'!$C$6:$K$35,9,FALSE))</f>
        <v/>
      </c>
      <c r="Z47" s="297" t="str">
        <f>IF(Z46="","",VLOOKUP(Z46,'標準様式１シフト記号表（勤務時間帯）'!$C$6:$K$35,9,FALSE))</f>
        <v/>
      </c>
      <c r="AA47" s="298" t="str">
        <f>IF(AA46="","",VLOOKUP(AA46,'標準様式１シフト記号表（勤務時間帯）'!$C$6:$K$35,9,FALSE))</f>
        <v/>
      </c>
      <c r="AB47" s="298" t="str">
        <f>IF(AB46="","",VLOOKUP(AB46,'標準様式１シフト記号表（勤務時間帯）'!$C$6:$K$35,9,FALSE))</f>
        <v/>
      </c>
      <c r="AC47" s="298" t="str">
        <f>IF(AC46="","",VLOOKUP(AC46,'標準様式１シフト記号表（勤務時間帯）'!$C$6:$K$35,9,FALSE))</f>
        <v/>
      </c>
      <c r="AD47" s="298" t="str">
        <f>IF(AD46="","",VLOOKUP(AD46,'標準様式１シフト記号表（勤務時間帯）'!$C$6:$K$35,9,FALSE))</f>
        <v/>
      </c>
      <c r="AE47" s="298" t="str">
        <f>IF(AE46="","",VLOOKUP(AE46,'標準様式１シフト記号表（勤務時間帯）'!$C$6:$K$35,9,FALSE))</f>
        <v/>
      </c>
      <c r="AF47" s="299" t="str">
        <f>IF(AF46="","",VLOOKUP(AF46,'標準様式１シフト記号表（勤務時間帯）'!$C$6:$K$35,9,FALSE))</f>
        <v/>
      </c>
      <c r="AG47" s="297" t="str">
        <f>IF(AG46="","",VLOOKUP(AG46,'標準様式１シフト記号表（勤務時間帯）'!$C$6:$K$35,9,FALSE))</f>
        <v/>
      </c>
      <c r="AH47" s="298" t="str">
        <f>IF(AH46="","",VLOOKUP(AH46,'標準様式１シフト記号表（勤務時間帯）'!$C$6:$K$35,9,FALSE))</f>
        <v/>
      </c>
      <c r="AI47" s="298" t="str">
        <f>IF(AI46="","",VLOOKUP(AI46,'標準様式１シフト記号表（勤務時間帯）'!$C$6:$K$35,9,FALSE))</f>
        <v/>
      </c>
      <c r="AJ47" s="298" t="str">
        <f>IF(AJ46="","",VLOOKUP(AJ46,'標準様式１シフト記号表（勤務時間帯）'!$C$6:$K$35,9,FALSE))</f>
        <v/>
      </c>
      <c r="AK47" s="298" t="str">
        <f>IF(AK46="","",VLOOKUP(AK46,'標準様式１シフト記号表（勤務時間帯）'!$C$6:$K$35,9,FALSE))</f>
        <v/>
      </c>
      <c r="AL47" s="298" t="str">
        <f>IF(AL46="","",VLOOKUP(AL46,'標準様式１シフト記号表（勤務時間帯）'!$C$6:$K$35,9,FALSE))</f>
        <v/>
      </c>
      <c r="AM47" s="299" t="str">
        <f>IF(AM46="","",VLOOKUP(AM46,'標準様式１シフト記号表（勤務時間帯）'!$C$6:$K$35,9,FALSE))</f>
        <v/>
      </c>
      <c r="AN47" s="297" t="str">
        <f>IF(AN46="","",VLOOKUP(AN46,'標準様式１シフト記号表（勤務時間帯）'!$C$6:$K$35,9,FALSE))</f>
        <v/>
      </c>
      <c r="AO47" s="298" t="str">
        <f>IF(AO46="","",VLOOKUP(AO46,'標準様式１シフト記号表（勤務時間帯）'!$C$6:$K$35,9,FALSE))</f>
        <v/>
      </c>
      <c r="AP47" s="298" t="str">
        <f>IF(AP46="","",VLOOKUP(AP46,'標準様式１シフト記号表（勤務時間帯）'!$C$6:$K$35,9,FALSE))</f>
        <v/>
      </c>
      <c r="AQ47" s="298" t="str">
        <f>IF(AQ46="","",VLOOKUP(AQ46,'標準様式１シフト記号表（勤務時間帯）'!$C$6:$K$35,9,FALSE))</f>
        <v/>
      </c>
      <c r="AR47" s="298" t="str">
        <f>IF(AR46="","",VLOOKUP(AR46,'標準様式１シフト記号表（勤務時間帯）'!$C$6:$K$35,9,FALSE))</f>
        <v/>
      </c>
      <c r="AS47" s="298" t="str">
        <f>IF(AS46="","",VLOOKUP(AS46,'標準様式１シフト記号表（勤務時間帯）'!$C$6:$K$35,9,FALSE))</f>
        <v/>
      </c>
      <c r="AT47" s="299" t="str">
        <f>IF(AT46="","",VLOOKUP(AT46,'標準様式１シフト記号表（勤務時間帯）'!$C$6:$K$35,9,FALSE))</f>
        <v/>
      </c>
      <c r="AU47" s="297" t="str">
        <f>IF(AU46="","",VLOOKUP(AU46,'標準様式１シフト記号表（勤務時間帯）'!$C$6:$K$35,9,FALSE))</f>
        <v/>
      </c>
      <c r="AV47" s="298" t="str">
        <f>IF(AV46="","",VLOOKUP(AV46,'標準様式１シフト記号表（勤務時間帯）'!$C$6:$K$35,9,FALSE))</f>
        <v/>
      </c>
      <c r="AW47" s="298" t="str">
        <f>IF(AW46="","",VLOOKUP(AW46,'標準様式１シフト記号表（勤務時間帯）'!$C$6:$K$35,9,FALSE))</f>
        <v/>
      </c>
      <c r="AX47" s="1592">
        <f>IF($BB$3="４週",SUM(S47:AT47),IF($BB$3="暦月",SUM(S47:AW47),""))</f>
        <v>0</v>
      </c>
      <c r="AY47" s="1593"/>
      <c r="AZ47" s="1594">
        <f>IF($BB$3="４週",AX47/4,IF($BB$3="暦月",'標準様式１（1枚版）'!AX47/('標準様式１（1枚版）'!$BB$8/7),""))</f>
        <v>0</v>
      </c>
      <c r="BA47" s="1595"/>
      <c r="BB47" s="1583"/>
      <c r="BC47" s="1584"/>
      <c r="BD47" s="1584"/>
      <c r="BE47" s="1584"/>
      <c r="BF47" s="1585"/>
    </row>
    <row r="48" spans="2:58" ht="20.25" customHeight="1" x14ac:dyDescent="0.15">
      <c r="B48" s="1522"/>
      <c r="C48" s="1631"/>
      <c r="D48" s="1632"/>
      <c r="E48" s="1633"/>
      <c r="F48" s="296">
        <f>C46</f>
        <v>0</v>
      </c>
      <c r="G48" s="1607"/>
      <c r="H48" s="1537"/>
      <c r="I48" s="1538"/>
      <c r="J48" s="1538"/>
      <c r="K48" s="1539"/>
      <c r="L48" s="1612"/>
      <c r="M48" s="1613"/>
      <c r="N48" s="1613"/>
      <c r="O48" s="1614"/>
      <c r="P48" s="1596" t="s">
        <v>550</v>
      </c>
      <c r="Q48" s="1597"/>
      <c r="R48" s="1598"/>
      <c r="S48" s="301" t="str">
        <f>IF(S46="","",VLOOKUP(S46,'標準様式１シフト記号表（勤務時間帯）'!$C$6:$U$35,19,FALSE))</f>
        <v/>
      </c>
      <c r="T48" s="302" t="str">
        <f>IF(T46="","",VLOOKUP(T46,'標準様式１シフト記号表（勤務時間帯）'!$C$6:$U$35,19,FALSE))</f>
        <v/>
      </c>
      <c r="U48" s="302" t="str">
        <f>IF(U46="","",VLOOKUP(U46,'標準様式１シフト記号表（勤務時間帯）'!$C$6:$U$35,19,FALSE))</f>
        <v/>
      </c>
      <c r="V48" s="302" t="str">
        <f>IF(V46="","",VLOOKUP(V46,'標準様式１シフト記号表（勤務時間帯）'!$C$6:$U$35,19,FALSE))</f>
        <v/>
      </c>
      <c r="W48" s="302" t="str">
        <f>IF(W46="","",VLOOKUP(W46,'標準様式１シフト記号表（勤務時間帯）'!$C$6:$U$35,19,FALSE))</f>
        <v/>
      </c>
      <c r="X48" s="302" t="str">
        <f>IF(X46="","",VLOOKUP(X46,'標準様式１シフト記号表（勤務時間帯）'!$C$6:$U$35,19,FALSE))</f>
        <v/>
      </c>
      <c r="Y48" s="303" t="str">
        <f>IF(Y46="","",VLOOKUP(Y46,'標準様式１シフト記号表（勤務時間帯）'!$C$6:$U$35,19,FALSE))</f>
        <v/>
      </c>
      <c r="Z48" s="301" t="str">
        <f>IF(Z46="","",VLOOKUP(Z46,'標準様式１シフト記号表（勤務時間帯）'!$C$6:$U$35,19,FALSE))</f>
        <v/>
      </c>
      <c r="AA48" s="302" t="str">
        <f>IF(AA46="","",VLOOKUP(AA46,'標準様式１シフト記号表（勤務時間帯）'!$C$6:$U$35,19,FALSE))</f>
        <v/>
      </c>
      <c r="AB48" s="302" t="str">
        <f>IF(AB46="","",VLOOKUP(AB46,'標準様式１シフト記号表（勤務時間帯）'!$C$6:$U$35,19,FALSE))</f>
        <v/>
      </c>
      <c r="AC48" s="302" t="str">
        <f>IF(AC46="","",VLOOKUP(AC46,'標準様式１シフト記号表（勤務時間帯）'!$C$6:$U$35,19,FALSE))</f>
        <v/>
      </c>
      <c r="AD48" s="302" t="str">
        <f>IF(AD46="","",VLOOKUP(AD46,'標準様式１シフト記号表（勤務時間帯）'!$C$6:$U$35,19,FALSE))</f>
        <v/>
      </c>
      <c r="AE48" s="302" t="str">
        <f>IF(AE46="","",VLOOKUP(AE46,'標準様式１シフト記号表（勤務時間帯）'!$C$6:$U$35,19,FALSE))</f>
        <v/>
      </c>
      <c r="AF48" s="303" t="str">
        <f>IF(AF46="","",VLOOKUP(AF46,'標準様式１シフト記号表（勤務時間帯）'!$C$6:$U$35,19,FALSE))</f>
        <v/>
      </c>
      <c r="AG48" s="301" t="str">
        <f>IF(AG46="","",VLOOKUP(AG46,'標準様式１シフト記号表（勤務時間帯）'!$C$6:$U$35,19,FALSE))</f>
        <v/>
      </c>
      <c r="AH48" s="302" t="str">
        <f>IF(AH46="","",VLOOKUP(AH46,'標準様式１シフト記号表（勤務時間帯）'!$C$6:$U$35,19,FALSE))</f>
        <v/>
      </c>
      <c r="AI48" s="302" t="str">
        <f>IF(AI46="","",VLOOKUP(AI46,'標準様式１シフト記号表（勤務時間帯）'!$C$6:$U$35,19,FALSE))</f>
        <v/>
      </c>
      <c r="AJ48" s="302" t="str">
        <f>IF(AJ46="","",VLOOKUP(AJ46,'標準様式１シフト記号表（勤務時間帯）'!$C$6:$U$35,19,FALSE))</f>
        <v/>
      </c>
      <c r="AK48" s="302" t="str">
        <f>IF(AK46="","",VLOOKUP(AK46,'標準様式１シフト記号表（勤務時間帯）'!$C$6:$U$35,19,FALSE))</f>
        <v/>
      </c>
      <c r="AL48" s="302" t="str">
        <f>IF(AL46="","",VLOOKUP(AL46,'標準様式１シフト記号表（勤務時間帯）'!$C$6:$U$35,19,FALSE))</f>
        <v/>
      </c>
      <c r="AM48" s="303" t="str">
        <f>IF(AM46="","",VLOOKUP(AM46,'標準様式１シフト記号表（勤務時間帯）'!$C$6:$U$35,19,FALSE))</f>
        <v/>
      </c>
      <c r="AN48" s="301" t="str">
        <f>IF(AN46="","",VLOOKUP(AN46,'標準様式１シフト記号表（勤務時間帯）'!$C$6:$U$35,19,FALSE))</f>
        <v/>
      </c>
      <c r="AO48" s="302" t="str">
        <f>IF(AO46="","",VLOOKUP(AO46,'標準様式１シフト記号表（勤務時間帯）'!$C$6:$U$35,19,FALSE))</f>
        <v/>
      </c>
      <c r="AP48" s="302" t="str">
        <f>IF(AP46="","",VLOOKUP(AP46,'標準様式１シフト記号表（勤務時間帯）'!$C$6:$U$35,19,FALSE))</f>
        <v/>
      </c>
      <c r="AQ48" s="302" t="str">
        <f>IF(AQ46="","",VLOOKUP(AQ46,'標準様式１シフト記号表（勤務時間帯）'!$C$6:$U$35,19,FALSE))</f>
        <v/>
      </c>
      <c r="AR48" s="302" t="str">
        <f>IF(AR46="","",VLOOKUP(AR46,'標準様式１シフト記号表（勤務時間帯）'!$C$6:$U$35,19,FALSE))</f>
        <v/>
      </c>
      <c r="AS48" s="302" t="str">
        <f>IF(AS46="","",VLOOKUP(AS46,'標準様式１シフト記号表（勤務時間帯）'!$C$6:$U$35,19,FALSE))</f>
        <v/>
      </c>
      <c r="AT48" s="303" t="str">
        <f>IF(AT46="","",VLOOKUP(AT46,'標準様式１シフト記号表（勤務時間帯）'!$C$6:$U$35,19,FALSE))</f>
        <v/>
      </c>
      <c r="AU48" s="301" t="str">
        <f>IF(AU46="","",VLOOKUP(AU46,'標準様式１シフト記号表（勤務時間帯）'!$C$6:$U$35,19,FALSE))</f>
        <v/>
      </c>
      <c r="AV48" s="302" t="str">
        <f>IF(AV46="","",VLOOKUP(AV46,'標準様式１シフト記号表（勤務時間帯）'!$C$6:$U$35,19,FALSE))</f>
        <v/>
      </c>
      <c r="AW48" s="302" t="str">
        <f>IF(AW46="","",VLOOKUP(AW46,'標準様式１シフト記号表（勤務時間帯）'!$C$6:$U$35,19,FALSE))</f>
        <v/>
      </c>
      <c r="AX48" s="1599">
        <f>IF($BB$3="４週",SUM(S48:AT48),IF($BB$3="暦月",SUM(S48:AW48),""))</f>
        <v>0</v>
      </c>
      <c r="AY48" s="1600"/>
      <c r="AZ48" s="1601">
        <f>IF($BB$3="４週",AX48/4,IF($BB$3="暦月",'標準様式１（1枚版）'!AX48/('標準様式１（1枚版）'!$BB$8/7),""))</f>
        <v>0</v>
      </c>
      <c r="BA48" s="1602"/>
      <c r="BB48" s="1586"/>
      <c r="BC48" s="1587"/>
      <c r="BD48" s="1587"/>
      <c r="BE48" s="1587"/>
      <c r="BF48" s="1588"/>
    </row>
    <row r="49" spans="2:58" ht="20.25" customHeight="1" x14ac:dyDescent="0.15">
      <c r="B49" s="1522">
        <f>B46+1</f>
        <v>10</v>
      </c>
      <c r="C49" s="1625"/>
      <c r="D49" s="1626"/>
      <c r="E49" s="1627"/>
      <c r="F49" s="304"/>
      <c r="G49" s="1606"/>
      <c r="H49" s="1608"/>
      <c r="I49" s="1538"/>
      <c r="J49" s="1538"/>
      <c r="K49" s="1539"/>
      <c r="L49" s="1609"/>
      <c r="M49" s="1610"/>
      <c r="N49" s="1610"/>
      <c r="O49" s="1611"/>
      <c r="P49" s="1615" t="s">
        <v>548</v>
      </c>
      <c r="Q49" s="1616"/>
      <c r="R49" s="1617"/>
      <c r="S49" s="293"/>
      <c r="T49" s="294"/>
      <c r="U49" s="294"/>
      <c r="V49" s="294"/>
      <c r="W49" s="294"/>
      <c r="X49" s="294"/>
      <c r="Y49" s="295"/>
      <c r="Z49" s="293"/>
      <c r="AA49" s="294"/>
      <c r="AB49" s="294"/>
      <c r="AC49" s="294"/>
      <c r="AD49" s="294"/>
      <c r="AE49" s="294"/>
      <c r="AF49" s="295"/>
      <c r="AG49" s="293"/>
      <c r="AH49" s="294"/>
      <c r="AI49" s="294"/>
      <c r="AJ49" s="294"/>
      <c r="AK49" s="294"/>
      <c r="AL49" s="294"/>
      <c r="AM49" s="295"/>
      <c r="AN49" s="293"/>
      <c r="AO49" s="294"/>
      <c r="AP49" s="294"/>
      <c r="AQ49" s="294"/>
      <c r="AR49" s="294"/>
      <c r="AS49" s="294"/>
      <c r="AT49" s="295"/>
      <c r="AU49" s="293"/>
      <c r="AV49" s="294"/>
      <c r="AW49" s="294"/>
      <c r="AX49" s="1618"/>
      <c r="AY49" s="1619"/>
      <c r="AZ49" s="1620"/>
      <c r="BA49" s="1621"/>
      <c r="BB49" s="1622"/>
      <c r="BC49" s="1623"/>
      <c r="BD49" s="1623"/>
      <c r="BE49" s="1623"/>
      <c r="BF49" s="1624"/>
    </row>
    <row r="50" spans="2:58" ht="20.25" customHeight="1" x14ac:dyDescent="0.15">
      <c r="B50" s="1522"/>
      <c r="C50" s="1628"/>
      <c r="D50" s="1629"/>
      <c r="E50" s="1630"/>
      <c r="F50" s="296"/>
      <c r="G50" s="1533"/>
      <c r="H50" s="1537"/>
      <c r="I50" s="1538"/>
      <c r="J50" s="1538"/>
      <c r="K50" s="1539"/>
      <c r="L50" s="1543"/>
      <c r="M50" s="1544"/>
      <c r="N50" s="1544"/>
      <c r="O50" s="1545"/>
      <c r="P50" s="1589" t="s">
        <v>549</v>
      </c>
      <c r="Q50" s="1590"/>
      <c r="R50" s="1591"/>
      <c r="S50" s="297" t="str">
        <f>IF(S49="","",VLOOKUP(S49,'標準様式１シフト記号表（勤務時間帯）'!$C$6:$K$35,9,FALSE))</f>
        <v/>
      </c>
      <c r="T50" s="298" t="str">
        <f>IF(T49="","",VLOOKUP(T49,'標準様式１シフト記号表（勤務時間帯）'!$C$6:$K$35,9,FALSE))</f>
        <v/>
      </c>
      <c r="U50" s="298" t="str">
        <f>IF(U49="","",VLOOKUP(U49,'標準様式１シフト記号表（勤務時間帯）'!$C$6:$K$35,9,FALSE))</f>
        <v/>
      </c>
      <c r="V50" s="298" t="str">
        <f>IF(V49="","",VLOOKUP(V49,'標準様式１シフト記号表（勤務時間帯）'!$C$6:$K$35,9,FALSE))</f>
        <v/>
      </c>
      <c r="W50" s="298" t="str">
        <f>IF(W49="","",VLOOKUP(W49,'標準様式１シフト記号表（勤務時間帯）'!$C$6:$K$35,9,FALSE))</f>
        <v/>
      </c>
      <c r="X50" s="298" t="str">
        <f>IF(X49="","",VLOOKUP(X49,'標準様式１シフト記号表（勤務時間帯）'!$C$6:$K$35,9,FALSE))</f>
        <v/>
      </c>
      <c r="Y50" s="299" t="str">
        <f>IF(Y49="","",VLOOKUP(Y49,'標準様式１シフト記号表（勤務時間帯）'!$C$6:$K$35,9,FALSE))</f>
        <v/>
      </c>
      <c r="Z50" s="297" t="str">
        <f>IF(Z49="","",VLOOKUP(Z49,'標準様式１シフト記号表（勤務時間帯）'!$C$6:$K$35,9,FALSE))</f>
        <v/>
      </c>
      <c r="AA50" s="298" t="str">
        <f>IF(AA49="","",VLOOKUP(AA49,'標準様式１シフト記号表（勤務時間帯）'!$C$6:$K$35,9,FALSE))</f>
        <v/>
      </c>
      <c r="AB50" s="298" t="str">
        <f>IF(AB49="","",VLOOKUP(AB49,'標準様式１シフト記号表（勤務時間帯）'!$C$6:$K$35,9,FALSE))</f>
        <v/>
      </c>
      <c r="AC50" s="298" t="str">
        <f>IF(AC49="","",VLOOKUP(AC49,'標準様式１シフト記号表（勤務時間帯）'!$C$6:$K$35,9,FALSE))</f>
        <v/>
      </c>
      <c r="AD50" s="298" t="str">
        <f>IF(AD49="","",VLOOKUP(AD49,'標準様式１シフト記号表（勤務時間帯）'!$C$6:$K$35,9,FALSE))</f>
        <v/>
      </c>
      <c r="AE50" s="298" t="str">
        <f>IF(AE49="","",VLOOKUP(AE49,'標準様式１シフト記号表（勤務時間帯）'!$C$6:$K$35,9,FALSE))</f>
        <v/>
      </c>
      <c r="AF50" s="299" t="str">
        <f>IF(AF49="","",VLOOKUP(AF49,'標準様式１シフト記号表（勤務時間帯）'!$C$6:$K$35,9,FALSE))</f>
        <v/>
      </c>
      <c r="AG50" s="297" t="str">
        <f>IF(AG49="","",VLOOKUP(AG49,'標準様式１シフト記号表（勤務時間帯）'!$C$6:$K$35,9,FALSE))</f>
        <v/>
      </c>
      <c r="AH50" s="298" t="str">
        <f>IF(AH49="","",VLOOKUP(AH49,'標準様式１シフト記号表（勤務時間帯）'!$C$6:$K$35,9,FALSE))</f>
        <v/>
      </c>
      <c r="AI50" s="298" t="str">
        <f>IF(AI49="","",VLOOKUP(AI49,'標準様式１シフト記号表（勤務時間帯）'!$C$6:$K$35,9,FALSE))</f>
        <v/>
      </c>
      <c r="AJ50" s="298" t="str">
        <f>IF(AJ49="","",VLOOKUP(AJ49,'標準様式１シフト記号表（勤務時間帯）'!$C$6:$K$35,9,FALSE))</f>
        <v/>
      </c>
      <c r="AK50" s="298" t="str">
        <f>IF(AK49="","",VLOOKUP(AK49,'標準様式１シフト記号表（勤務時間帯）'!$C$6:$K$35,9,FALSE))</f>
        <v/>
      </c>
      <c r="AL50" s="298" t="str">
        <f>IF(AL49="","",VLOOKUP(AL49,'標準様式１シフト記号表（勤務時間帯）'!$C$6:$K$35,9,FALSE))</f>
        <v/>
      </c>
      <c r="AM50" s="299" t="str">
        <f>IF(AM49="","",VLOOKUP(AM49,'標準様式１シフト記号表（勤務時間帯）'!$C$6:$K$35,9,FALSE))</f>
        <v/>
      </c>
      <c r="AN50" s="297" t="str">
        <f>IF(AN49="","",VLOOKUP(AN49,'標準様式１シフト記号表（勤務時間帯）'!$C$6:$K$35,9,FALSE))</f>
        <v/>
      </c>
      <c r="AO50" s="298" t="str">
        <f>IF(AO49="","",VLOOKUP(AO49,'標準様式１シフト記号表（勤務時間帯）'!$C$6:$K$35,9,FALSE))</f>
        <v/>
      </c>
      <c r="AP50" s="298" t="str">
        <f>IF(AP49="","",VLOOKUP(AP49,'標準様式１シフト記号表（勤務時間帯）'!$C$6:$K$35,9,FALSE))</f>
        <v/>
      </c>
      <c r="AQ50" s="298" t="str">
        <f>IF(AQ49="","",VLOOKUP(AQ49,'標準様式１シフト記号表（勤務時間帯）'!$C$6:$K$35,9,FALSE))</f>
        <v/>
      </c>
      <c r="AR50" s="298" t="str">
        <f>IF(AR49="","",VLOOKUP(AR49,'標準様式１シフト記号表（勤務時間帯）'!$C$6:$K$35,9,FALSE))</f>
        <v/>
      </c>
      <c r="AS50" s="298" t="str">
        <f>IF(AS49="","",VLOOKUP(AS49,'標準様式１シフト記号表（勤務時間帯）'!$C$6:$K$35,9,FALSE))</f>
        <v/>
      </c>
      <c r="AT50" s="299" t="str">
        <f>IF(AT49="","",VLOOKUP(AT49,'標準様式１シフト記号表（勤務時間帯）'!$C$6:$K$35,9,FALSE))</f>
        <v/>
      </c>
      <c r="AU50" s="297" t="str">
        <f>IF(AU49="","",VLOOKUP(AU49,'標準様式１シフト記号表（勤務時間帯）'!$C$6:$K$35,9,FALSE))</f>
        <v/>
      </c>
      <c r="AV50" s="298" t="str">
        <f>IF(AV49="","",VLOOKUP(AV49,'標準様式１シフト記号表（勤務時間帯）'!$C$6:$K$35,9,FALSE))</f>
        <v/>
      </c>
      <c r="AW50" s="298" t="str">
        <f>IF(AW49="","",VLOOKUP(AW49,'標準様式１シフト記号表（勤務時間帯）'!$C$6:$K$35,9,FALSE))</f>
        <v/>
      </c>
      <c r="AX50" s="1592">
        <f>IF($BB$3="４週",SUM(S50:AT50),IF($BB$3="暦月",SUM(S50:AW50),""))</f>
        <v>0</v>
      </c>
      <c r="AY50" s="1593"/>
      <c r="AZ50" s="1594">
        <f>IF($BB$3="４週",AX50/4,IF($BB$3="暦月",'標準様式１（1枚版）'!AX50/('標準様式１（1枚版）'!$BB$8/7),""))</f>
        <v>0</v>
      </c>
      <c r="BA50" s="1595"/>
      <c r="BB50" s="1583"/>
      <c r="BC50" s="1584"/>
      <c r="BD50" s="1584"/>
      <c r="BE50" s="1584"/>
      <c r="BF50" s="1585"/>
    </row>
    <row r="51" spans="2:58" ht="20.25" customHeight="1" x14ac:dyDescent="0.15">
      <c r="B51" s="1522"/>
      <c r="C51" s="1631"/>
      <c r="D51" s="1632"/>
      <c r="E51" s="1633"/>
      <c r="F51" s="296">
        <f>C49</f>
        <v>0</v>
      </c>
      <c r="G51" s="1607"/>
      <c r="H51" s="1537"/>
      <c r="I51" s="1538"/>
      <c r="J51" s="1538"/>
      <c r="K51" s="1539"/>
      <c r="L51" s="1612"/>
      <c r="M51" s="1613"/>
      <c r="N51" s="1613"/>
      <c r="O51" s="1614"/>
      <c r="P51" s="1596" t="s">
        <v>550</v>
      </c>
      <c r="Q51" s="1597"/>
      <c r="R51" s="1598"/>
      <c r="S51" s="301" t="str">
        <f>IF(S49="","",VLOOKUP(S49,'標準様式１シフト記号表（勤務時間帯）'!$C$6:$U$35,19,FALSE))</f>
        <v/>
      </c>
      <c r="T51" s="302" t="str">
        <f>IF(T49="","",VLOOKUP(T49,'標準様式１シフト記号表（勤務時間帯）'!$C$6:$U$35,19,FALSE))</f>
        <v/>
      </c>
      <c r="U51" s="302" t="str">
        <f>IF(U49="","",VLOOKUP(U49,'標準様式１シフト記号表（勤務時間帯）'!$C$6:$U$35,19,FALSE))</f>
        <v/>
      </c>
      <c r="V51" s="302" t="str">
        <f>IF(V49="","",VLOOKUP(V49,'標準様式１シフト記号表（勤務時間帯）'!$C$6:$U$35,19,FALSE))</f>
        <v/>
      </c>
      <c r="W51" s="302" t="str">
        <f>IF(W49="","",VLOOKUP(W49,'標準様式１シフト記号表（勤務時間帯）'!$C$6:$U$35,19,FALSE))</f>
        <v/>
      </c>
      <c r="X51" s="302" t="str">
        <f>IF(X49="","",VLOOKUP(X49,'標準様式１シフト記号表（勤務時間帯）'!$C$6:$U$35,19,FALSE))</f>
        <v/>
      </c>
      <c r="Y51" s="303" t="str">
        <f>IF(Y49="","",VLOOKUP(Y49,'標準様式１シフト記号表（勤務時間帯）'!$C$6:$U$35,19,FALSE))</f>
        <v/>
      </c>
      <c r="Z51" s="301" t="str">
        <f>IF(Z49="","",VLOOKUP(Z49,'標準様式１シフト記号表（勤務時間帯）'!$C$6:$U$35,19,FALSE))</f>
        <v/>
      </c>
      <c r="AA51" s="302" t="str">
        <f>IF(AA49="","",VLOOKUP(AA49,'標準様式１シフト記号表（勤務時間帯）'!$C$6:$U$35,19,FALSE))</f>
        <v/>
      </c>
      <c r="AB51" s="302" t="str">
        <f>IF(AB49="","",VLOOKUP(AB49,'標準様式１シフト記号表（勤務時間帯）'!$C$6:$U$35,19,FALSE))</f>
        <v/>
      </c>
      <c r="AC51" s="302" t="str">
        <f>IF(AC49="","",VLOOKUP(AC49,'標準様式１シフト記号表（勤務時間帯）'!$C$6:$U$35,19,FALSE))</f>
        <v/>
      </c>
      <c r="AD51" s="302" t="str">
        <f>IF(AD49="","",VLOOKUP(AD49,'標準様式１シフト記号表（勤務時間帯）'!$C$6:$U$35,19,FALSE))</f>
        <v/>
      </c>
      <c r="AE51" s="302" t="str">
        <f>IF(AE49="","",VLOOKUP(AE49,'標準様式１シフト記号表（勤務時間帯）'!$C$6:$U$35,19,FALSE))</f>
        <v/>
      </c>
      <c r="AF51" s="303" t="str">
        <f>IF(AF49="","",VLOOKUP(AF49,'標準様式１シフト記号表（勤務時間帯）'!$C$6:$U$35,19,FALSE))</f>
        <v/>
      </c>
      <c r="AG51" s="301" t="str">
        <f>IF(AG49="","",VLOOKUP(AG49,'標準様式１シフト記号表（勤務時間帯）'!$C$6:$U$35,19,FALSE))</f>
        <v/>
      </c>
      <c r="AH51" s="302" t="str">
        <f>IF(AH49="","",VLOOKUP(AH49,'標準様式１シフト記号表（勤務時間帯）'!$C$6:$U$35,19,FALSE))</f>
        <v/>
      </c>
      <c r="AI51" s="302" t="str">
        <f>IF(AI49="","",VLOOKUP(AI49,'標準様式１シフト記号表（勤務時間帯）'!$C$6:$U$35,19,FALSE))</f>
        <v/>
      </c>
      <c r="AJ51" s="302" t="str">
        <f>IF(AJ49="","",VLOOKUP(AJ49,'標準様式１シフト記号表（勤務時間帯）'!$C$6:$U$35,19,FALSE))</f>
        <v/>
      </c>
      <c r="AK51" s="302" t="str">
        <f>IF(AK49="","",VLOOKUP(AK49,'標準様式１シフト記号表（勤務時間帯）'!$C$6:$U$35,19,FALSE))</f>
        <v/>
      </c>
      <c r="AL51" s="302" t="str">
        <f>IF(AL49="","",VLOOKUP(AL49,'標準様式１シフト記号表（勤務時間帯）'!$C$6:$U$35,19,FALSE))</f>
        <v/>
      </c>
      <c r="AM51" s="303" t="str">
        <f>IF(AM49="","",VLOOKUP(AM49,'標準様式１シフト記号表（勤務時間帯）'!$C$6:$U$35,19,FALSE))</f>
        <v/>
      </c>
      <c r="AN51" s="301" t="str">
        <f>IF(AN49="","",VLOOKUP(AN49,'標準様式１シフト記号表（勤務時間帯）'!$C$6:$U$35,19,FALSE))</f>
        <v/>
      </c>
      <c r="AO51" s="302" t="str">
        <f>IF(AO49="","",VLOOKUP(AO49,'標準様式１シフト記号表（勤務時間帯）'!$C$6:$U$35,19,FALSE))</f>
        <v/>
      </c>
      <c r="AP51" s="302" t="str">
        <f>IF(AP49="","",VLOOKUP(AP49,'標準様式１シフト記号表（勤務時間帯）'!$C$6:$U$35,19,FALSE))</f>
        <v/>
      </c>
      <c r="AQ51" s="302" t="str">
        <f>IF(AQ49="","",VLOOKUP(AQ49,'標準様式１シフト記号表（勤務時間帯）'!$C$6:$U$35,19,FALSE))</f>
        <v/>
      </c>
      <c r="AR51" s="302" t="str">
        <f>IF(AR49="","",VLOOKUP(AR49,'標準様式１シフト記号表（勤務時間帯）'!$C$6:$U$35,19,FALSE))</f>
        <v/>
      </c>
      <c r="AS51" s="302" t="str">
        <f>IF(AS49="","",VLOOKUP(AS49,'標準様式１シフト記号表（勤務時間帯）'!$C$6:$U$35,19,FALSE))</f>
        <v/>
      </c>
      <c r="AT51" s="303" t="str">
        <f>IF(AT49="","",VLOOKUP(AT49,'標準様式１シフト記号表（勤務時間帯）'!$C$6:$U$35,19,FALSE))</f>
        <v/>
      </c>
      <c r="AU51" s="301" t="str">
        <f>IF(AU49="","",VLOOKUP(AU49,'標準様式１シフト記号表（勤務時間帯）'!$C$6:$U$35,19,FALSE))</f>
        <v/>
      </c>
      <c r="AV51" s="302" t="str">
        <f>IF(AV49="","",VLOOKUP(AV49,'標準様式１シフト記号表（勤務時間帯）'!$C$6:$U$35,19,FALSE))</f>
        <v/>
      </c>
      <c r="AW51" s="302" t="str">
        <f>IF(AW49="","",VLOOKUP(AW49,'標準様式１シフト記号表（勤務時間帯）'!$C$6:$U$35,19,FALSE))</f>
        <v/>
      </c>
      <c r="AX51" s="1599">
        <f>IF($BB$3="４週",SUM(S51:AT51),IF($BB$3="暦月",SUM(S51:AW51),""))</f>
        <v>0</v>
      </c>
      <c r="AY51" s="1600"/>
      <c r="AZ51" s="1601">
        <f>IF($BB$3="４週",AX51/4,IF($BB$3="暦月",'標準様式１（1枚版）'!AX51/('標準様式１（1枚版）'!$BB$8/7),""))</f>
        <v>0</v>
      </c>
      <c r="BA51" s="1602"/>
      <c r="BB51" s="1586"/>
      <c r="BC51" s="1587"/>
      <c r="BD51" s="1587"/>
      <c r="BE51" s="1587"/>
      <c r="BF51" s="1588"/>
    </row>
    <row r="52" spans="2:58" ht="20.25" customHeight="1" x14ac:dyDescent="0.15">
      <c r="B52" s="1522">
        <f>B49+1</f>
        <v>11</v>
      </c>
      <c r="C52" s="1625"/>
      <c r="D52" s="1626"/>
      <c r="E52" s="1627"/>
      <c r="F52" s="304"/>
      <c r="G52" s="1606"/>
      <c r="H52" s="1608"/>
      <c r="I52" s="1538"/>
      <c r="J52" s="1538"/>
      <c r="K52" s="1539"/>
      <c r="L52" s="1609"/>
      <c r="M52" s="1610"/>
      <c r="N52" s="1610"/>
      <c r="O52" s="1611"/>
      <c r="P52" s="1615" t="s">
        <v>548</v>
      </c>
      <c r="Q52" s="1616"/>
      <c r="R52" s="1617"/>
      <c r="S52" s="293"/>
      <c r="T52" s="294"/>
      <c r="U52" s="294"/>
      <c r="V52" s="294"/>
      <c r="W52" s="294"/>
      <c r="X52" s="294"/>
      <c r="Y52" s="295"/>
      <c r="Z52" s="293"/>
      <c r="AA52" s="294"/>
      <c r="AB52" s="294"/>
      <c r="AC52" s="294"/>
      <c r="AD52" s="294"/>
      <c r="AE52" s="294"/>
      <c r="AF52" s="295"/>
      <c r="AG52" s="293"/>
      <c r="AH52" s="294"/>
      <c r="AI52" s="294"/>
      <c r="AJ52" s="294"/>
      <c r="AK52" s="294"/>
      <c r="AL52" s="294"/>
      <c r="AM52" s="295"/>
      <c r="AN52" s="293"/>
      <c r="AO52" s="294"/>
      <c r="AP52" s="294"/>
      <c r="AQ52" s="294"/>
      <c r="AR52" s="294"/>
      <c r="AS52" s="294"/>
      <c r="AT52" s="295"/>
      <c r="AU52" s="293"/>
      <c r="AV52" s="294"/>
      <c r="AW52" s="294"/>
      <c r="AX52" s="1618"/>
      <c r="AY52" s="1619"/>
      <c r="AZ52" s="1620"/>
      <c r="BA52" s="1621"/>
      <c r="BB52" s="1622"/>
      <c r="BC52" s="1623"/>
      <c r="BD52" s="1623"/>
      <c r="BE52" s="1623"/>
      <c r="BF52" s="1624"/>
    </row>
    <row r="53" spans="2:58" ht="20.25" customHeight="1" x14ac:dyDescent="0.15">
      <c r="B53" s="1522"/>
      <c r="C53" s="1628"/>
      <c r="D53" s="1629"/>
      <c r="E53" s="1630"/>
      <c r="F53" s="296"/>
      <c r="G53" s="1533"/>
      <c r="H53" s="1537"/>
      <c r="I53" s="1538"/>
      <c r="J53" s="1538"/>
      <c r="K53" s="1539"/>
      <c r="L53" s="1543"/>
      <c r="M53" s="1544"/>
      <c r="N53" s="1544"/>
      <c r="O53" s="1545"/>
      <c r="P53" s="1589" t="s">
        <v>549</v>
      </c>
      <c r="Q53" s="1590"/>
      <c r="R53" s="1591"/>
      <c r="S53" s="297" t="str">
        <f>IF(S52="","",VLOOKUP(S52,'標準様式１シフト記号表（勤務時間帯）'!$C$6:$K$35,9,FALSE))</f>
        <v/>
      </c>
      <c r="T53" s="298" t="str">
        <f>IF(T52="","",VLOOKUP(T52,'標準様式１シフト記号表（勤務時間帯）'!$C$6:$K$35,9,FALSE))</f>
        <v/>
      </c>
      <c r="U53" s="298" t="str">
        <f>IF(U52="","",VLOOKUP(U52,'標準様式１シフト記号表（勤務時間帯）'!$C$6:$K$35,9,FALSE))</f>
        <v/>
      </c>
      <c r="V53" s="298" t="str">
        <f>IF(V52="","",VLOOKUP(V52,'標準様式１シフト記号表（勤務時間帯）'!$C$6:$K$35,9,FALSE))</f>
        <v/>
      </c>
      <c r="W53" s="298" t="str">
        <f>IF(W52="","",VLOOKUP(W52,'標準様式１シフト記号表（勤務時間帯）'!$C$6:$K$35,9,FALSE))</f>
        <v/>
      </c>
      <c r="X53" s="298" t="str">
        <f>IF(X52="","",VLOOKUP(X52,'標準様式１シフト記号表（勤務時間帯）'!$C$6:$K$35,9,FALSE))</f>
        <v/>
      </c>
      <c r="Y53" s="299" t="str">
        <f>IF(Y52="","",VLOOKUP(Y52,'標準様式１シフト記号表（勤務時間帯）'!$C$6:$K$35,9,FALSE))</f>
        <v/>
      </c>
      <c r="Z53" s="297" t="str">
        <f>IF(Z52="","",VLOOKUP(Z52,'標準様式１シフト記号表（勤務時間帯）'!$C$6:$K$35,9,FALSE))</f>
        <v/>
      </c>
      <c r="AA53" s="298" t="str">
        <f>IF(AA52="","",VLOOKUP(AA52,'標準様式１シフト記号表（勤務時間帯）'!$C$6:$K$35,9,FALSE))</f>
        <v/>
      </c>
      <c r="AB53" s="298" t="str">
        <f>IF(AB52="","",VLOOKUP(AB52,'標準様式１シフト記号表（勤務時間帯）'!$C$6:$K$35,9,FALSE))</f>
        <v/>
      </c>
      <c r="AC53" s="298" t="str">
        <f>IF(AC52="","",VLOOKUP(AC52,'標準様式１シフト記号表（勤務時間帯）'!$C$6:$K$35,9,FALSE))</f>
        <v/>
      </c>
      <c r="AD53" s="298" t="str">
        <f>IF(AD52="","",VLOOKUP(AD52,'標準様式１シフト記号表（勤務時間帯）'!$C$6:$K$35,9,FALSE))</f>
        <v/>
      </c>
      <c r="AE53" s="298" t="str">
        <f>IF(AE52="","",VLOOKUP(AE52,'標準様式１シフト記号表（勤務時間帯）'!$C$6:$K$35,9,FALSE))</f>
        <v/>
      </c>
      <c r="AF53" s="299" t="str">
        <f>IF(AF52="","",VLOOKUP(AF52,'標準様式１シフト記号表（勤務時間帯）'!$C$6:$K$35,9,FALSE))</f>
        <v/>
      </c>
      <c r="AG53" s="297" t="str">
        <f>IF(AG52="","",VLOOKUP(AG52,'標準様式１シフト記号表（勤務時間帯）'!$C$6:$K$35,9,FALSE))</f>
        <v/>
      </c>
      <c r="AH53" s="298" t="str">
        <f>IF(AH52="","",VLOOKUP(AH52,'標準様式１シフト記号表（勤務時間帯）'!$C$6:$K$35,9,FALSE))</f>
        <v/>
      </c>
      <c r="AI53" s="298" t="str">
        <f>IF(AI52="","",VLOOKUP(AI52,'標準様式１シフト記号表（勤務時間帯）'!$C$6:$K$35,9,FALSE))</f>
        <v/>
      </c>
      <c r="AJ53" s="298" t="str">
        <f>IF(AJ52="","",VLOOKUP(AJ52,'標準様式１シフト記号表（勤務時間帯）'!$C$6:$K$35,9,FALSE))</f>
        <v/>
      </c>
      <c r="AK53" s="298" t="str">
        <f>IF(AK52="","",VLOOKUP(AK52,'標準様式１シフト記号表（勤務時間帯）'!$C$6:$K$35,9,FALSE))</f>
        <v/>
      </c>
      <c r="AL53" s="298" t="str">
        <f>IF(AL52="","",VLOOKUP(AL52,'標準様式１シフト記号表（勤務時間帯）'!$C$6:$K$35,9,FALSE))</f>
        <v/>
      </c>
      <c r="AM53" s="299" t="str">
        <f>IF(AM52="","",VLOOKUP(AM52,'標準様式１シフト記号表（勤務時間帯）'!$C$6:$K$35,9,FALSE))</f>
        <v/>
      </c>
      <c r="AN53" s="297" t="str">
        <f>IF(AN52="","",VLOOKUP(AN52,'標準様式１シフト記号表（勤務時間帯）'!$C$6:$K$35,9,FALSE))</f>
        <v/>
      </c>
      <c r="AO53" s="298" t="str">
        <f>IF(AO52="","",VLOOKUP(AO52,'標準様式１シフト記号表（勤務時間帯）'!$C$6:$K$35,9,FALSE))</f>
        <v/>
      </c>
      <c r="AP53" s="298" t="str">
        <f>IF(AP52="","",VLOOKUP(AP52,'標準様式１シフト記号表（勤務時間帯）'!$C$6:$K$35,9,FALSE))</f>
        <v/>
      </c>
      <c r="AQ53" s="298" t="str">
        <f>IF(AQ52="","",VLOOKUP(AQ52,'標準様式１シフト記号表（勤務時間帯）'!$C$6:$K$35,9,FALSE))</f>
        <v/>
      </c>
      <c r="AR53" s="298" t="str">
        <f>IF(AR52="","",VLOOKUP(AR52,'標準様式１シフト記号表（勤務時間帯）'!$C$6:$K$35,9,FALSE))</f>
        <v/>
      </c>
      <c r="AS53" s="298" t="str">
        <f>IF(AS52="","",VLOOKUP(AS52,'標準様式１シフト記号表（勤務時間帯）'!$C$6:$K$35,9,FALSE))</f>
        <v/>
      </c>
      <c r="AT53" s="299" t="str">
        <f>IF(AT52="","",VLOOKUP(AT52,'標準様式１シフト記号表（勤務時間帯）'!$C$6:$K$35,9,FALSE))</f>
        <v/>
      </c>
      <c r="AU53" s="297" t="str">
        <f>IF(AU52="","",VLOOKUP(AU52,'標準様式１シフト記号表（勤務時間帯）'!$C$6:$K$35,9,FALSE))</f>
        <v/>
      </c>
      <c r="AV53" s="298" t="str">
        <f>IF(AV52="","",VLOOKUP(AV52,'標準様式１シフト記号表（勤務時間帯）'!$C$6:$K$35,9,FALSE))</f>
        <v/>
      </c>
      <c r="AW53" s="298" t="str">
        <f>IF(AW52="","",VLOOKUP(AW52,'標準様式１シフト記号表（勤務時間帯）'!$C$6:$K$35,9,FALSE))</f>
        <v/>
      </c>
      <c r="AX53" s="1592">
        <f>IF($BB$3="４週",SUM(S53:AT53),IF($BB$3="暦月",SUM(S53:AW53),""))</f>
        <v>0</v>
      </c>
      <c r="AY53" s="1593"/>
      <c r="AZ53" s="1594">
        <f>IF($BB$3="４週",AX53/4,IF($BB$3="暦月",'標準様式１（1枚版）'!AX53/('標準様式１（1枚版）'!$BB$8/7),""))</f>
        <v>0</v>
      </c>
      <c r="BA53" s="1595"/>
      <c r="BB53" s="1583"/>
      <c r="BC53" s="1584"/>
      <c r="BD53" s="1584"/>
      <c r="BE53" s="1584"/>
      <c r="BF53" s="1585"/>
    </row>
    <row r="54" spans="2:58" ht="20.25" customHeight="1" x14ac:dyDescent="0.15">
      <c r="B54" s="1522"/>
      <c r="C54" s="1631"/>
      <c r="D54" s="1632"/>
      <c r="E54" s="1633"/>
      <c r="F54" s="296">
        <f>C52</f>
        <v>0</v>
      </c>
      <c r="G54" s="1607"/>
      <c r="H54" s="1537"/>
      <c r="I54" s="1538"/>
      <c r="J54" s="1538"/>
      <c r="K54" s="1539"/>
      <c r="L54" s="1612"/>
      <c r="M54" s="1613"/>
      <c r="N54" s="1613"/>
      <c r="O54" s="1614"/>
      <c r="P54" s="1596" t="s">
        <v>550</v>
      </c>
      <c r="Q54" s="1597"/>
      <c r="R54" s="1598"/>
      <c r="S54" s="301" t="str">
        <f>IF(S52="","",VLOOKUP(S52,'標準様式１シフト記号表（勤務時間帯）'!$C$6:$U$35,19,FALSE))</f>
        <v/>
      </c>
      <c r="T54" s="302" t="str">
        <f>IF(T52="","",VLOOKUP(T52,'標準様式１シフト記号表（勤務時間帯）'!$C$6:$U$35,19,FALSE))</f>
        <v/>
      </c>
      <c r="U54" s="302" t="str">
        <f>IF(U52="","",VLOOKUP(U52,'標準様式１シフト記号表（勤務時間帯）'!$C$6:$U$35,19,FALSE))</f>
        <v/>
      </c>
      <c r="V54" s="302" t="str">
        <f>IF(V52="","",VLOOKUP(V52,'標準様式１シフト記号表（勤務時間帯）'!$C$6:$U$35,19,FALSE))</f>
        <v/>
      </c>
      <c r="W54" s="302" t="str">
        <f>IF(W52="","",VLOOKUP(W52,'標準様式１シフト記号表（勤務時間帯）'!$C$6:$U$35,19,FALSE))</f>
        <v/>
      </c>
      <c r="X54" s="302" t="str">
        <f>IF(X52="","",VLOOKUP(X52,'標準様式１シフト記号表（勤務時間帯）'!$C$6:$U$35,19,FALSE))</f>
        <v/>
      </c>
      <c r="Y54" s="303" t="str">
        <f>IF(Y52="","",VLOOKUP(Y52,'標準様式１シフト記号表（勤務時間帯）'!$C$6:$U$35,19,FALSE))</f>
        <v/>
      </c>
      <c r="Z54" s="301" t="str">
        <f>IF(Z52="","",VLOOKUP(Z52,'標準様式１シフト記号表（勤務時間帯）'!$C$6:$U$35,19,FALSE))</f>
        <v/>
      </c>
      <c r="AA54" s="302" t="str">
        <f>IF(AA52="","",VLOOKUP(AA52,'標準様式１シフト記号表（勤務時間帯）'!$C$6:$U$35,19,FALSE))</f>
        <v/>
      </c>
      <c r="AB54" s="302" t="str">
        <f>IF(AB52="","",VLOOKUP(AB52,'標準様式１シフト記号表（勤務時間帯）'!$C$6:$U$35,19,FALSE))</f>
        <v/>
      </c>
      <c r="AC54" s="302" t="str">
        <f>IF(AC52="","",VLOOKUP(AC52,'標準様式１シフト記号表（勤務時間帯）'!$C$6:$U$35,19,FALSE))</f>
        <v/>
      </c>
      <c r="AD54" s="302" t="str">
        <f>IF(AD52="","",VLOOKUP(AD52,'標準様式１シフト記号表（勤務時間帯）'!$C$6:$U$35,19,FALSE))</f>
        <v/>
      </c>
      <c r="AE54" s="302" t="str">
        <f>IF(AE52="","",VLOOKUP(AE52,'標準様式１シフト記号表（勤務時間帯）'!$C$6:$U$35,19,FALSE))</f>
        <v/>
      </c>
      <c r="AF54" s="303" t="str">
        <f>IF(AF52="","",VLOOKUP(AF52,'標準様式１シフト記号表（勤務時間帯）'!$C$6:$U$35,19,FALSE))</f>
        <v/>
      </c>
      <c r="AG54" s="301" t="str">
        <f>IF(AG52="","",VLOOKUP(AG52,'標準様式１シフト記号表（勤務時間帯）'!$C$6:$U$35,19,FALSE))</f>
        <v/>
      </c>
      <c r="AH54" s="302" t="str">
        <f>IF(AH52="","",VLOOKUP(AH52,'標準様式１シフト記号表（勤務時間帯）'!$C$6:$U$35,19,FALSE))</f>
        <v/>
      </c>
      <c r="AI54" s="302" t="str">
        <f>IF(AI52="","",VLOOKUP(AI52,'標準様式１シフト記号表（勤務時間帯）'!$C$6:$U$35,19,FALSE))</f>
        <v/>
      </c>
      <c r="AJ54" s="302" t="str">
        <f>IF(AJ52="","",VLOOKUP(AJ52,'標準様式１シフト記号表（勤務時間帯）'!$C$6:$U$35,19,FALSE))</f>
        <v/>
      </c>
      <c r="AK54" s="302" t="str">
        <f>IF(AK52="","",VLOOKUP(AK52,'標準様式１シフト記号表（勤務時間帯）'!$C$6:$U$35,19,FALSE))</f>
        <v/>
      </c>
      <c r="AL54" s="302" t="str">
        <f>IF(AL52="","",VLOOKUP(AL52,'標準様式１シフト記号表（勤務時間帯）'!$C$6:$U$35,19,FALSE))</f>
        <v/>
      </c>
      <c r="AM54" s="303" t="str">
        <f>IF(AM52="","",VLOOKUP(AM52,'標準様式１シフト記号表（勤務時間帯）'!$C$6:$U$35,19,FALSE))</f>
        <v/>
      </c>
      <c r="AN54" s="301" t="str">
        <f>IF(AN52="","",VLOOKUP(AN52,'標準様式１シフト記号表（勤務時間帯）'!$C$6:$U$35,19,FALSE))</f>
        <v/>
      </c>
      <c r="AO54" s="302" t="str">
        <f>IF(AO52="","",VLOOKUP(AO52,'標準様式１シフト記号表（勤務時間帯）'!$C$6:$U$35,19,FALSE))</f>
        <v/>
      </c>
      <c r="AP54" s="302" t="str">
        <f>IF(AP52="","",VLOOKUP(AP52,'標準様式１シフト記号表（勤務時間帯）'!$C$6:$U$35,19,FALSE))</f>
        <v/>
      </c>
      <c r="AQ54" s="302" t="str">
        <f>IF(AQ52="","",VLOOKUP(AQ52,'標準様式１シフト記号表（勤務時間帯）'!$C$6:$U$35,19,FALSE))</f>
        <v/>
      </c>
      <c r="AR54" s="302" t="str">
        <f>IF(AR52="","",VLOOKUP(AR52,'標準様式１シフト記号表（勤務時間帯）'!$C$6:$U$35,19,FALSE))</f>
        <v/>
      </c>
      <c r="AS54" s="302" t="str">
        <f>IF(AS52="","",VLOOKUP(AS52,'標準様式１シフト記号表（勤務時間帯）'!$C$6:$U$35,19,FALSE))</f>
        <v/>
      </c>
      <c r="AT54" s="303" t="str">
        <f>IF(AT52="","",VLOOKUP(AT52,'標準様式１シフト記号表（勤務時間帯）'!$C$6:$U$35,19,FALSE))</f>
        <v/>
      </c>
      <c r="AU54" s="301" t="str">
        <f>IF(AU52="","",VLOOKUP(AU52,'標準様式１シフト記号表（勤務時間帯）'!$C$6:$U$35,19,FALSE))</f>
        <v/>
      </c>
      <c r="AV54" s="302" t="str">
        <f>IF(AV52="","",VLOOKUP(AV52,'標準様式１シフト記号表（勤務時間帯）'!$C$6:$U$35,19,FALSE))</f>
        <v/>
      </c>
      <c r="AW54" s="302" t="str">
        <f>IF(AW52="","",VLOOKUP(AW52,'標準様式１シフト記号表（勤務時間帯）'!$C$6:$U$35,19,FALSE))</f>
        <v/>
      </c>
      <c r="AX54" s="1599">
        <f>IF($BB$3="４週",SUM(S54:AT54),IF($BB$3="暦月",SUM(S54:AW54),""))</f>
        <v>0</v>
      </c>
      <c r="AY54" s="1600"/>
      <c r="AZ54" s="1601">
        <f>IF($BB$3="４週",AX54/4,IF($BB$3="暦月",'標準様式１（1枚版）'!AX54/('標準様式１（1枚版）'!$BB$8/7),""))</f>
        <v>0</v>
      </c>
      <c r="BA54" s="1602"/>
      <c r="BB54" s="1586"/>
      <c r="BC54" s="1587"/>
      <c r="BD54" s="1587"/>
      <c r="BE54" s="1587"/>
      <c r="BF54" s="1588"/>
    </row>
    <row r="55" spans="2:58" ht="20.25" customHeight="1" x14ac:dyDescent="0.15">
      <c r="B55" s="1522">
        <f>B52+1</f>
        <v>12</v>
      </c>
      <c r="C55" s="1625"/>
      <c r="D55" s="1626"/>
      <c r="E55" s="1627"/>
      <c r="F55" s="304"/>
      <c r="G55" s="1606"/>
      <c r="H55" s="1608"/>
      <c r="I55" s="1538"/>
      <c r="J55" s="1538"/>
      <c r="K55" s="1539"/>
      <c r="L55" s="1609"/>
      <c r="M55" s="1610"/>
      <c r="N55" s="1610"/>
      <c r="O55" s="1611"/>
      <c r="P55" s="1615" t="s">
        <v>548</v>
      </c>
      <c r="Q55" s="1616"/>
      <c r="R55" s="1617"/>
      <c r="S55" s="293"/>
      <c r="T55" s="294"/>
      <c r="U55" s="294"/>
      <c r="V55" s="294"/>
      <c r="W55" s="294"/>
      <c r="X55" s="294"/>
      <c r="Y55" s="295"/>
      <c r="Z55" s="293"/>
      <c r="AA55" s="294"/>
      <c r="AB55" s="294"/>
      <c r="AC55" s="294"/>
      <c r="AD55" s="294"/>
      <c r="AE55" s="294"/>
      <c r="AF55" s="295"/>
      <c r="AG55" s="293"/>
      <c r="AH55" s="294"/>
      <c r="AI55" s="294"/>
      <c r="AJ55" s="294"/>
      <c r="AK55" s="294"/>
      <c r="AL55" s="294"/>
      <c r="AM55" s="295"/>
      <c r="AN55" s="293"/>
      <c r="AO55" s="294"/>
      <c r="AP55" s="294"/>
      <c r="AQ55" s="294"/>
      <c r="AR55" s="294"/>
      <c r="AS55" s="294"/>
      <c r="AT55" s="295"/>
      <c r="AU55" s="293"/>
      <c r="AV55" s="294"/>
      <c r="AW55" s="294"/>
      <c r="AX55" s="1618"/>
      <c r="AY55" s="1619"/>
      <c r="AZ55" s="1620"/>
      <c r="BA55" s="1621"/>
      <c r="BB55" s="1642"/>
      <c r="BC55" s="1610"/>
      <c r="BD55" s="1610"/>
      <c r="BE55" s="1610"/>
      <c r="BF55" s="1611"/>
    </row>
    <row r="56" spans="2:58" ht="20.25" customHeight="1" x14ac:dyDescent="0.15">
      <c r="B56" s="1522"/>
      <c r="C56" s="1628"/>
      <c r="D56" s="1629"/>
      <c r="E56" s="1630"/>
      <c r="F56" s="296"/>
      <c r="G56" s="1533"/>
      <c r="H56" s="1537"/>
      <c r="I56" s="1538"/>
      <c r="J56" s="1538"/>
      <c r="K56" s="1539"/>
      <c r="L56" s="1543"/>
      <c r="M56" s="1544"/>
      <c r="N56" s="1544"/>
      <c r="O56" s="1545"/>
      <c r="P56" s="1589" t="s">
        <v>549</v>
      </c>
      <c r="Q56" s="1590"/>
      <c r="R56" s="1591"/>
      <c r="S56" s="297" t="str">
        <f>IF(S55="","",VLOOKUP(S55,'標準様式１シフト記号表（勤務時間帯）'!$C$6:$K$35,9,FALSE))</f>
        <v/>
      </c>
      <c r="T56" s="298" t="str">
        <f>IF(T55="","",VLOOKUP(T55,'標準様式１シフト記号表（勤務時間帯）'!$C$6:$K$35,9,FALSE))</f>
        <v/>
      </c>
      <c r="U56" s="298" t="str">
        <f>IF(U55="","",VLOOKUP(U55,'標準様式１シフト記号表（勤務時間帯）'!$C$6:$K$35,9,FALSE))</f>
        <v/>
      </c>
      <c r="V56" s="298" t="str">
        <f>IF(V55="","",VLOOKUP(V55,'標準様式１シフト記号表（勤務時間帯）'!$C$6:$K$35,9,FALSE))</f>
        <v/>
      </c>
      <c r="W56" s="298" t="str">
        <f>IF(W55="","",VLOOKUP(W55,'標準様式１シフト記号表（勤務時間帯）'!$C$6:$K$35,9,FALSE))</f>
        <v/>
      </c>
      <c r="X56" s="298" t="str">
        <f>IF(X55="","",VLOOKUP(X55,'標準様式１シフト記号表（勤務時間帯）'!$C$6:$K$35,9,FALSE))</f>
        <v/>
      </c>
      <c r="Y56" s="299" t="str">
        <f>IF(Y55="","",VLOOKUP(Y55,'標準様式１シフト記号表（勤務時間帯）'!$C$6:$K$35,9,FALSE))</f>
        <v/>
      </c>
      <c r="Z56" s="297" t="str">
        <f>IF(Z55="","",VLOOKUP(Z55,'標準様式１シフト記号表（勤務時間帯）'!$C$6:$K$35,9,FALSE))</f>
        <v/>
      </c>
      <c r="AA56" s="298" t="str">
        <f>IF(AA55="","",VLOOKUP(AA55,'標準様式１シフト記号表（勤務時間帯）'!$C$6:$K$35,9,FALSE))</f>
        <v/>
      </c>
      <c r="AB56" s="298" t="str">
        <f>IF(AB55="","",VLOOKUP(AB55,'標準様式１シフト記号表（勤務時間帯）'!$C$6:$K$35,9,FALSE))</f>
        <v/>
      </c>
      <c r="AC56" s="298" t="str">
        <f>IF(AC55="","",VLOOKUP(AC55,'標準様式１シフト記号表（勤務時間帯）'!$C$6:$K$35,9,FALSE))</f>
        <v/>
      </c>
      <c r="AD56" s="298" t="str">
        <f>IF(AD55="","",VLOOKUP(AD55,'標準様式１シフト記号表（勤務時間帯）'!$C$6:$K$35,9,FALSE))</f>
        <v/>
      </c>
      <c r="AE56" s="298" t="str">
        <f>IF(AE55="","",VLOOKUP(AE55,'標準様式１シフト記号表（勤務時間帯）'!$C$6:$K$35,9,FALSE))</f>
        <v/>
      </c>
      <c r="AF56" s="299" t="str">
        <f>IF(AF55="","",VLOOKUP(AF55,'標準様式１シフト記号表（勤務時間帯）'!$C$6:$K$35,9,FALSE))</f>
        <v/>
      </c>
      <c r="AG56" s="297" t="str">
        <f>IF(AG55="","",VLOOKUP(AG55,'標準様式１シフト記号表（勤務時間帯）'!$C$6:$K$35,9,FALSE))</f>
        <v/>
      </c>
      <c r="AH56" s="298" t="str">
        <f>IF(AH55="","",VLOOKUP(AH55,'標準様式１シフト記号表（勤務時間帯）'!$C$6:$K$35,9,FALSE))</f>
        <v/>
      </c>
      <c r="AI56" s="298" t="str">
        <f>IF(AI55="","",VLOOKUP(AI55,'標準様式１シフト記号表（勤務時間帯）'!$C$6:$K$35,9,FALSE))</f>
        <v/>
      </c>
      <c r="AJ56" s="298" t="str">
        <f>IF(AJ55="","",VLOOKUP(AJ55,'標準様式１シフト記号表（勤務時間帯）'!$C$6:$K$35,9,FALSE))</f>
        <v/>
      </c>
      <c r="AK56" s="298" t="str">
        <f>IF(AK55="","",VLOOKUP(AK55,'標準様式１シフト記号表（勤務時間帯）'!$C$6:$K$35,9,FALSE))</f>
        <v/>
      </c>
      <c r="AL56" s="298" t="str">
        <f>IF(AL55="","",VLOOKUP(AL55,'標準様式１シフト記号表（勤務時間帯）'!$C$6:$K$35,9,FALSE))</f>
        <v/>
      </c>
      <c r="AM56" s="299" t="str">
        <f>IF(AM55="","",VLOOKUP(AM55,'標準様式１シフト記号表（勤務時間帯）'!$C$6:$K$35,9,FALSE))</f>
        <v/>
      </c>
      <c r="AN56" s="297" t="str">
        <f>IF(AN55="","",VLOOKUP(AN55,'標準様式１シフト記号表（勤務時間帯）'!$C$6:$K$35,9,FALSE))</f>
        <v/>
      </c>
      <c r="AO56" s="298" t="str">
        <f>IF(AO55="","",VLOOKUP(AO55,'標準様式１シフト記号表（勤務時間帯）'!$C$6:$K$35,9,FALSE))</f>
        <v/>
      </c>
      <c r="AP56" s="298" t="str">
        <f>IF(AP55="","",VLOOKUP(AP55,'標準様式１シフト記号表（勤務時間帯）'!$C$6:$K$35,9,FALSE))</f>
        <v/>
      </c>
      <c r="AQ56" s="298" t="str">
        <f>IF(AQ55="","",VLOOKUP(AQ55,'標準様式１シフト記号表（勤務時間帯）'!$C$6:$K$35,9,FALSE))</f>
        <v/>
      </c>
      <c r="AR56" s="298" t="str">
        <f>IF(AR55="","",VLOOKUP(AR55,'標準様式１シフト記号表（勤務時間帯）'!$C$6:$K$35,9,FALSE))</f>
        <v/>
      </c>
      <c r="AS56" s="298" t="str">
        <f>IF(AS55="","",VLOOKUP(AS55,'標準様式１シフト記号表（勤務時間帯）'!$C$6:$K$35,9,FALSE))</f>
        <v/>
      </c>
      <c r="AT56" s="299" t="str">
        <f>IF(AT55="","",VLOOKUP(AT55,'標準様式１シフト記号表（勤務時間帯）'!$C$6:$K$35,9,FALSE))</f>
        <v/>
      </c>
      <c r="AU56" s="297" t="str">
        <f>IF(AU55="","",VLOOKUP(AU55,'標準様式１シフト記号表（勤務時間帯）'!$C$6:$K$35,9,FALSE))</f>
        <v/>
      </c>
      <c r="AV56" s="298" t="str">
        <f>IF(AV55="","",VLOOKUP(AV55,'標準様式１シフト記号表（勤務時間帯）'!$C$6:$K$35,9,FALSE))</f>
        <v/>
      </c>
      <c r="AW56" s="298" t="str">
        <f>IF(AW55="","",VLOOKUP(AW55,'標準様式１シフト記号表（勤務時間帯）'!$C$6:$K$35,9,FALSE))</f>
        <v/>
      </c>
      <c r="AX56" s="1592">
        <f>IF($BB$3="４週",SUM(S56:AT56),IF($BB$3="暦月",SUM(S56:AW56),""))</f>
        <v>0</v>
      </c>
      <c r="AY56" s="1593"/>
      <c r="AZ56" s="1594">
        <f>IF($BB$3="４週",AX56/4,IF($BB$3="暦月",'標準様式１（1枚版）'!AX56/('標準様式１（1枚版）'!$BB$8/7),""))</f>
        <v>0</v>
      </c>
      <c r="BA56" s="1595"/>
      <c r="BB56" s="1643"/>
      <c r="BC56" s="1544"/>
      <c r="BD56" s="1544"/>
      <c r="BE56" s="1544"/>
      <c r="BF56" s="1545"/>
    </row>
    <row r="57" spans="2:58" ht="20.25" customHeight="1" x14ac:dyDescent="0.15">
      <c r="B57" s="1522"/>
      <c r="C57" s="1631"/>
      <c r="D57" s="1632"/>
      <c r="E57" s="1633"/>
      <c r="F57" s="296">
        <f>C55</f>
        <v>0</v>
      </c>
      <c r="G57" s="1607"/>
      <c r="H57" s="1537"/>
      <c r="I57" s="1538"/>
      <c r="J57" s="1538"/>
      <c r="K57" s="1539"/>
      <c r="L57" s="1612"/>
      <c r="M57" s="1613"/>
      <c r="N57" s="1613"/>
      <c r="O57" s="1614"/>
      <c r="P57" s="1596" t="s">
        <v>550</v>
      </c>
      <c r="Q57" s="1597"/>
      <c r="R57" s="1598"/>
      <c r="S57" s="301" t="str">
        <f>IF(S55="","",VLOOKUP(S55,'標準様式１シフト記号表（勤務時間帯）'!$C$6:$U$35,19,FALSE))</f>
        <v/>
      </c>
      <c r="T57" s="302" t="str">
        <f>IF(T55="","",VLOOKUP(T55,'標準様式１シフト記号表（勤務時間帯）'!$C$6:$U$35,19,FALSE))</f>
        <v/>
      </c>
      <c r="U57" s="302" t="str">
        <f>IF(U55="","",VLOOKUP(U55,'標準様式１シフト記号表（勤務時間帯）'!$C$6:$U$35,19,FALSE))</f>
        <v/>
      </c>
      <c r="V57" s="302" t="str">
        <f>IF(V55="","",VLOOKUP(V55,'標準様式１シフト記号表（勤務時間帯）'!$C$6:$U$35,19,FALSE))</f>
        <v/>
      </c>
      <c r="W57" s="302" t="str">
        <f>IF(W55="","",VLOOKUP(W55,'標準様式１シフト記号表（勤務時間帯）'!$C$6:$U$35,19,FALSE))</f>
        <v/>
      </c>
      <c r="X57" s="302" t="str">
        <f>IF(X55="","",VLOOKUP(X55,'標準様式１シフト記号表（勤務時間帯）'!$C$6:$U$35,19,FALSE))</f>
        <v/>
      </c>
      <c r="Y57" s="303" t="str">
        <f>IF(Y55="","",VLOOKUP(Y55,'標準様式１シフト記号表（勤務時間帯）'!$C$6:$U$35,19,FALSE))</f>
        <v/>
      </c>
      <c r="Z57" s="301" t="str">
        <f>IF(Z55="","",VLOOKUP(Z55,'標準様式１シフト記号表（勤務時間帯）'!$C$6:$U$35,19,FALSE))</f>
        <v/>
      </c>
      <c r="AA57" s="302" t="str">
        <f>IF(AA55="","",VLOOKUP(AA55,'標準様式１シフト記号表（勤務時間帯）'!$C$6:$U$35,19,FALSE))</f>
        <v/>
      </c>
      <c r="AB57" s="302" t="str">
        <f>IF(AB55="","",VLOOKUP(AB55,'標準様式１シフト記号表（勤務時間帯）'!$C$6:$U$35,19,FALSE))</f>
        <v/>
      </c>
      <c r="AC57" s="302" t="str">
        <f>IF(AC55="","",VLOOKUP(AC55,'標準様式１シフト記号表（勤務時間帯）'!$C$6:$U$35,19,FALSE))</f>
        <v/>
      </c>
      <c r="AD57" s="302" t="str">
        <f>IF(AD55="","",VLOOKUP(AD55,'標準様式１シフト記号表（勤務時間帯）'!$C$6:$U$35,19,FALSE))</f>
        <v/>
      </c>
      <c r="AE57" s="302" t="str">
        <f>IF(AE55="","",VLOOKUP(AE55,'標準様式１シフト記号表（勤務時間帯）'!$C$6:$U$35,19,FALSE))</f>
        <v/>
      </c>
      <c r="AF57" s="303" t="str">
        <f>IF(AF55="","",VLOOKUP(AF55,'標準様式１シフト記号表（勤務時間帯）'!$C$6:$U$35,19,FALSE))</f>
        <v/>
      </c>
      <c r="AG57" s="301" t="str">
        <f>IF(AG55="","",VLOOKUP(AG55,'標準様式１シフト記号表（勤務時間帯）'!$C$6:$U$35,19,FALSE))</f>
        <v/>
      </c>
      <c r="AH57" s="302" t="str">
        <f>IF(AH55="","",VLOOKUP(AH55,'標準様式１シフト記号表（勤務時間帯）'!$C$6:$U$35,19,FALSE))</f>
        <v/>
      </c>
      <c r="AI57" s="302" t="str">
        <f>IF(AI55="","",VLOOKUP(AI55,'標準様式１シフト記号表（勤務時間帯）'!$C$6:$U$35,19,FALSE))</f>
        <v/>
      </c>
      <c r="AJ57" s="302" t="str">
        <f>IF(AJ55="","",VLOOKUP(AJ55,'標準様式１シフト記号表（勤務時間帯）'!$C$6:$U$35,19,FALSE))</f>
        <v/>
      </c>
      <c r="AK57" s="302" t="str">
        <f>IF(AK55="","",VLOOKUP(AK55,'標準様式１シフト記号表（勤務時間帯）'!$C$6:$U$35,19,FALSE))</f>
        <v/>
      </c>
      <c r="AL57" s="302" t="str">
        <f>IF(AL55="","",VLOOKUP(AL55,'標準様式１シフト記号表（勤務時間帯）'!$C$6:$U$35,19,FALSE))</f>
        <v/>
      </c>
      <c r="AM57" s="303" t="str">
        <f>IF(AM55="","",VLOOKUP(AM55,'標準様式１シフト記号表（勤務時間帯）'!$C$6:$U$35,19,FALSE))</f>
        <v/>
      </c>
      <c r="AN57" s="301" t="str">
        <f>IF(AN55="","",VLOOKUP(AN55,'標準様式１シフト記号表（勤務時間帯）'!$C$6:$U$35,19,FALSE))</f>
        <v/>
      </c>
      <c r="AO57" s="302" t="str">
        <f>IF(AO55="","",VLOOKUP(AO55,'標準様式１シフト記号表（勤務時間帯）'!$C$6:$U$35,19,FALSE))</f>
        <v/>
      </c>
      <c r="AP57" s="302" t="str">
        <f>IF(AP55="","",VLOOKUP(AP55,'標準様式１シフト記号表（勤務時間帯）'!$C$6:$U$35,19,FALSE))</f>
        <v/>
      </c>
      <c r="AQ57" s="302" t="str">
        <f>IF(AQ55="","",VLOOKUP(AQ55,'標準様式１シフト記号表（勤務時間帯）'!$C$6:$U$35,19,FALSE))</f>
        <v/>
      </c>
      <c r="AR57" s="302" t="str">
        <f>IF(AR55="","",VLOOKUP(AR55,'標準様式１シフト記号表（勤務時間帯）'!$C$6:$U$35,19,FALSE))</f>
        <v/>
      </c>
      <c r="AS57" s="302" t="str">
        <f>IF(AS55="","",VLOOKUP(AS55,'標準様式１シフト記号表（勤務時間帯）'!$C$6:$U$35,19,FALSE))</f>
        <v/>
      </c>
      <c r="AT57" s="303" t="str">
        <f>IF(AT55="","",VLOOKUP(AT55,'標準様式１シフト記号表（勤務時間帯）'!$C$6:$U$35,19,FALSE))</f>
        <v/>
      </c>
      <c r="AU57" s="301" t="str">
        <f>IF(AU55="","",VLOOKUP(AU55,'標準様式１シフト記号表（勤務時間帯）'!$C$6:$U$35,19,FALSE))</f>
        <v/>
      </c>
      <c r="AV57" s="302" t="str">
        <f>IF(AV55="","",VLOOKUP(AV55,'標準様式１シフト記号表（勤務時間帯）'!$C$6:$U$35,19,FALSE))</f>
        <v/>
      </c>
      <c r="AW57" s="302" t="str">
        <f>IF(AW55="","",VLOOKUP(AW55,'標準様式１シフト記号表（勤務時間帯）'!$C$6:$U$35,19,FALSE))</f>
        <v/>
      </c>
      <c r="AX57" s="1599">
        <f>IF($BB$3="４週",SUM(S57:AT57),IF($BB$3="暦月",SUM(S57:AW57),""))</f>
        <v>0</v>
      </c>
      <c r="AY57" s="1600"/>
      <c r="AZ57" s="1601">
        <f>IF($BB$3="４週",AX57/4,IF($BB$3="暦月",'標準様式１（1枚版）'!AX57/('標準様式１（1枚版）'!$BB$8/7),""))</f>
        <v>0</v>
      </c>
      <c r="BA57" s="1602"/>
      <c r="BB57" s="1644"/>
      <c r="BC57" s="1613"/>
      <c r="BD57" s="1613"/>
      <c r="BE57" s="1613"/>
      <c r="BF57" s="1614"/>
    </row>
    <row r="58" spans="2:58" ht="20.25" customHeight="1" x14ac:dyDescent="0.15">
      <c r="B58" s="1522">
        <f>B55+1</f>
        <v>13</v>
      </c>
      <c r="C58" s="1625"/>
      <c r="D58" s="1626"/>
      <c r="E58" s="1627"/>
      <c r="F58" s="304"/>
      <c r="G58" s="1606"/>
      <c r="H58" s="1608"/>
      <c r="I58" s="1538"/>
      <c r="J58" s="1538"/>
      <c r="K58" s="1539"/>
      <c r="L58" s="1609"/>
      <c r="M58" s="1610"/>
      <c r="N58" s="1610"/>
      <c r="O58" s="1611"/>
      <c r="P58" s="1615" t="s">
        <v>548</v>
      </c>
      <c r="Q58" s="1616"/>
      <c r="R58" s="1617"/>
      <c r="S58" s="293"/>
      <c r="T58" s="294"/>
      <c r="U58" s="294"/>
      <c r="V58" s="294"/>
      <c r="W58" s="294"/>
      <c r="X58" s="294"/>
      <c r="Y58" s="295"/>
      <c r="Z58" s="293"/>
      <c r="AA58" s="294"/>
      <c r="AB58" s="294"/>
      <c r="AC58" s="294"/>
      <c r="AD58" s="294"/>
      <c r="AE58" s="294"/>
      <c r="AF58" s="295"/>
      <c r="AG58" s="293"/>
      <c r="AH58" s="294"/>
      <c r="AI58" s="294"/>
      <c r="AJ58" s="294"/>
      <c r="AK58" s="294"/>
      <c r="AL58" s="294"/>
      <c r="AM58" s="295"/>
      <c r="AN58" s="293"/>
      <c r="AO58" s="294"/>
      <c r="AP58" s="294"/>
      <c r="AQ58" s="294"/>
      <c r="AR58" s="294"/>
      <c r="AS58" s="294"/>
      <c r="AT58" s="295"/>
      <c r="AU58" s="293"/>
      <c r="AV58" s="294"/>
      <c r="AW58" s="294"/>
      <c r="AX58" s="1618"/>
      <c r="AY58" s="1619"/>
      <c r="AZ58" s="1620"/>
      <c r="BA58" s="1621"/>
      <c r="BB58" s="1642"/>
      <c r="BC58" s="1610"/>
      <c r="BD58" s="1610"/>
      <c r="BE58" s="1610"/>
      <c r="BF58" s="1611"/>
    </row>
    <row r="59" spans="2:58" ht="20.25" customHeight="1" x14ac:dyDescent="0.15">
      <c r="B59" s="1522"/>
      <c r="C59" s="1628"/>
      <c r="D59" s="1629"/>
      <c r="E59" s="1630"/>
      <c r="F59" s="296"/>
      <c r="G59" s="1533"/>
      <c r="H59" s="1537"/>
      <c r="I59" s="1538"/>
      <c r="J59" s="1538"/>
      <c r="K59" s="1539"/>
      <c r="L59" s="1543"/>
      <c r="M59" s="1544"/>
      <c r="N59" s="1544"/>
      <c r="O59" s="1545"/>
      <c r="P59" s="1589" t="s">
        <v>549</v>
      </c>
      <c r="Q59" s="1590"/>
      <c r="R59" s="1591"/>
      <c r="S59" s="297" t="str">
        <f>IF(S58="","",VLOOKUP(S58,'標準様式１シフト記号表（勤務時間帯）'!$C$6:$K$35,9,FALSE))</f>
        <v/>
      </c>
      <c r="T59" s="298" t="str">
        <f>IF(T58="","",VLOOKUP(T58,'標準様式１シフト記号表（勤務時間帯）'!$C$6:$K$35,9,FALSE))</f>
        <v/>
      </c>
      <c r="U59" s="298" t="str">
        <f>IF(U58="","",VLOOKUP(U58,'標準様式１シフト記号表（勤務時間帯）'!$C$6:$K$35,9,FALSE))</f>
        <v/>
      </c>
      <c r="V59" s="298" t="str">
        <f>IF(V58="","",VLOOKUP(V58,'標準様式１シフト記号表（勤務時間帯）'!$C$6:$K$35,9,FALSE))</f>
        <v/>
      </c>
      <c r="W59" s="298" t="str">
        <f>IF(W58="","",VLOOKUP(W58,'標準様式１シフト記号表（勤務時間帯）'!$C$6:$K$35,9,FALSE))</f>
        <v/>
      </c>
      <c r="X59" s="298" t="str">
        <f>IF(X58="","",VLOOKUP(X58,'標準様式１シフト記号表（勤務時間帯）'!$C$6:$K$35,9,FALSE))</f>
        <v/>
      </c>
      <c r="Y59" s="299" t="str">
        <f>IF(Y58="","",VLOOKUP(Y58,'標準様式１シフト記号表（勤務時間帯）'!$C$6:$K$35,9,FALSE))</f>
        <v/>
      </c>
      <c r="Z59" s="297" t="str">
        <f>IF(Z58="","",VLOOKUP(Z58,'標準様式１シフト記号表（勤務時間帯）'!$C$6:$K$35,9,FALSE))</f>
        <v/>
      </c>
      <c r="AA59" s="298" t="str">
        <f>IF(AA58="","",VLOOKUP(AA58,'標準様式１シフト記号表（勤務時間帯）'!$C$6:$K$35,9,FALSE))</f>
        <v/>
      </c>
      <c r="AB59" s="298" t="str">
        <f>IF(AB58="","",VLOOKUP(AB58,'標準様式１シフト記号表（勤務時間帯）'!$C$6:$K$35,9,FALSE))</f>
        <v/>
      </c>
      <c r="AC59" s="298" t="str">
        <f>IF(AC58="","",VLOOKUP(AC58,'標準様式１シフト記号表（勤務時間帯）'!$C$6:$K$35,9,FALSE))</f>
        <v/>
      </c>
      <c r="AD59" s="298" t="str">
        <f>IF(AD58="","",VLOOKUP(AD58,'標準様式１シフト記号表（勤務時間帯）'!$C$6:$K$35,9,FALSE))</f>
        <v/>
      </c>
      <c r="AE59" s="298" t="str">
        <f>IF(AE58="","",VLOOKUP(AE58,'標準様式１シフト記号表（勤務時間帯）'!$C$6:$K$35,9,FALSE))</f>
        <v/>
      </c>
      <c r="AF59" s="299" t="str">
        <f>IF(AF58="","",VLOOKUP(AF58,'標準様式１シフト記号表（勤務時間帯）'!$C$6:$K$35,9,FALSE))</f>
        <v/>
      </c>
      <c r="AG59" s="297" t="str">
        <f>IF(AG58="","",VLOOKUP(AG58,'標準様式１シフト記号表（勤務時間帯）'!$C$6:$K$35,9,FALSE))</f>
        <v/>
      </c>
      <c r="AH59" s="298" t="str">
        <f>IF(AH58="","",VLOOKUP(AH58,'標準様式１シフト記号表（勤務時間帯）'!$C$6:$K$35,9,FALSE))</f>
        <v/>
      </c>
      <c r="AI59" s="298" t="str">
        <f>IF(AI58="","",VLOOKUP(AI58,'標準様式１シフト記号表（勤務時間帯）'!$C$6:$K$35,9,FALSE))</f>
        <v/>
      </c>
      <c r="AJ59" s="298" t="str">
        <f>IF(AJ58="","",VLOOKUP(AJ58,'標準様式１シフト記号表（勤務時間帯）'!$C$6:$K$35,9,FALSE))</f>
        <v/>
      </c>
      <c r="AK59" s="298" t="str">
        <f>IF(AK58="","",VLOOKUP(AK58,'標準様式１シフト記号表（勤務時間帯）'!$C$6:$K$35,9,FALSE))</f>
        <v/>
      </c>
      <c r="AL59" s="298" t="str">
        <f>IF(AL58="","",VLOOKUP(AL58,'標準様式１シフト記号表（勤務時間帯）'!$C$6:$K$35,9,FALSE))</f>
        <v/>
      </c>
      <c r="AM59" s="299" t="str">
        <f>IF(AM58="","",VLOOKUP(AM58,'標準様式１シフト記号表（勤務時間帯）'!$C$6:$K$35,9,FALSE))</f>
        <v/>
      </c>
      <c r="AN59" s="297" t="str">
        <f>IF(AN58="","",VLOOKUP(AN58,'標準様式１シフト記号表（勤務時間帯）'!$C$6:$K$35,9,FALSE))</f>
        <v/>
      </c>
      <c r="AO59" s="298" t="str">
        <f>IF(AO58="","",VLOOKUP(AO58,'標準様式１シフト記号表（勤務時間帯）'!$C$6:$K$35,9,FALSE))</f>
        <v/>
      </c>
      <c r="AP59" s="298" t="str">
        <f>IF(AP58="","",VLOOKUP(AP58,'標準様式１シフト記号表（勤務時間帯）'!$C$6:$K$35,9,FALSE))</f>
        <v/>
      </c>
      <c r="AQ59" s="298" t="str">
        <f>IF(AQ58="","",VLOOKUP(AQ58,'標準様式１シフト記号表（勤務時間帯）'!$C$6:$K$35,9,FALSE))</f>
        <v/>
      </c>
      <c r="AR59" s="298" t="str">
        <f>IF(AR58="","",VLOOKUP(AR58,'標準様式１シフト記号表（勤務時間帯）'!$C$6:$K$35,9,FALSE))</f>
        <v/>
      </c>
      <c r="AS59" s="298" t="str">
        <f>IF(AS58="","",VLOOKUP(AS58,'標準様式１シフト記号表（勤務時間帯）'!$C$6:$K$35,9,FALSE))</f>
        <v/>
      </c>
      <c r="AT59" s="299" t="str">
        <f>IF(AT58="","",VLOOKUP(AT58,'標準様式１シフト記号表（勤務時間帯）'!$C$6:$K$35,9,FALSE))</f>
        <v/>
      </c>
      <c r="AU59" s="297" t="str">
        <f>IF(AU58="","",VLOOKUP(AU58,'標準様式１シフト記号表（勤務時間帯）'!$C$6:$K$35,9,FALSE))</f>
        <v/>
      </c>
      <c r="AV59" s="298" t="str">
        <f>IF(AV58="","",VLOOKUP(AV58,'標準様式１シフト記号表（勤務時間帯）'!$C$6:$K$35,9,FALSE))</f>
        <v/>
      </c>
      <c r="AW59" s="298" t="str">
        <f>IF(AW58="","",VLOOKUP(AW58,'標準様式１シフト記号表（勤務時間帯）'!$C$6:$K$35,9,FALSE))</f>
        <v/>
      </c>
      <c r="AX59" s="1592">
        <f>IF($BB$3="４週",SUM(S59:AT59),IF($BB$3="暦月",SUM(S59:AW59),""))</f>
        <v>0</v>
      </c>
      <c r="AY59" s="1593"/>
      <c r="AZ59" s="1594">
        <f>IF($BB$3="４週",AX59/4,IF($BB$3="暦月",'標準様式１（1枚版）'!AX59/('標準様式１（1枚版）'!$BB$8/7),""))</f>
        <v>0</v>
      </c>
      <c r="BA59" s="1595"/>
      <c r="BB59" s="1643"/>
      <c r="BC59" s="1544"/>
      <c r="BD59" s="1544"/>
      <c r="BE59" s="1544"/>
      <c r="BF59" s="1545"/>
    </row>
    <row r="60" spans="2:58" ht="20.25" customHeight="1" thickBot="1" x14ac:dyDescent="0.2">
      <c r="B60" s="1634"/>
      <c r="C60" s="1631"/>
      <c r="D60" s="1632"/>
      <c r="E60" s="1633"/>
      <c r="F60" s="305">
        <f>C58</f>
        <v>0</v>
      </c>
      <c r="G60" s="1635"/>
      <c r="H60" s="1636"/>
      <c r="I60" s="1637"/>
      <c r="J60" s="1637"/>
      <c r="K60" s="1638"/>
      <c r="L60" s="1639"/>
      <c r="M60" s="1640"/>
      <c r="N60" s="1640"/>
      <c r="O60" s="1641"/>
      <c r="P60" s="1662" t="s">
        <v>550</v>
      </c>
      <c r="Q60" s="1663"/>
      <c r="R60" s="1664"/>
      <c r="S60" s="301" t="str">
        <f>IF(S58="","",VLOOKUP(S58,'標準様式１シフト記号表（勤務時間帯）'!$C$6:$U$35,19,FALSE))</f>
        <v/>
      </c>
      <c r="T60" s="302" t="str">
        <f>IF(T58="","",VLOOKUP(T58,'標準様式１シフト記号表（勤務時間帯）'!$C$6:$U$35,19,FALSE))</f>
        <v/>
      </c>
      <c r="U60" s="302" t="str">
        <f>IF(U58="","",VLOOKUP(U58,'標準様式１シフト記号表（勤務時間帯）'!$C$6:$U$35,19,FALSE))</f>
        <v/>
      </c>
      <c r="V60" s="302" t="str">
        <f>IF(V58="","",VLOOKUP(V58,'標準様式１シフト記号表（勤務時間帯）'!$C$6:$U$35,19,FALSE))</f>
        <v/>
      </c>
      <c r="W60" s="302" t="str">
        <f>IF(W58="","",VLOOKUP(W58,'標準様式１シフト記号表（勤務時間帯）'!$C$6:$U$35,19,FALSE))</f>
        <v/>
      </c>
      <c r="X60" s="302" t="str">
        <f>IF(X58="","",VLOOKUP(X58,'標準様式１シフト記号表（勤務時間帯）'!$C$6:$U$35,19,FALSE))</f>
        <v/>
      </c>
      <c r="Y60" s="303" t="str">
        <f>IF(Y58="","",VLOOKUP(Y58,'標準様式１シフト記号表（勤務時間帯）'!$C$6:$U$35,19,FALSE))</f>
        <v/>
      </c>
      <c r="Z60" s="301" t="str">
        <f>IF(Z58="","",VLOOKUP(Z58,'標準様式１シフト記号表（勤務時間帯）'!$C$6:$U$35,19,FALSE))</f>
        <v/>
      </c>
      <c r="AA60" s="302" t="str">
        <f>IF(AA58="","",VLOOKUP(AA58,'標準様式１シフト記号表（勤務時間帯）'!$C$6:$U$35,19,FALSE))</f>
        <v/>
      </c>
      <c r="AB60" s="302" t="str">
        <f>IF(AB58="","",VLOOKUP(AB58,'標準様式１シフト記号表（勤務時間帯）'!$C$6:$U$35,19,FALSE))</f>
        <v/>
      </c>
      <c r="AC60" s="302" t="str">
        <f>IF(AC58="","",VLOOKUP(AC58,'標準様式１シフト記号表（勤務時間帯）'!$C$6:$U$35,19,FALSE))</f>
        <v/>
      </c>
      <c r="AD60" s="302" t="str">
        <f>IF(AD58="","",VLOOKUP(AD58,'標準様式１シフト記号表（勤務時間帯）'!$C$6:$U$35,19,FALSE))</f>
        <v/>
      </c>
      <c r="AE60" s="302" t="str">
        <f>IF(AE58="","",VLOOKUP(AE58,'標準様式１シフト記号表（勤務時間帯）'!$C$6:$U$35,19,FALSE))</f>
        <v/>
      </c>
      <c r="AF60" s="303" t="str">
        <f>IF(AF58="","",VLOOKUP(AF58,'標準様式１シフト記号表（勤務時間帯）'!$C$6:$U$35,19,FALSE))</f>
        <v/>
      </c>
      <c r="AG60" s="301" t="str">
        <f>IF(AG58="","",VLOOKUP(AG58,'標準様式１シフト記号表（勤務時間帯）'!$C$6:$U$35,19,FALSE))</f>
        <v/>
      </c>
      <c r="AH60" s="302" t="str">
        <f>IF(AH58="","",VLOOKUP(AH58,'標準様式１シフト記号表（勤務時間帯）'!$C$6:$U$35,19,FALSE))</f>
        <v/>
      </c>
      <c r="AI60" s="302" t="str">
        <f>IF(AI58="","",VLOOKUP(AI58,'標準様式１シフト記号表（勤務時間帯）'!$C$6:$U$35,19,FALSE))</f>
        <v/>
      </c>
      <c r="AJ60" s="302" t="str">
        <f>IF(AJ58="","",VLOOKUP(AJ58,'標準様式１シフト記号表（勤務時間帯）'!$C$6:$U$35,19,FALSE))</f>
        <v/>
      </c>
      <c r="AK60" s="302" t="str">
        <f>IF(AK58="","",VLOOKUP(AK58,'標準様式１シフト記号表（勤務時間帯）'!$C$6:$U$35,19,FALSE))</f>
        <v/>
      </c>
      <c r="AL60" s="302" t="str">
        <f>IF(AL58="","",VLOOKUP(AL58,'標準様式１シフト記号表（勤務時間帯）'!$C$6:$U$35,19,FALSE))</f>
        <v/>
      </c>
      <c r="AM60" s="303" t="str">
        <f>IF(AM58="","",VLOOKUP(AM58,'標準様式１シフト記号表（勤務時間帯）'!$C$6:$U$35,19,FALSE))</f>
        <v/>
      </c>
      <c r="AN60" s="301" t="str">
        <f>IF(AN58="","",VLOOKUP(AN58,'標準様式１シフト記号表（勤務時間帯）'!$C$6:$U$35,19,FALSE))</f>
        <v/>
      </c>
      <c r="AO60" s="302" t="str">
        <f>IF(AO58="","",VLOOKUP(AO58,'標準様式１シフト記号表（勤務時間帯）'!$C$6:$U$35,19,FALSE))</f>
        <v/>
      </c>
      <c r="AP60" s="302" t="str">
        <f>IF(AP58="","",VLOOKUP(AP58,'標準様式１シフト記号表（勤務時間帯）'!$C$6:$U$35,19,FALSE))</f>
        <v/>
      </c>
      <c r="AQ60" s="302" t="str">
        <f>IF(AQ58="","",VLOOKUP(AQ58,'標準様式１シフト記号表（勤務時間帯）'!$C$6:$U$35,19,FALSE))</f>
        <v/>
      </c>
      <c r="AR60" s="302" t="str">
        <f>IF(AR58="","",VLOOKUP(AR58,'標準様式１シフト記号表（勤務時間帯）'!$C$6:$U$35,19,FALSE))</f>
        <v/>
      </c>
      <c r="AS60" s="302" t="str">
        <f>IF(AS58="","",VLOOKUP(AS58,'標準様式１シフト記号表（勤務時間帯）'!$C$6:$U$35,19,FALSE))</f>
        <v/>
      </c>
      <c r="AT60" s="303" t="str">
        <f>IF(AT58="","",VLOOKUP(AT58,'標準様式１シフト記号表（勤務時間帯）'!$C$6:$U$35,19,FALSE))</f>
        <v/>
      </c>
      <c r="AU60" s="301" t="str">
        <f>IF(AU58="","",VLOOKUP(AU58,'標準様式１シフト記号表（勤務時間帯）'!$C$6:$U$35,19,FALSE))</f>
        <v/>
      </c>
      <c r="AV60" s="302" t="str">
        <f>IF(AV58="","",VLOOKUP(AV58,'標準様式１シフト記号表（勤務時間帯）'!$C$6:$U$35,19,FALSE))</f>
        <v/>
      </c>
      <c r="AW60" s="302" t="str">
        <f>IF(AW58="","",VLOOKUP(AW58,'標準様式１シフト記号表（勤務時間帯）'!$C$6:$U$35,19,FALSE))</f>
        <v/>
      </c>
      <c r="AX60" s="1599">
        <f>IF($BB$3="４週",SUM(S60:AT60),IF($BB$3="暦月",SUM(S60:AW60),""))</f>
        <v>0</v>
      </c>
      <c r="AY60" s="1600"/>
      <c r="AZ60" s="1601">
        <f>IF($BB$3="４週",AX60/4,IF($BB$3="暦月",'標準様式１（1枚版）'!AX60/('標準様式１（1枚版）'!$BB$8/7),""))</f>
        <v>0</v>
      </c>
      <c r="BA60" s="1602"/>
      <c r="BB60" s="1661"/>
      <c r="BC60" s="1640"/>
      <c r="BD60" s="1640"/>
      <c r="BE60" s="1640"/>
      <c r="BF60" s="1641"/>
    </row>
    <row r="61" spans="2:58" s="274" customFormat="1" ht="6" customHeight="1" thickBot="1" x14ac:dyDescent="0.2">
      <c r="B61" s="306"/>
      <c r="C61" s="307"/>
      <c r="D61" s="307"/>
      <c r="E61" s="307"/>
      <c r="F61" s="308"/>
      <c r="G61" s="308"/>
      <c r="H61" s="309"/>
      <c r="I61" s="309"/>
      <c r="J61" s="309"/>
      <c r="K61" s="309"/>
      <c r="L61" s="308"/>
      <c r="M61" s="308"/>
      <c r="N61" s="308"/>
      <c r="O61" s="308"/>
      <c r="P61" s="310"/>
      <c r="Q61" s="310"/>
      <c r="R61" s="310"/>
      <c r="S61" s="309"/>
      <c r="T61" s="309"/>
      <c r="U61" s="309"/>
      <c r="V61" s="309"/>
      <c r="W61" s="309"/>
      <c r="X61" s="309"/>
      <c r="Y61" s="309"/>
      <c r="Z61" s="309"/>
      <c r="AA61" s="309"/>
      <c r="AB61" s="309"/>
      <c r="AC61" s="309"/>
      <c r="AD61" s="309"/>
      <c r="AE61" s="309"/>
      <c r="AF61" s="309"/>
      <c r="AG61" s="309"/>
      <c r="AH61" s="309"/>
      <c r="AI61" s="309"/>
      <c r="AJ61" s="309"/>
      <c r="AK61" s="309"/>
      <c r="AL61" s="309"/>
      <c r="AM61" s="309"/>
      <c r="AN61" s="309"/>
      <c r="AO61" s="309"/>
      <c r="AP61" s="309"/>
      <c r="AQ61" s="309"/>
      <c r="AR61" s="309"/>
      <c r="AS61" s="309"/>
      <c r="AT61" s="309"/>
      <c r="AU61" s="309"/>
      <c r="AV61" s="309"/>
      <c r="AW61" s="309"/>
      <c r="AX61" s="311"/>
      <c r="AY61" s="311"/>
      <c r="AZ61" s="311"/>
      <c r="BA61" s="311"/>
      <c r="BB61" s="308"/>
      <c r="BC61" s="308"/>
      <c r="BD61" s="308"/>
      <c r="BE61" s="308"/>
      <c r="BF61" s="312"/>
    </row>
    <row r="62" spans="2:58" ht="20.100000000000001" customHeight="1" x14ac:dyDescent="0.15">
      <c r="B62" s="313"/>
      <c r="C62" s="314"/>
      <c r="D62" s="314"/>
      <c r="E62" s="314"/>
      <c r="F62" s="315"/>
      <c r="G62" s="1562" t="s">
        <v>551</v>
      </c>
      <c r="H62" s="1562"/>
      <c r="I62" s="1562"/>
      <c r="J62" s="1562"/>
      <c r="K62" s="1685"/>
      <c r="L62" s="316"/>
      <c r="M62" s="1689" t="s">
        <v>552</v>
      </c>
      <c r="N62" s="1690"/>
      <c r="O62" s="1690"/>
      <c r="P62" s="1690"/>
      <c r="Q62" s="1690"/>
      <c r="R62" s="1691"/>
      <c r="S62" s="317" t="str">
        <f t="shared" ref="S62:AH64" si="1">IF(SUMIF($F$22:$F$60, $M62, S$22:S$60)=0,"",SUMIF($F$22:$F$60, $M62, S$22:S$60))</f>
        <v/>
      </c>
      <c r="T62" s="318" t="str">
        <f t="shared" si="1"/>
        <v/>
      </c>
      <c r="U62" s="318" t="str">
        <f t="shared" si="1"/>
        <v/>
      </c>
      <c r="V62" s="318" t="str">
        <f t="shared" si="1"/>
        <v/>
      </c>
      <c r="W62" s="318" t="str">
        <f t="shared" si="1"/>
        <v/>
      </c>
      <c r="X62" s="318" t="str">
        <f t="shared" si="1"/>
        <v/>
      </c>
      <c r="Y62" s="319" t="str">
        <f t="shared" si="1"/>
        <v/>
      </c>
      <c r="Z62" s="317" t="str">
        <f t="shared" si="1"/>
        <v/>
      </c>
      <c r="AA62" s="318" t="str">
        <f t="shared" si="1"/>
        <v/>
      </c>
      <c r="AB62" s="318" t="str">
        <f t="shared" si="1"/>
        <v/>
      </c>
      <c r="AC62" s="318" t="str">
        <f t="shared" si="1"/>
        <v/>
      </c>
      <c r="AD62" s="318" t="str">
        <f t="shared" si="1"/>
        <v/>
      </c>
      <c r="AE62" s="318" t="str">
        <f t="shared" si="1"/>
        <v/>
      </c>
      <c r="AF62" s="319" t="str">
        <f t="shared" si="1"/>
        <v/>
      </c>
      <c r="AG62" s="317" t="str">
        <f t="shared" si="1"/>
        <v/>
      </c>
      <c r="AH62" s="318" t="str">
        <f t="shared" si="1"/>
        <v/>
      </c>
      <c r="AI62" s="318" t="str">
        <f t="shared" ref="AI62:AW64" si="2">IF(SUMIF($F$22:$F$60, $M62, AI$22:AI$60)=0,"",SUMIF($F$22:$F$60, $M62, AI$22:AI$60))</f>
        <v/>
      </c>
      <c r="AJ62" s="318" t="str">
        <f t="shared" si="2"/>
        <v/>
      </c>
      <c r="AK62" s="318" t="str">
        <f t="shared" si="2"/>
        <v/>
      </c>
      <c r="AL62" s="318" t="str">
        <f t="shared" si="2"/>
        <v/>
      </c>
      <c r="AM62" s="319" t="str">
        <f t="shared" si="2"/>
        <v/>
      </c>
      <c r="AN62" s="317" t="str">
        <f t="shared" si="2"/>
        <v/>
      </c>
      <c r="AO62" s="318" t="str">
        <f t="shared" si="2"/>
        <v/>
      </c>
      <c r="AP62" s="318" t="str">
        <f t="shared" si="2"/>
        <v/>
      </c>
      <c r="AQ62" s="318" t="str">
        <f t="shared" si="2"/>
        <v/>
      </c>
      <c r="AR62" s="318" t="str">
        <f t="shared" si="2"/>
        <v/>
      </c>
      <c r="AS62" s="318" t="str">
        <f t="shared" si="2"/>
        <v/>
      </c>
      <c r="AT62" s="319" t="str">
        <f t="shared" si="2"/>
        <v/>
      </c>
      <c r="AU62" s="317" t="str">
        <f t="shared" si="2"/>
        <v/>
      </c>
      <c r="AV62" s="318" t="str">
        <f t="shared" si="2"/>
        <v/>
      </c>
      <c r="AW62" s="318" t="str">
        <f t="shared" si="2"/>
        <v/>
      </c>
      <c r="AX62" s="1657" t="str">
        <f>IF(SUMIF($F$22:$F$60, $M62, AX$22:AX$60)=0,"",SUMIF($F$22:$F$60, $M62, AX$22:AX$60))</f>
        <v/>
      </c>
      <c r="AY62" s="1658"/>
      <c r="AZ62" s="1659" t="str">
        <f>IF(AX62="","",IF($BB$3="４週",AX62/4,IF($BB$3="暦月",AX62/($BB$8/7),"")))</f>
        <v/>
      </c>
      <c r="BA62" s="1660"/>
      <c r="BB62" s="1645"/>
      <c r="BC62" s="1646"/>
      <c r="BD62" s="1646"/>
      <c r="BE62" s="1646"/>
      <c r="BF62" s="1647"/>
    </row>
    <row r="63" spans="2:58" ht="20.25" customHeight="1" x14ac:dyDescent="0.15">
      <c r="B63" s="320"/>
      <c r="C63" s="321"/>
      <c r="D63" s="321"/>
      <c r="E63" s="321"/>
      <c r="F63" s="322"/>
      <c r="G63" s="1565"/>
      <c r="H63" s="1565"/>
      <c r="I63" s="1565"/>
      <c r="J63" s="1565"/>
      <c r="K63" s="1686"/>
      <c r="L63" s="323"/>
      <c r="M63" s="1654" t="s">
        <v>553</v>
      </c>
      <c r="N63" s="1655"/>
      <c r="O63" s="1655"/>
      <c r="P63" s="1655"/>
      <c r="Q63" s="1655"/>
      <c r="R63" s="1656"/>
      <c r="S63" s="317" t="str">
        <f t="shared" si="1"/>
        <v/>
      </c>
      <c r="T63" s="318" t="str">
        <f t="shared" si="1"/>
        <v/>
      </c>
      <c r="U63" s="318" t="str">
        <f>IF(SUMIF($F$22:$F$60, $M63, U$22:U$60)=0,"",SUMIF($F$22:$F$60, $M63, U$22:U$60))</f>
        <v/>
      </c>
      <c r="V63" s="318" t="str">
        <f t="shared" si="1"/>
        <v/>
      </c>
      <c r="W63" s="318" t="str">
        <f t="shared" si="1"/>
        <v/>
      </c>
      <c r="X63" s="318" t="str">
        <f t="shared" si="1"/>
        <v/>
      </c>
      <c r="Y63" s="319" t="str">
        <f t="shared" si="1"/>
        <v/>
      </c>
      <c r="Z63" s="317" t="str">
        <f t="shared" si="1"/>
        <v/>
      </c>
      <c r="AA63" s="318" t="str">
        <f t="shared" si="1"/>
        <v/>
      </c>
      <c r="AB63" s="318" t="str">
        <f t="shared" si="1"/>
        <v/>
      </c>
      <c r="AC63" s="318" t="str">
        <f t="shared" si="1"/>
        <v/>
      </c>
      <c r="AD63" s="318" t="str">
        <f t="shared" si="1"/>
        <v/>
      </c>
      <c r="AE63" s="318" t="str">
        <f t="shared" si="1"/>
        <v/>
      </c>
      <c r="AF63" s="319" t="str">
        <f t="shared" si="1"/>
        <v/>
      </c>
      <c r="AG63" s="317" t="str">
        <f t="shared" si="1"/>
        <v/>
      </c>
      <c r="AH63" s="318" t="str">
        <f t="shared" si="1"/>
        <v/>
      </c>
      <c r="AI63" s="318" t="str">
        <f t="shared" si="2"/>
        <v/>
      </c>
      <c r="AJ63" s="318" t="str">
        <f t="shared" si="2"/>
        <v/>
      </c>
      <c r="AK63" s="318" t="str">
        <f t="shared" si="2"/>
        <v/>
      </c>
      <c r="AL63" s="318" t="str">
        <f t="shared" si="2"/>
        <v/>
      </c>
      <c r="AM63" s="319" t="str">
        <f t="shared" si="2"/>
        <v/>
      </c>
      <c r="AN63" s="317" t="str">
        <f t="shared" si="2"/>
        <v/>
      </c>
      <c r="AO63" s="318" t="str">
        <f t="shared" si="2"/>
        <v/>
      </c>
      <c r="AP63" s="318" t="str">
        <f t="shared" si="2"/>
        <v/>
      </c>
      <c r="AQ63" s="318" t="str">
        <f t="shared" si="2"/>
        <v/>
      </c>
      <c r="AR63" s="318" t="str">
        <f t="shared" si="2"/>
        <v/>
      </c>
      <c r="AS63" s="318" t="str">
        <f t="shared" si="2"/>
        <v/>
      </c>
      <c r="AT63" s="319" t="str">
        <f t="shared" si="2"/>
        <v/>
      </c>
      <c r="AU63" s="317" t="str">
        <f t="shared" si="2"/>
        <v/>
      </c>
      <c r="AV63" s="318" t="str">
        <f t="shared" si="2"/>
        <v/>
      </c>
      <c r="AW63" s="318" t="str">
        <f t="shared" si="2"/>
        <v/>
      </c>
      <c r="AX63" s="1657" t="str">
        <f>IF(SUMIF($F$22:$F$60, $M63, AX$22:AX$60)=0,"",SUMIF($F$22:$F$60, $M63, AX$22:AX$60))</f>
        <v/>
      </c>
      <c r="AY63" s="1658"/>
      <c r="AZ63" s="1659" t="str">
        <f>IF(AX63="","",IF($BB$3="４週",AX63/4,IF($BB$3="暦月",AX63/($BB$8/7),"")))</f>
        <v/>
      </c>
      <c r="BA63" s="1660"/>
      <c r="BB63" s="1648"/>
      <c r="BC63" s="1649"/>
      <c r="BD63" s="1649"/>
      <c r="BE63" s="1649"/>
      <c r="BF63" s="1650"/>
    </row>
    <row r="64" spans="2:58" ht="20.25" customHeight="1" x14ac:dyDescent="0.15">
      <c r="B64" s="324"/>
      <c r="C64" s="325"/>
      <c r="D64" s="325"/>
      <c r="E64" s="325"/>
      <c r="F64" s="322"/>
      <c r="G64" s="1687"/>
      <c r="H64" s="1687"/>
      <c r="I64" s="1687"/>
      <c r="J64" s="1687"/>
      <c r="K64" s="1688"/>
      <c r="L64" s="323"/>
      <c r="M64" s="1654" t="s">
        <v>554</v>
      </c>
      <c r="N64" s="1655"/>
      <c r="O64" s="1655"/>
      <c r="P64" s="1655"/>
      <c r="Q64" s="1655"/>
      <c r="R64" s="1656"/>
      <c r="S64" s="317" t="str">
        <f t="shared" si="1"/>
        <v/>
      </c>
      <c r="T64" s="318" t="str">
        <f t="shared" si="1"/>
        <v/>
      </c>
      <c r="U64" s="318" t="str">
        <f>IF(SUMIF($F$22:$F$60, $M64, U$22:U$60)=0,"",SUMIF($F$22:$F$60, $M64, U$22:U$60))</f>
        <v/>
      </c>
      <c r="V64" s="318" t="str">
        <f t="shared" si="1"/>
        <v/>
      </c>
      <c r="W64" s="318" t="str">
        <f t="shared" si="1"/>
        <v/>
      </c>
      <c r="X64" s="318" t="str">
        <f t="shared" si="1"/>
        <v/>
      </c>
      <c r="Y64" s="319" t="str">
        <f t="shared" si="1"/>
        <v/>
      </c>
      <c r="Z64" s="317" t="str">
        <f t="shared" si="1"/>
        <v/>
      </c>
      <c r="AA64" s="318" t="str">
        <f t="shared" si="1"/>
        <v/>
      </c>
      <c r="AB64" s="318" t="str">
        <f t="shared" si="1"/>
        <v/>
      </c>
      <c r="AC64" s="318" t="str">
        <f t="shared" si="1"/>
        <v/>
      </c>
      <c r="AD64" s="318" t="str">
        <f t="shared" si="1"/>
        <v/>
      </c>
      <c r="AE64" s="318" t="str">
        <f t="shared" si="1"/>
        <v/>
      </c>
      <c r="AF64" s="319" t="str">
        <f t="shared" si="1"/>
        <v/>
      </c>
      <c r="AG64" s="317" t="str">
        <f t="shared" si="1"/>
        <v/>
      </c>
      <c r="AH64" s="318" t="str">
        <f t="shared" si="1"/>
        <v/>
      </c>
      <c r="AI64" s="318" t="str">
        <f t="shared" si="2"/>
        <v/>
      </c>
      <c r="AJ64" s="318" t="str">
        <f t="shared" si="2"/>
        <v/>
      </c>
      <c r="AK64" s="318" t="str">
        <f t="shared" si="2"/>
        <v/>
      </c>
      <c r="AL64" s="318" t="str">
        <f t="shared" si="2"/>
        <v/>
      </c>
      <c r="AM64" s="319" t="str">
        <f t="shared" si="2"/>
        <v/>
      </c>
      <c r="AN64" s="317" t="str">
        <f t="shared" si="2"/>
        <v/>
      </c>
      <c r="AO64" s="318" t="str">
        <f t="shared" si="2"/>
        <v/>
      </c>
      <c r="AP64" s="318" t="str">
        <f t="shared" si="2"/>
        <v/>
      </c>
      <c r="AQ64" s="318" t="str">
        <f t="shared" si="2"/>
        <v/>
      </c>
      <c r="AR64" s="318" t="str">
        <f t="shared" si="2"/>
        <v/>
      </c>
      <c r="AS64" s="318" t="str">
        <f t="shared" si="2"/>
        <v/>
      </c>
      <c r="AT64" s="319" t="str">
        <f t="shared" si="2"/>
        <v/>
      </c>
      <c r="AU64" s="317" t="str">
        <f t="shared" si="2"/>
        <v/>
      </c>
      <c r="AV64" s="318" t="str">
        <f t="shared" si="2"/>
        <v/>
      </c>
      <c r="AW64" s="318" t="str">
        <f t="shared" si="2"/>
        <v/>
      </c>
      <c r="AX64" s="1657" t="str">
        <f>IF(SUMIF($F$22:$F$60, $M64, AX$22:AX$60)=0,"",SUMIF($F$22:$F$60, $M64, AX$22:AX$60))</f>
        <v/>
      </c>
      <c r="AY64" s="1658"/>
      <c r="AZ64" s="1659" t="str">
        <f>IF(AX64="","",IF($BB$3="４週",AX64/4,IF($BB$3="暦月",AX64/($BB$8/7),"")))</f>
        <v/>
      </c>
      <c r="BA64" s="1660"/>
      <c r="BB64" s="1648"/>
      <c r="BC64" s="1649"/>
      <c r="BD64" s="1649"/>
      <c r="BE64" s="1649"/>
      <c r="BF64" s="1650"/>
    </row>
    <row r="65" spans="2:73" ht="20.25" customHeight="1" x14ac:dyDescent="0.15">
      <c r="B65" s="326"/>
      <c r="C65" s="327"/>
      <c r="D65" s="327"/>
      <c r="E65" s="327"/>
      <c r="F65" s="327"/>
      <c r="G65" s="1667" t="s">
        <v>555</v>
      </c>
      <c r="H65" s="1667"/>
      <c r="I65" s="1667"/>
      <c r="J65" s="1667"/>
      <c r="K65" s="1667"/>
      <c r="L65" s="1667"/>
      <c r="M65" s="1667"/>
      <c r="N65" s="1667"/>
      <c r="O65" s="1667"/>
      <c r="P65" s="1667"/>
      <c r="Q65" s="1667"/>
      <c r="R65" s="1668"/>
      <c r="S65" s="328"/>
      <c r="T65" s="329"/>
      <c r="U65" s="329"/>
      <c r="V65" s="329"/>
      <c r="W65" s="329"/>
      <c r="X65" s="329"/>
      <c r="Y65" s="330"/>
      <c r="Z65" s="328"/>
      <c r="AA65" s="329"/>
      <c r="AB65" s="329"/>
      <c r="AC65" s="329"/>
      <c r="AD65" s="329"/>
      <c r="AE65" s="329"/>
      <c r="AF65" s="330"/>
      <c r="AG65" s="328"/>
      <c r="AH65" s="329"/>
      <c r="AI65" s="329"/>
      <c r="AJ65" s="329"/>
      <c r="AK65" s="329"/>
      <c r="AL65" s="329"/>
      <c r="AM65" s="330"/>
      <c r="AN65" s="328"/>
      <c r="AO65" s="329"/>
      <c r="AP65" s="329"/>
      <c r="AQ65" s="329"/>
      <c r="AR65" s="329"/>
      <c r="AS65" s="329"/>
      <c r="AT65" s="330"/>
      <c r="AU65" s="328"/>
      <c r="AV65" s="329"/>
      <c r="AW65" s="330"/>
      <c r="AX65" s="1669"/>
      <c r="AY65" s="1670"/>
      <c r="AZ65" s="1670"/>
      <c r="BA65" s="1671"/>
      <c r="BB65" s="1648"/>
      <c r="BC65" s="1649"/>
      <c r="BD65" s="1649"/>
      <c r="BE65" s="1649"/>
      <c r="BF65" s="1650"/>
    </row>
    <row r="66" spans="2:73" ht="20.25" customHeight="1" x14ac:dyDescent="0.15">
      <c r="B66" s="326"/>
      <c r="C66" s="327"/>
      <c r="D66" s="327"/>
      <c r="E66" s="327"/>
      <c r="F66" s="327"/>
      <c r="G66" s="1667" t="s">
        <v>556</v>
      </c>
      <c r="H66" s="1667"/>
      <c r="I66" s="1667"/>
      <c r="J66" s="1667"/>
      <c r="K66" s="1667"/>
      <c r="L66" s="1667"/>
      <c r="M66" s="1667"/>
      <c r="N66" s="1667"/>
      <c r="O66" s="1667"/>
      <c r="P66" s="1667"/>
      <c r="Q66" s="1667"/>
      <c r="R66" s="1668"/>
      <c r="S66" s="328"/>
      <c r="T66" s="329"/>
      <c r="U66" s="329"/>
      <c r="V66" s="329"/>
      <c r="W66" s="329"/>
      <c r="X66" s="329"/>
      <c r="Y66" s="330"/>
      <c r="Z66" s="328"/>
      <c r="AA66" s="329"/>
      <c r="AB66" s="329"/>
      <c r="AC66" s="329"/>
      <c r="AD66" s="329"/>
      <c r="AE66" s="329"/>
      <c r="AF66" s="330"/>
      <c r="AG66" s="328"/>
      <c r="AH66" s="329"/>
      <c r="AI66" s="329"/>
      <c r="AJ66" s="329"/>
      <c r="AK66" s="329"/>
      <c r="AL66" s="329"/>
      <c r="AM66" s="330"/>
      <c r="AN66" s="328"/>
      <c r="AO66" s="329"/>
      <c r="AP66" s="329"/>
      <c r="AQ66" s="329"/>
      <c r="AR66" s="329"/>
      <c r="AS66" s="329"/>
      <c r="AT66" s="330"/>
      <c r="AU66" s="328"/>
      <c r="AV66" s="329"/>
      <c r="AW66" s="330"/>
      <c r="AX66" s="1672"/>
      <c r="AY66" s="1673"/>
      <c r="AZ66" s="1673"/>
      <c r="BA66" s="1674"/>
      <c r="BB66" s="1648"/>
      <c r="BC66" s="1649"/>
      <c r="BD66" s="1649"/>
      <c r="BE66" s="1649"/>
      <c r="BF66" s="1650"/>
    </row>
    <row r="67" spans="2:73" ht="20.25" customHeight="1" thickBot="1" x14ac:dyDescent="0.2">
      <c r="B67" s="331"/>
      <c r="C67" s="332"/>
      <c r="D67" s="332"/>
      <c r="E67" s="332"/>
      <c r="F67" s="332"/>
      <c r="G67" s="1678" t="s">
        <v>557</v>
      </c>
      <c r="H67" s="1679"/>
      <c r="I67" s="1679"/>
      <c r="J67" s="1679"/>
      <c r="K67" s="1679"/>
      <c r="L67" s="1679"/>
      <c r="M67" s="1679"/>
      <c r="N67" s="1679"/>
      <c r="O67" s="1679"/>
      <c r="P67" s="1679"/>
      <c r="Q67" s="1679"/>
      <c r="R67" s="1680"/>
      <c r="S67" s="333" t="str">
        <f>IF(S66&lt;&gt;"",IF(S65&gt;15,((S65-15)/5+1)*S66,S66),"")</f>
        <v/>
      </c>
      <c r="T67" s="334" t="str">
        <f t="shared" ref="T67:AW67" si="3">IF(T66&lt;&gt;"",IF(T65&gt;15,((T65-15)/5+1)*T66,T66),"")</f>
        <v/>
      </c>
      <c r="U67" s="334" t="str">
        <f t="shared" si="3"/>
        <v/>
      </c>
      <c r="V67" s="334" t="str">
        <f t="shared" si="3"/>
        <v/>
      </c>
      <c r="W67" s="334" t="str">
        <f t="shared" si="3"/>
        <v/>
      </c>
      <c r="X67" s="334" t="str">
        <f t="shared" si="3"/>
        <v/>
      </c>
      <c r="Y67" s="335" t="str">
        <f t="shared" si="3"/>
        <v/>
      </c>
      <c r="Z67" s="333" t="str">
        <f t="shared" si="3"/>
        <v/>
      </c>
      <c r="AA67" s="334" t="str">
        <f t="shared" si="3"/>
        <v/>
      </c>
      <c r="AB67" s="334" t="str">
        <f t="shared" si="3"/>
        <v/>
      </c>
      <c r="AC67" s="334" t="str">
        <f t="shared" si="3"/>
        <v/>
      </c>
      <c r="AD67" s="334" t="str">
        <f t="shared" si="3"/>
        <v/>
      </c>
      <c r="AE67" s="334" t="str">
        <f t="shared" si="3"/>
        <v/>
      </c>
      <c r="AF67" s="335" t="str">
        <f t="shared" si="3"/>
        <v/>
      </c>
      <c r="AG67" s="333" t="str">
        <f t="shared" si="3"/>
        <v/>
      </c>
      <c r="AH67" s="334" t="str">
        <f t="shared" si="3"/>
        <v/>
      </c>
      <c r="AI67" s="334" t="str">
        <f t="shared" si="3"/>
        <v/>
      </c>
      <c r="AJ67" s="334" t="str">
        <f t="shared" si="3"/>
        <v/>
      </c>
      <c r="AK67" s="334" t="str">
        <f t="shared" si="3"/>
        <v/>
      </c>
      <c r="AL67" s="334" t="str">
        <f t="shared" si="3"/>
        <v/>
      </c>
      <c r="AM67" s="335" t="str">
        <f t="shared" si="3"/>
        <v/>
      </c>
      <c r="AN67" s="333" t="str">
        <f t="shared" si="3"/>
        <v/>
      </c>
      <c r="AO67" s="334" t="str">
        <f t="shared" si="3"/>
        <v/>
      </c>
      <c r="AP67" s="334" t="str">
        <f t="shared" si="3"/>
        <v/>
      </c>
      <c r="AQ67" s="334" t="str">
        <f t="shared" si="3"/>
        <v/>
      </c>
      <c r="AR67" s="334" t="str">
        <f t="shared" si="3"/>
        <v/>
      </c>
      <c r="AS67" s="334" t="str">
        <f t="shared" si="3"/>
        <v/>
      </c>
      <c r="AT67" s="335" t="str">
        <f t="shared" si="3"/>
        <v/>
      </c>
      <c r="AU67" s="336" t="str">
        <f t="shared" si="3"/>
        <v/>
      </c>
      <c r="AV67" s="337" t="str">
        <f t="shared" si="3"/>
        <v/>
      </c>
      <c r="AW67" s="338" t="str">
        <f t="shared" si="3"/>
        <v/>
      </c>
      <c r="AX67" s="1672"/>
      <c r="AY67" s="1673"/>
      <c r="AZ67" s="1673"/>
      <c r="BA67" s="1674"/>
      <c r="BB67" s="1648"/>
      <c r="BC67" s="1649"/>
      <c r="BD67" s="1649"/>
      <c r="BE67" s="1649"/>
      <c r="BF67" s="1650"/>
    </row>
    <row r="68" spans="2:73" ht="18.75" customHeight="1" x14ac:dyDescent="0.15">
      <c r="B68" s="1564" t="s">
        <v>558</v>
      </c>
      <c r="C68" s="1565"/>
      <c r="D68" s="1565"/>
      <c r="E68" s="1565"/>
      <c r="F68" s="1565"/>
      <c r="G68" s="1565"/>
      <c r="H68" s="1565"/>
      <c r="I68" s="1565"/>
      <c r="J68" s="1565"/>
      <c r="K68" s="1566"/>
      <c r="L68" s="1681" t="s">
        <v>552</v>
      </c>
      <c r="M68" s="1681"/>
      <c r="N68" s="1681"/>
      <c r="O68" s="1681"/>
      <c r="P68" s="1681"/>
      <c r="Q68" s="1681"/>
      <c r="R68" s="1682"/>
      <c r="S68" s="339" t="str">
        <f>IF($L68="","",IF(COUNTIFS($F$22:$F$60,$L68,S$22:S$60,"&gt;0")=0,"",COUNTIFS($F$22:$F$60,$L68,S$22:S$60,"&gt;0")))</f>
        <v/>
      </c>
      <c r="T68" s="340" t="str">
        <f t="shared" ref="T68:AW72" si="4">IF($L68="","",IF(COUNTIFS($F$22:$F$60,$L68,T$22:T$60,"&gt;0")=0,"",COUNTIFS($F$22:$F$60,$L68,T$22:T$60,"&gt;0")))</f>
        <v/>
      </c>
      <c r="U68" s="340" t="str">
        <f t="shared" si="4"/>
        <v/>
      </c>
      <c r="V68" s="340" t="str">
        <f t="shared" si="4"/>
        <v/>
      </c>
      <c r="W68" s="340" t="str">
        <f t="shared" si="4"/>
        <v/>
      </c>
      <c r="X68" s="340" t="str">
        <f t="shared" si="4"/>
        <v/>
      </c>
      <c r="Y68" s="341" t="str">
        <f t="shared" si="4"/>
        <v/>
      </c>
      <c r="Z68" s="342" t="str">
        <f t="shared" si="4"/>
        <v/>
      </c>
      <c r="AA68" s="340" t="str">
        <f t="shared" si="4"/>
        <v/>
      </c>
      <c r="AB68" s="340" t="str">
        <f t="shared" si="4"/>
        <v/>
      </c>
      <c r="AC68" s="340" t="str">
        <f t="shared" si="4"/>
        <v/>
      </c>
      <c r="AD68" s="340" t="str">
        <f t="shared" si="4"/>
        <v/>
      </c>
      <c r="AE68" s="340" t="str">
        <f t="shared" si="4"/>
        <v/>
      </c>
      <c r="AF68" s="341" t="str">
        <f t="shared" si="4"/>
        <v/>
      </c>
      <c r="AG68" s="340" t="str">
        <f t="shared" si="4"/>
        <v/>
      </c>
      <c r="AH68" s="340" t="str">
        <f t="shared" si="4"/>
        <v/>
      </c>
      <c r="AI68" s="340" t="str">
        <f t="shared" si="4"/>
        <v/>
      </c>
      <c r="AJ68" s="340" t="str">
        <f t="shared" si="4"/>
        <v/>
      </c>
      <c r="AK68" s="340" t="str">
        <f t="shared" si="4"/>
        <v/>
      </c>
      <c r="AL68" s="340" t="str">
        <f t="shared" si="4"/>
        <v/>
      </c>
      <c r="AM68" s="341" t="str">
        <f t="shared" si="4"/>
        <v/>
      </c>
      <c r="AN68" s="340" t="str">
        <f t="shared" si="4"/>
        <v/>
      </c>
      <c r="AO68" s="340" t="str">
        <f t="shared" si="4"/>
        <v/>
      </c>
      <c r="AP68" s="340" t="str">
        <f t="shared" si="4"/>
        <v/>
      </c>
      <c r="AQ68" s="340" t="str">
        <f t="shared" si="4"/>
        <v/>
      </c>
      <c r="AR68" s="340" t="str">
        <f t="shared" si="4"/>
        <v/>
      </c>
      <c r="AS68" s="340" t="str">
        <f t="shared" si="4"/>
        <v/>
      </c>
      <c r="AT68" s="341" t="str">
        <f t="shared" si="4"/>
        <v/>
      </c>
      <c r="AU68" s="340" t="str">
        <f t="shared" si="4"/>
        <v/>
      </c>
      <c r="AV68" s="340" t="str">
        <f t="shared" si="4"/>
        <v/>
      </c>
      <c r="AW68" s="341" t="str">
        <f t="shared" si="4"/>
        <v/>
      </c>
      <c r="AX68" s="1672"/>
      <c r="AY68" s="1673"/>
      <c r="AZ68" s="1673"/>
      <c r="BA68" s="1674"/>
      <c r="BB68" s="1648"/>
      <c r="BC68" s="1649"/>
      <c r="BD68" s="1649"/>
      <c r="BE68" s="1649"/>
      <c r="BF68" s="1650"/>
    </row>
    <row r="69" spans="2:73" ht="18.75" customHeight="1" x14ac:dyDescent="0.15">
      <c r="B69" s="1564"/>
      <c r="C69" s="1565"/>
      <c r="D69" s="1565"/>
      <c r="E69" s="1565"/>
      <c r="F69" s="1565"/>
      <c r="G69" s="1565"/>
      <c r="H69" s="1565"/>
      <c r="I69" s="1565"/>
      <c r="J69" s="1565"/>
      <c r="K69" s="1566"/>
      <c r="L69" s="1683" t="s">
        <v>553</v>
      </c>
      <c r="M69" s="1683"/>
      <c r="N69" s="1683"/>
      <c r="O69" s="1683"/>
      <c r="P69" s="1683"/>
      <c r="Q69" s="1683"/>
      <c r="R69" s="1684"/>
      <c r="S69" s="336" t="str">
        <f t="shared" ref="S69:AH72" si="5">IF($L69="","",IF(COUNTIFS($F$22:$F$60,$L69,S$22:S$60,"&gt;0")=0,"",COUNTIFS($F$22:$F$60,$L69,S$22:S$60,"&gt;0")))</f>
        <v/>
      </c>
      <c r="T69" s="337" t="str">
        <f>IF($L69="","",IF(COUNTIFS($F$22:$F$60,$L69,T$22:T$60,"&gt;0")=0,"",COUNTIFS($F$22:$F$60,$L69,T$22:T$60,"&gt;0")))</f>
        <v/>
      </c>
      <c r="U69" s="337" t="str">
        <f t="shared" si="5"/>
        <v/>
      </c>
      <c r="V69" s="337" t="str">
        <f t="shared" si="5"/>
        <v/>
      </c>
      <c r="W69" s="337" t="str">
        <f t="shared" si="5"/>
        <v/>
      </c>
      <c r="X69" s="337" t="str">
        <f t="shared" si="5"/>
        <v/>
      </c>
      <c r="Y69" s="338" t="str">
        <f t="shared" si="5"/>
        <v/>
      </c>
      <c r="Z69" s="343" t="str">
        <f t="shared" si="5"/>
        <v/>
      </c>
      <c r="AA69" s="337" t="str">
        <f t="shared" si="5"/>
        <v/>
      </c>
      <c r="AB69" s="337" t="str">
        <f t="shared" si="5"/>
        <v/>
      </c>
      <c r="AC69" s="337" t="str">
        <f t="shared" si="5"/>
        <v/>
      </c>
      <c r="AD69" s="337" t="str">
        <f t="shared" si="5"/>
        <v/>
      </c>
      <c r="AE69" s="337" t="str">
        <f t="shared" si="5"/>
        <v/>
      </c>
      <c r="AF69" s="338" t="str">
        <f t="shared" si="5"/>
        <v/>
      </c>
      <c r="AG69" s="337" t="str">
        <f t="shared" si="5"/>
        <v/>
      </c>
      <c r="AH69" s="337" t="str">
        <f t="shared" si="5"/>
        <v/>
      </c>
      <c r="AI69" s="337" t="str">
        <f t="shared" si="4"/>
        <v/>
      </c>
      <c r="AJ69" s="337" t="str">
        <f t="shared" si="4"/>
        <v/>
      </c>
      <c r="AK69" s="337" t="str">
        <f t="shared" si="4"/>
        <v/>
      </c>
      <c r="AL69" s="337" t="str">
        <f t="shared" si="4"/>
        <v/>
      </c>
      <c r="AM69" s="338" t="str">
        <f t="shared" si="4"/>
        <v/>
      </c>
      <c r="AN69" s="337" t="str">
        <f t="shared" si="4"/>
        <v/>
      </c>
      <c r="AO69" s="337" t="str">
        <f t="shared" si="4"/>
        <v/>
      </c>
      <c r="AP69" s="337" t="str">
        <f t="shared" si="4"/>
        <v/>
      </c>
      <c r="AQ69" s="337" t="str">
        <f t="shared" si="4"/>
        <v/>
      </c>
      <c r="AR69" s="337" t="str">
        <f t="shared" si="4"/>
        <v/>
      </c>
      <c r="AS69" s="337" t="str">
        <f t="shared" si="4"/>
        <v/>
      </c>
      <c r="AT69" s="338" t="str">
        <f t="shared" si="4"/>
        <v/>
      </c>
      <c r="AU69" s="337" t="str">
        <f t="shared" si="4"/>
        <v/>
      </c>
      <c r="AV69" s="337" t="str">
        <f t="shared" si="4"/>
        <v/>
      </c>
      <c r="AW69" s="338" t="str">
        <f t="shared" si="4"/>
        <v/>
      </c>
      <c r="AX69" s="1672"/>
      <c r="AY69" s="1673"/>
      <c r="AZ69" s="1673"/>
      <c r="BA69" s="1674"/>
      <c r="BB69" s="1648"/>
      <c r="BC69" s="1649"/>
      <c r="BD69" s="1649"/>
      <c r="BE69" s="1649"/>
      <c r="BF69" s="1650"/>
    </row>
    <row r="70" spans="2:73" ht="18.75" customHeight="1" x14ac:dyDescent="0.15">
      <c r="B70" s="1564"/>
      <c r="C70" s="1565"/>
      <c r="D70" s="1565"/>
      <c r="E70" s="1565"/>
      <c r="F70" s="1565"/>
      <c r="G70" s="1565"/>
      <c r="H70" s="1565"/>
      <c r="I70" s="1565"/>
      <c r="J70" s="1565"/>
      <c r="K70" s="1566"/>
      <c r="L70" s="1683" t="s">
        <v>554</v>
      </c>
      <c r="M70" s="1683"/>
      <c r="N70" s="1683"/>
      <c r="O70" s="1683"/>
      <c r="P70" s="1683"/>
      <c r="Q70" s="1683"/>
      <c r="R70" s="1684"/>
      <c r="S70" s="336" t="str">
        <f t="shared" si="5"/>
        <v/>
      </c>
      <c r="T70" s="337" t="str">
        <f t="shared" si="4"/>
        <v/>
      </c>
      <c r="U70" s="337" t="str">
        <f t="shared" si="4"/>
        <v/>
      </c>
      <c r="V70" s="337" t="str">
        <f t="shared" si="4"/>
        <v/>
      </c>
      <c r="W70" s="337" t="str">
        <f t="shared" si="4"/>
        <v/>
      </c>
      <c r="X70" s="337" t="str">
        <f>IF($L70="","",IF(COUNTIFS($F$22:$F$60,$L70,X$22:X$60,"&gt;0")=0,"",COUNTIFS($F$22:$F$60,$L70,X$22:X$60,"&gt;0")))</f>
        <v/>
      </c>
      <c r="Y70" s="338" t="str">
        <f t="shared" si="4"/>
        <v/>
      </c>
      <c r="Z70" s="343" t="str">
        <f t="shared" si="4"/>
        <v/>
      </c>
      <c r="AA70" s="337" t="str">
        <f t="shared" si="4"/>
        <v/>
      </c>
      <c r="AB70" s="337" t="str">
        <f t="shared" si="4"/>
        <v/>
      </c>
      <c r="AC70" s="337" t="str">
        <f t="shared" si="4"/>
        <v/>
      </c>
      <c r="AD70" s="337" t="str">
        <f t="shared" si="4"/>
        <v/>
      </c>
      <c r="AE70" s="337" t="str">
        <f t="shared" si="4"/>
        <v/>
      </c>
      <c r="AF70" s="338" t="str">
        <f t="shared" si="4"/>
        <v/>
      </c>
      <c r="AG70" s="337" t="str">
        <f t="shared" si="4"/>
        <v/>
      </c>
      <c r="AH70" s="337" t="str">
        <f t="shared" si="4"/>
        <v/>
      </c>
      <c r="AI70" s="337" t="str">
        <f t="shared" si="4"/>
        <v/>
      </c>
      <c r="AJ70" s="337" t="str">
        <f t="shared" si="4"/>
        <v/>
      </c>
      <c r="AK70" s="337" t="str">
        <f t="shared" si="4"/>
        <v/>
      </c>
      <c r="AL70" s="337" t="str">
        <f t="shared" si="4"/>
        <v/>
      </c>
      <c r="AM70" s="338" t="str">
        <f t="shared" si="4"/>
        <v/>
      </c>
      <c r="AN70" s="337" t="str">
        <f t="shared" si="4"/>
        <v/>
      </c>
      <c r="AO70" s="337" t="str">
        <f t="shared" si="4"/>
        <v/>
      </c>
      <c r="AP70" s="337" t="str">
        <f t="shared" si="4"/>
        <v/>
      </c>
      <c r="AQ70" s="337" t="str">
        <f t="shared" si="4"/>
        <v/>
      </c>
      <c r="AR70" s="337" t="str">
        <f t="shared" si="4"/>
        <v/>
      </c>
      <c r="AS70" s="337" t="str">
        <f t="shared" si="4"/>
        <v/>
      </c>
      <c r="AT70" s="338" t="str">
        <f t="shared" si="4"/>
        <v/>
      </c>
      <c r="AU70" s="337" t="str">
        <f t="shared" si="4"/>
        <v/>
      </c>
      <c r="AV70" s="337" t="str">
        <f t="shared" si="4"/>
        <v/>
      </c>
      <c r="AW70" s="338" t="str">
        <f t="shared" si="4"/>
        <v/>
      </c>
      <c r="AX70" s="1672"/>
      <c r="AY70" s="1673"/>
      <c r="AZ70" s="1673"/>
      <c r="BA70" s="1674"/>
      <c r="BB70" s="1648"/>
      <c r="BC70" s="1649"/>
      <c r="BD70" s="1649"/>
      <c r="BE70" s="1649"/>
      <c r="BF70" s="1650"/>
    </row>
    <row r="71" spans="2:73" ht="18.75" customHeight="1" x14ac:dyDescent="0.15">
      <c r="B71" s="1564"/>
      <c r="C71" s="1565"/>
      <c r="D71" s="1565"/>
      <c r="E71" s="1565"/>
      <c r="F71" s="1565"/>
      <c r="G71" s="1565"/>
      <c r="H71" s="1565"/>
      <c r="I71" s="1565"/>
      <c r="J71" s="1565"/>
      <c r="K71" s="1566"/>
      <c r="L71" s="1683" t="s">
        <v>559</v>
      </c>
      <c r="M71" s="1683"/>
      <c r="N71" s="1683"/>
      <c r="O71" s="1683"/>
      <c r="P71" s="1683"/>
      <c r="Q71" s="1683"/>
      <c r="R71" s="1684"/>
      <c r="S71" s="336" t="str">
        <f t="shared" si="5"/>
        <v/>
      </c>
      <c r="T71" s="337" t="str">
        <f t="shared" si="4"/>
        <v/>
      </c>
      <c r="U71" s="337" t="str">
        <f t="shared" si="4"/>
        <v/>
      </c>
      <c r="V71" s="337" t="str">
        <f t="shared" si="4"/>
        <v/>
      </c>
      <c r="W71" s="337" t="str">
        <f t="shared" si="4"/>
        <v/>
      </c>
      <c r="X71" s="337" t="str">
        <f t="shared" si="4"/>
        <v/>
      </c>
      <c r="Y71" s="338" t="str">
        <f t="shared" si="4"/>
        <v/>
      </c>
      <c r="Z71" s="343" t="str">
        <f t="shared" si="4"/>
        <v/>
      </c>
      <c r="AA71" s="337" t="str">
        <f t="shared" si="4"/>
        <v/>
      </c>
      <c r="AB71" s="337" t="str">
        <f t="shared" si="4"/>
        <v/>
      </c>
      <c r="AC71" s="337" t="str">
        <f t="shared" si="4"/>
        <v/>
      </c>
      <c r="AD71" s="337" t="str">
        <f t="shared" si="4"/>
        <v/>
      </c>
      <c r="AE71" s="337" t="str">
        <f t="shared" si="4"/>
        <v/>
      </c>
      <c r="AF71" s="338" t="str">
        <f t="shared" si="4"/>
        <v/>
      </c>
      <c r="AG71" s="337" t="str">
        <f t="shared" si="4"/>
        <v/>
      </c>
      <c r="AH71" s="337" t="str">
        <f t="shared" si="4"/>
        <v/>
      </c>
      <c r="AI71" s="337" t="str">
        <f t="shared" si="4"/>
        <v/>
      </c>
      <c r="AJ71" s="337" t="str">
        <f t="shared" si="4"/>
        <v/>
      </c>
      <c r="AK71" s="337" t="str">
        <f t="shared" si="4"/>
        <v/>
      </c>
      <c r="AL71" s="337" t="str">
        <f t="shared" si="4"/>
        <v/>
      </c>
      <c r="AM71" s="338" t="str">
        <f t="shared" si="4"/>
        <v/>
      </c>
      <c r="AN71" s="337" t="str">
        <f t="shared" si="4"/>
        <v/>
      </c>
      <c r="AO71" s="337" t="str">
        <f t="shared" si="4"/>
        <v/>
      </c>
      <c r="AP71" s="337" t="str">
        <f t="shared" si="4"/>
        <v/>
      </c>
      <c r="AQ71" s="337" t="str">
        <f t="shared" si="4"/>
        <v/>
      </c>
      <c r="AR71" s="337" t="str">
        <f t="shared" si="4"/>
        <v/>
      </c>
      <c r="AS71" s="337" t="str">
        <f t="shared" si="4"/>
        <v/>
      </c>
      <c r="AT71" s="338" t="str">
        <f t="shared" si="4"/>
        <v/>
      </c>
      <c r="AU71" s="337" t="str">
        <f t="shared" si="4"/>
        <v/>
      </c>
      <c r="AV71" s="337" t="str">
        <f t="shared" si="4"/>
        <v/>
      </c>
      <c r="AW71" s="338" t="str">
        <f t="shared" si="4"/>
        <v/>
      </c>
      <c r="AX71" s="1672"/>
      <c r="AY71" s="1673"/>
      <c r="AZ71" s="1673"/>
      <c r="BA71" s="1674"/>
      <c r="BB71" s="1648"/>
      <c r="BC71" s="1649"/>
      <c r="BD71" s="1649"/>
      <c r="BE71" s="1649"/>
      <c r="BF71" s="1650"/>
    </row>
    <row r="72" spans="2:73" ht="18.75" customHeight="1" thickBot="1" x14ac:dyDescent="0.2">
      <c r="B72" s="1567"/>
      <c r="C72" s="1568"/>
      <c r="D72" s="1568"/>
      <c r="E72" s="1568"/>
      <c r="F72" s="1568"/>
      <c r="G72" s="1568"/>
      <c r="H72" s="1568"/>
      <c r="I72" s="1568"/>
      <c r="J72" s="1568"/>
      <c r="K72" s="1569"/>
      <c r="L72" s="1665"/>
      <c r="M72" s="1665"/>
      <c r="N72" s="1665"/>
      <c r="O72" s="1665"/>
      <c r="P72" s="1665"/>
      <c r="Q72" s="1665"/>
      <c r="R72" s="1666"/>
      <c r="S72" s="344" t="str">
        <f t="shared" si="5"/>
        <v/>
      </c>
      <c r="T72" s="345" t="str">
        <f t="shared" si="4"/>
        <v/>
      </c>
      <c r="U72" s="345" t="str">
        <f t="shared" si="4"/>
        <v/>
      </c>
      <c r="V72" s="345" t="str">
        <f t="shared" si="4"/>
        <v/>
      </c>
      <c r="W72" s="345" t="str">
        <f t="shared" si="4"/>
        <v/>
      </c>
      <c r="X72" s="345" t="str">
        <f t="shared" si="4"/>
        <v/>
      </c>
      <c r="Y72" s="346" t="str">
        <f t="shared" si="4"/>
        <v/>
      </c>
      <c r="Z72" s="347" t="str">
        <f t="shared" si="4"/>
        <v/>
      </c>
      <c r="AA72" s="345" t="str">
        <f t="shared" si="4"/>
        <v/>
      </c>
      <c r="AB72" s="345" t="str">
        <f t="shared" si="4"/>
        <v/>
      </c>
      <c r="AC72" s="345" t="str">
        <f t="shared" si="4"/>
        <v/>
      </c>
      <c r="AD72" s="345" t="str">
        <f t="shared" si="4"/>
        <v/>
      </c>
      <c r="AE72" s="345" t="str">
        <f t="shared" si="4"/>
        <v/>
      </c>
      <c r="AF72" s="346" t="str">
        <f t="shared" si="4"/>
        <v/>
      </c>
      <c r="AG72" s="345" t="str">
        <f t="shared" si="4"/>
        <v/>
      </c>
      <c r="AH72" s="345" t="str">
        <f t="shared" si="4"/>
        <v/>
      </c>
      <c r="AI72" s="345" t="str">
        <f t="shared" si="4"/>
        <v/>
      </c>
      <c r="AJ72" s="345" t="str">
        <f t="shared" si="4"/>
        <v/>
      </c>
      <c r="AK72" s="345" t="str">
        <f t="shared" si="4"/>
        <v/>
      </c>
      <c r="AL72" s="345" t="str">
        <f t="shared" si="4"/>
        <v/>
      </c>
      <c r="AM72" s="346" t="str">
        <f t="shared" si="4"/>
        <v/>
      </c>
      <c r="AN72" s="345" t="str">
        <f t="shared" si="4"/>
        <v/>
      </c>
      <c r="AO72" s="345" t="str">
        <f t="shared" si="4"/>
        <v/>
      </c>
      <c r="AP72" s="345" t="str">
        <f t="shared" si="4"/>
        <v/>
      </c>
      <c r="AQ72" s="345" t="str">
        <f t="shared" si="4"/>
        <v/>
      </c>
      <c r="AR72" s="345" t="str">
        <f t="shared" si="4"/>
        <v/>
      </c>
      <c r="AS72" s="345" t="str">
        <f t="shared" si="4"/>
        <v/>
      </c>
      <c r="AT72" s="346" t="str">
        <f t="shared" si="4"/>
        <v/>
      </c>
      <c r="AU72" s="345" t="str">
        <f t="shared" si="4"/>
        <v/>
      </c>
      <c r="AV72" s="345" t="str">
        <f t="shared" si="4"/>
        <v/>
      </c>
      <c r="AW72" s="346" t="str">
        <f t="shared" si="4"/>
        <v/>
      </c>
      <c r="AX72" s="1675"/>
      <c r="AY72" s="1676"/>
      <c r="AZ72" s="1676"/>
      <c r="BA72" s="1677"/>
      <c r="BB72" s="1651"/>
      <c r="BC72" s="1652"/>
      <c r="BD72" s="1652"/>
      <c r="BE72" s="1652"/>
      <c r="BF72" s="1653"/>
    </row>
    <row r="73" spans="2:73" ht="13.5" customHeight="1" x14ac:dyDescent="0.15">
      <c r="C73" s="348"/>
      <c r="D73" s="348"/>
      <c r="E73" s="348"/>
      <c r="F73" s="348"/>
      <c r="G73" s="349"/>
      <c r="H73" s="350"/>
      <c r="AF73" s="277"/>
    </row>
    <row r="74" spans="2:73" ht="11.45" customHeight="1" x14ac:dyDescent="0.15">
      <c r="H74" s="351"/>
      <c r="I74" s="351"/>
      <c r="J74" s="351"/>
      <c r="K74" s="351"/>
      <c r="L74" s="351"/>
      <c r="M74" s="351"/>
      <c r="N74" s="351"/>
      <c r="O74" s="351"/>
      <c r="P74" s="351"/>
      <c r="Q74" s="351"/>
      <c r="R74" s="351"/>
      <c r="S74" s="351"/>
      <c r="T74" s="351"/>
      <c r="U74" s="351"/>
      <c r="V74" s="351"/>
      <c r="W74" s="351"/>
      <c r="X74" s="351"/>
      <c r="Y74" s="351"/>
      <c r="Z74" s="351"/>
      <c r="AA74" s="351"/>
      <c r="AB74" s="351"/>
      <c r="AC74" s="351"/>
      <c r="AD74" s="351"/>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row>
    <row r="75" spans="2:73" ht="20.25" customHeight="1" x14ac:dyDescent="0.2">
      <c r="BN75" s="272"/>
      <c r="BO75" s="260"/>
      <c r="BP75" s="272"/>
      <c r="BQ75" s="272"/>
      <c r="BR75" s="272"/>
      <c r="BS75" s="321"/>
      <c r="BT75" s="352"/>
      <c r="BU75" s="352"/>
    </row>
    <row r="76" spans="2:73" ht="20.25" customHeight="1" x14ac:dyDescent="0.15">
      <c r="C76" s="353"/>
      <c r="D76" s="353"/>
      <c r="E76" s="353"/>
      <c r="F76" s="353"/>
      <c r="G76" s="353"/>
      <c r="H76" s="277"/>
      <c r="I76" s="277"/>
    </row>
    <row r="77" spans="2:73" ht="20.25" customHeight="1" x14ac:dyDescent="0.15">
      <c r="C77" s="353"/>
      <c r="D77" s="353"/>
      <c r="E77" s="353"/>
      <c r="F77" s="353"/>
      <c r="G77" s="353"/>
      <c r="H77" s="277"/>
      <c r="I77" s="277"/>
    </row>
    <row r="78" spans="2:73" ht="20.25" customHeight="1" x14ac:dyDescent="0.15">
      <c r="C78" s="277"/>
      <c r="D78" s="277"/>
      <c r="E78" s="277"/>
      <c r="F78" s="277"/>
      <c r="G78" s="277"/>
    </row>
    <row r="79" spans="2:73" ht="20.25" customHeight="1" x14ac:dyDescent="0.15">
      <c r="C79" s="277"/>
      <c r="D79" s="277"/>
      <c r="E79" s="277"/>
      <c r="F79" s="277"/>
      <c r="G79" s="277"/>
    </row>
    <row r="80" spans="2:73" ht="20.25" customHeight="1" x14ac:dyDescent="0.15">
      <c r="C80" s="277"/>
      <c r="D80" s="277"/>
      <c r="E80" s="277"/>
      <c r="F80" s="277"/>
      <c r="G80" s="277"/>
    </row>
    <row r="81" spans="3:7" ht="20.25" customHeight="1" x14ac:dyDescent="0.15">
      <c r="C81" s="277"/>
      <c r="D81" s="277"/>
      <c r="E81" s="277"/>
      <c r="F81" s="277"/>
      <c r="G81" s="277"/>
    </row>
  </sheetData>
  <sheetProtection insertColumns="0" deleteRows="0"/>
  <mergeCells count="247">
    <mergeCell ref="AZ62:BA62"/>
    <mergeCell ref="G67:R67"/>
    <mergeCell ref="B68:K72"/>
    <mergeCell ref="L68:R68"/>
    <mergeCell ref="L69:R69"/>
    <mergeCell ref="L70:R70"/>
    <mergeCell ref="L71:R71"/>
    <mergeCell ref="G62:K64"/>
    <mergeCell ref="M62:R62"/>
    <mergeCell ref="AX62:AY62"/>
    <mergeCell ref="G55:G57"/>
    <mergeCell ref="H55:K57"/>
    <mergeCell ref="L55:O57"/>
    <mergeCell ref="P55:R55"/>
    <mergeCell ref="BB62:BF72"/>
    <mergeCell ref="M63:R63"/>
    <mergeCell ref="AX63:AY63"/>
    <mergeCell ref="AZ63:BA63"/>
    <mergeCell ref="M64:R64"/>
    <mergeCell ref="AX64:AY64"/>
    <mergeCell ref="AX58:AY58"/>
    <mergeCell ref="AZ58:BA58"/>
    <mergeCell ref="BB58:BF60"/>
    <mergeCell ref="P59:R59"/>
    <mergeCell ref="AX59:AY59"/>
    <mergeCell ref="AZ59:BA59"/>
    <mergeCell ref="P60:R60"/>
    <mergeCell ref="AX60:AY60"/>
    <mergeCell ref="AZ60:BA60"/>
    <mergeCell ref="L72:R72"/>
    <mergeCell ref="AZ64:BA64"/>
    <mergeCell ref="G65:R65"/>
    <mergeCell ref="AX65:BA72"/>
    <mergeCell ref="G66:R66"/>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B52:B54"/>
    <mergeCell ref="C52:E54"/>
    <mergeCell ref="G52:G54"/>
    <mergeCell ref="H52:K54"/>
    <mergeCell ref="L52:O54"/>
    <mergeCell ref="P52:R52"/>
    <mergeCell ref="AX49:AY49"/>
    <mergeCell ref="AZ49:BA49"/>
    <mergeCell ref="AX52:AY52"/>
    <mergeCell ref="AZ52:BA5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AU14:AW14"/>
    <mergeCell ref="AY14:BA14"/>
    <mergeCell ref="BC14:BD14"/>
    <mergeCell ref="B17:B21"/>
    <mergeCell ref="C17:E21"/>
    <mergeCell ref="G17:G21"/>
    <mergeCell ref="H17:K21"/>
    <mergeCell ref="L17:O21"/>
    <mergeCell ref="P17:R21"/>
    <mergeCell ref="S17:AW17"/>
    <mergeCell ref="BB4:BE4"/>
    <mergeCell ref="AX6:AY6"/>
    <mergeCell ref="BB6:BC6"/>
    <mergeCell ref="BB8:BC8"/>
    <mergeCell ref="BB10:BD10"/>
    <mergeCell ref="AO12:AQ12"/>
    <mergeCell ref="BB12:BD12"/>
    <mergeCell ref="AP1:BE1"/>
    <mergeCell ref="Z2:AA2"/>
    <mergeCell ref="AC2:AD2"/>
    <mergeCell ref="AG2:AH2"/>
    <mergeCell ref="AP2:BE2"/>
    <mergeCell ref="BB3:BE3"/>
  </mergeCells>
  <phoneticPr fontId="2"/>
  <conditionalFormatting sqref="S23:BA24">
    <cfRule type="expression" dxfId="131" priority="14">
      <formula>INDIRECT(ADDRESS(ROW(),COLUMN()))=TRUNC(INDIRECT(ADDRESS(ROW(),COLUMN())))</formula>
    </cfRule>
  </conditionalFormatting>
  <conditionalFormatting sqref="S26:BA27">
    <cfRule type="expression" dxfId="130" priority="13">
      <formula>INDIRECT(ADDRESS(ROW(),COLUMN()))=TRUNC(INDIRECT(ADDRESS(ROW(),COLUMN())))</formula>
    </cfRule>
  </conditionalFormatting>
  <conditionalFormatting sqref="S29:BA30">
    <cfRule type="expression" dxfId="129" priority="12">
      <formula>INDIRECT(ADDRESS(ROW(),COLUMN()))=TRUNC(INDIRECT(ADDRESS(ROW(),COLUMN())))</formula>
    </cfRule>
  </conditionalFormatting>
  <conditionalFormatting sqref="S32:BA33">
    <cfRule type="expression" dxfId="128" priority="11">
      <formula>INDIRECT(ADDRESS(ROW(),COLUMN()))=TRUNC(INDIRECT(ADDRESS(ROW(),COLUMN())))</formula>
    </cfRule>
  </conditionalFormatting>
  <conditionalFormatting sqref="S35:BA36">
    <cfRule type="expression" dxfId="127" priority="10">
      <formula>INDIRECT(ADDRESS(ROW(),COLUMN()))=TRUNC(INDIRECT(ADDRESS(ROW(),COLUMN())))</formula>
    </cfRule>
  </conditionalFormatting>
  <conditionalFormatting sqref="S38:BA39">
    <cfRule type="expression" dxfId="126" priority="9">
      <formula>INDIRECT(ADDRESS(ROW(),COLUMN()))=TRUNC(INDIRECT(ADDRESS(ROW(),COLUMN())))</formula>
    </cfRule>
  </conditionalFormatting>
  <conditionalFormatting sqref="S41:BA42">
    <cfRule type="expression" dxfId="125" priority="8">
      <formula>INDIRECT(ADDRESS(ROW(),COLUMN()))=TRUNC(INDIRECT(ADDRESS(ROW(),COLUMN())))</formula>
    </cfRule>
  </conditionalFormatting>
  <conditionalFormatting sqref="S44:BA45">
    <cfRule type="expression" dxfId="124" priority="7">
      <formula>INDIRECT(ADDRESS(ROW(),COLUMN()))=TRUNC(INDIRECT(ADDRESS(ROW(),COLUMN())))</formula>
    </cfRule>
  </conditionalFormatting>
  <conditionalFormatting sqref="S47:BA48">
    <cfRule type="expression" dxfId="123" priority="6">
      <formula>INDIRECT(ADDRESS(ROW(),COLUMN()))=TRUNC(INDIRECT(ADDRESS(ROW(),COLUMN())))</formula>
    </cfRule>
  </conditionalFormatting>
  <conditionalFormatting sqref="S50:BA51">
    <cfRule type="expression" dxfId="122" priority="5">
      <formula>INDIRECT(ADDRESS(ROW(),COLUMN()))=TRUNC(INDIRECT(ADDRESS(ROW(),COLUMN())))</formula>
    </cfRule>
  </conditionalFormatting>
  <conditionalFormatting sqref="S53:BA54">
    <cfRule type="expression" dxfId="121" priority="4">
      <formula>INDIRECT(ADDRESS(ROW(),COLUMN()))=TRUNC(INDIRECT(ADDRESS(ROW(),COLUMN())))</formula>
    </cfRule>
  </conditionalFormatting>
  <conditionalFormatting sqref="S56:BA57">
    <cfRule type="expression" dxfId="120" priority="3">
      <formula>INDIRECT(ADDRESS(ROW(),COLUMN()))=TRUNC(INDIRECT(ADDRESS(ROW(),COLUMN())))</formula>
    </cfRule>
  </conditionalFormatting>
  <conditionalFormatting sqref="S59:BA60">
    <cfRule type="expression" dxfId="119" priority="2">
      <formula>INDIRECT(ADDRESS(ROW(),COLUMN()))=TRUNC(INDIRECT(ADDRESS(ROW(),COLUMN())))</formula>
    </cfRule>
  </conditionalFormatting>
  <conditionalFormatting sqref="S62:BA72">
    <cfRule type="expression" dxfId="118" priority="1">
      <formula>INDIRECT(ADDRESS(ROW(),COLUMN()))=TRUNC(INDIRECT(ADDRESS(ROW(),COLUMN())))</formula>
    </cfRule>
  </conditionalFormatting>
  <conditionalFormatting sqref="BC14:BD14">
    <cfRule type="expression" dxfId="117" priority="15">
      <formula>INDIRECT(ADDRESS(ROW(),COLUMN()))=TRUNC(INDIRECT(ADDRESS(ROW(),COLUMN())))</formula>
    </cfRule>
  </conditionalFormatting>
  <dataValidations count="8">
    <dataValidation type="decimal" allowBlank="1" showInputMessage="1" showErrorMessage="1" error="入力可能範囲　32～40" sqref="AX6" xr:uid="{00000000-0002-0000-1600-000000000000}">
      <formula1>32</formula1>
      <formula2>40</formula2>
    </dataValidation>
    <dataValidation type="list" allowBlank="1" showInputMessage="1" sqref="G22:G60" xr:uid="{00000000-0002-0000-1600-000001000000}">
      <formula1>"A, B, C, D"</formula1>
    </dataValidation>
    <dataValidation type="list" allowBlank="1" showInputMessage="1" sqref="C22:E60" xr:uid="{00000000-0002-0000-1600-000002000000}">
      <formula1>職種</formula1>
    </dataValidation>
    <dataValidation type="list" allowBlank="1" showInputMessage="1" showErrorMessage="1" sqref="BB4:BE4" xr:uid="{00000000-0002-0000-1600-000003000000}">
      <formula1>"予定,実績,予定・実績"</formula1>
    </dataValidation>
    <dataValidation type="list" allowBlank="1" showInputMessage="1" sqref="S58:AW58 S22:AW22 S25:AW25 S28:AW28 S31:AW31 S34:AW34 S37:AW37 S40:AW40 S43:AW43 S46:AW46 S49:AW49 S52:AW52 S55:AW55" xr:uid="{00000000-0002-0000-1600-000004000000}">
      <formula1>シフト記号表</formula1>
    </dataValidation>
    <dataValidation type="list" allowBlank="1" showInputMessage="1" showErrorMessage="1" sqref="AC3" xr:uid="{00000000-0002-0000-1600-000005000000}">
      <formula1>#REF!</formula1>
    </dataValidation>
    <dataValidation type="list" allowBlank="1" showInputMessage="1" showErrorMessage="1" sqref="BB3:BE3" xr:uid="{00000000-0002-0000-1600-000006000000}">
      <formula1>"４週,暦月"</formula1>
    </dataValidation>
    <dataValidation type="list" errorStyle="warning" allowBlank="1" showInputMessage="1" error="リストにない場合のみ、入力してください。" sqref="H22:K60" xr:uid="{00000000-0002-0000-1600-000007000000}">
      <formula1>INDIRECT(C22)</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8000000}">
          <x14:formula1>
            <xm:f>標準様式１プルダウン・リスト!$C$4:$C$8</xm:f>
          </x14:formula1>
          <xm:sqref>AP1:BE1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pageSetUpPr fitToPage="1"/>
  </sheetPr>
  <dimension ref="B1:BU342"/>
  <sheetViews>
    <sheetView showGridLines="0" view="pageBreakPreview" zoomScale="60" zoomScaleNormal="70" workbookViewId="0">
      <selection activeCell="F26" sqref="F25:G27"/>
    </sheetView>
  </sheetViews>
  <sheetFormatPr defaultColWidth="4.875" defaultRowHeight="20.25" customHeight="1" x14ac:dyDescent="0.15"/>
  <cols>
    <col min="1" max="1" width="1.75" style="275" customWidth="1"/>
    <col min="2" max="5" width="6.375" style="275" customWidth="1"/>
    <col min="6" max="6" width="18.375" style="275" hidden="1" customWidth="1"/>
    <col min="7" max="58" width="6.25" style="275" customWidth="1"/>
    <col min="59" max="16384" width="4.875" style="275"/>
  </cols>
  <sheetData>
    <row r="1" spans="2:64" s="247" customFormat="1" ht="20.25" customHeight="1" x14ac:dyDescent="0.15">
      <c r="C1" s="248" t="s">
        <v>507</v>
      </c>
      <c r="D1" s="248"/>
      <c r="E1" s="248"/>
      <c r="F1" s="248"/>
      <c r="G1" s="248"/>
      <c r="H1" s="249" t="s">
        <v>508</v>
      </c>
      <c r="J1" s="249"/>
      <c r="L1" s="248"/>
      <c r="M1" s="248"/>
      <c r="N1" s="248"/>
      <c r="O1" s="248"/>
      <c r="P1" s="248"/>
      <c r="Q1" s="248"/>
      <c r="R1" s="248"/>
      <c r="AM1" s="250"/>
      <c r="AN1" s="251"/>
      <c r="AO1" s="251" t="s">
        <v>509</v>
      </c>
      <c r="AP1" s="1479" t="s">
        <v>510</v>
      </c>
      <c r="AQ1" s="1480"/>
      <c r="AR1" s="1480"/>
      <c r="AS1" s="1480"/>
      <c r="AT1" s="1480"/>
      <c r="AU1" s="1480"/>
      <c r="AV1" s="1480"/>
      <c r="AW1" s="1480"/>
      <c r="AX1" s="1480"/>
      <c r="AY1" s="1480"/>
      <c r="AZ1" s="1480"/>
      <c r="BA1" s="1480"/>
      <c r="BB1" s="1480"/>
      <c r="BC1" s="1480"/>
      <c r="BD1" s="1480"/>
      <c r="BE1" s="1480"/>
      <c r="BF1" s="251" t="s">
        <v>511</v>
      </c>
    </row>
    <row r="2" spans="2:64" s="247" customFormat="1" ht="20.25" customHeight="1" x14ac:dyDescent="0.15">
      <c r="C2" s="248"/>
      <c r="D2" s="248"/>
      <c r="E2" s="248"/>
      <c r="F2" s="248"/>
      <c r="G2" s="248"/>
      <c r="J2" s="249"/>
      <c r="L2" s="248"/>
      <c r="M2" s="248"/>
      <c r="N2" s="248"/>
      <c r="O2" s="248"/>
      <c r="P2" s="248"/>
      <c r="Q2" s="248"/>
      <c r="R2" s="248"/>
      <c r="Y2" s="251" t="s">
        <v>512</v>
      </c>
      <c r="Z2" s="1481">
        <v>6</v>
      </c>
      <c r="AA2" s="1481"/>
      <c r="AB2" s="251" t="s">
        <v>513</v>
      </c>
      <c r="AC2" s="1482">
        <f>IF(Z2=0,"",YEAR(DATE(2018+Z2,1,1)))</f>
        <v>2024</v>
      </c>
      <c r="AD2" s="1482"/>
      <c r="AE2" s="253" t="s">
        <v>514</v>
      </c>
      <c r="AF2" s="253" t="s">
        <v>515</v>
      </c>
      <c r="AG2" s="1481">
        <v>4</v>
      </c>
      <c r="AH2" s="1481"/>
      <c r="AI2" s="253" t="s">
        <v>516</v>
      </c>
      <c r="AM2" s="250"/>
      <c r="AN2" s="251"/>
      <c r="AO2" s="251" t="s">
        <v>517</v>
      </c>
      <c r="AP2" s="1481" t="s">
        <v>518</v>
      </c>
      <c r="AQ2" s="1481"/>
      <c r="AR2" s="1481"/>
      <c r="AS2" s="1481"/>
      <c r="AT2" s="1481"/>
      <c r="AU2" s="1481"/>
      <c r="AV2" s="1481"/>
      <c r="AW2" s="1481"/>
      <c r="AX2" s="1481"/>
      <c r="AY2" s="1481"/>
      <c r="AZ2" s="1481"/>
      <c r="BA2" s="1481"/>
      <c r="BB2" s="1481"/>
      <c r="BC2" s="1481"/>
      <c r="BD2" s="1481"/>
      <c r="BE2" s="1481"/>
      <c r="BF2" s="251" t="s">
        <v>511</v>
      </c>
    </row>
    <row r="3" spans="2:64" s="253" customFormat="1" ht="20.25" customHeight="1" x14ac:dyDescent="0.15">
      <c r="G3" s="249"/>
      <c r="J3" s="249"/>
      <c r="L3" s="251"/>
      <c r="M3" s="251"/>
      <c r="N3" s="251"/>
      <c r="O3" s="251"/>
      <c r="P3" s="251"/>
      <c r="Q3" s="251"/>
      <c r="R3" s="251"/>
      <c r="Z3" s="254"/>
      <c r="AA3" s="254"/>
      <c r="AB3" s="254"/>
      <c r="AC3" s="255"/>
      <c r="AD3" s="254"/>
      <c r="BA3" s="256" t="s">
        <v>519</v>
      </c>
      <c r="BB3" s="1470" t="s">
        <v>520</v>
      </c>
      <c r="BC3" s="1471"/>
      <c r="BD3" s="1471"/>
      <c r="BE3" s="1472"/>
      <c r="BF3" s="251"/>
    </row>
    <row r="4" spans="2:64" s="253" customFormat="1" ht="18.75" x14ac:dyDescent="0.15">
      <c r="G4" s="249"/>
      <c r="J4" s="249"/>
      <c r="L4" s="251"/>
      <c r="M4" s="251"/>
      <c r="N4" s="251"/>
      <c r="O4" s="251"/>
      <c r="P4" s="251"/>
      <c r="Q4" s="251"/>
      <c r="R4" s="251"/>
      <c r="Z4" s="252"/>
      <c r="AA4" s="252"/>
      <c r="AG4" s="247"/>
      <c r="AH4" s="247"/>
      <c r="AI4" s="247"/>
      <c r="AJ4" s="247"/>
      <c r="AK4" s="247"/>
      <c r="AL4" s="247"/>
      <c r="AM4" s="247"/>
      <c r="AN4" s="247"/>
      <c r="AO4" s="247"/>
      <c r="AP4" s="247"/>
      <c r="AQ4" s="247"/>
      <c r="AR4" s="247"/>
      <c r="AS4" s="247"/>
      <c r="AT4" s="247"/>
      <c r="AU4" s="247"/>
      <c r="AV4" s="247"/>
      <c r="AW4" s="247"/>
      <c r="AX4" s="247"/>
      <c r="AY4" s="247"/>
      <c r="AZ4" s="247"/>
      <c r="BA4" s="256" t="s">
        <v>521</v>
      </c>
      <c r="BB4" s="1470" t="s">
        <v>522</v>
      </c>
      <c r="BC4" s="1471"/>
      <c r="BD4" s="1471"/>
      <c r="BE4" s="1472"/>
      <c r="BF4" s="257"/>
    </row>
    <row r="5" spans="2:64" s="253" customFormat="1" ht="6.75" customHeight="1" x14ac:dyDescent="0.15">
      <c r="C5" s="247"/>
      <c r="D5" s="247"/>
      <c r="E5" s="247"/>
      <c r="F5" s="247"/>
      <c r="G5" s="248"/>
      <c r="H5" s="247"/>
      <c r="I5" s="247"/>
      <c r="J5" s="248"/>
      <c r="K5" s="247"/>
      <c r="L5" s="257"/>
      <c r="M5" s="257"/>
      <c r="N5" s="257"/>
      <c r="O5" s="257"/>
      <c r="P5" s="257"/>
      <c r="Q5" s="257"/>
      <c r="R5" s="257"/>
      <c r="S5" s="247"/>
      <c r="T5" s="247"/>
      <c r="U5" s="247"/>
      <c r="V5" s="247"/>
      <c r="W5" s="247"/>
      <c r="X5" s="247"/>
      <c r="Y5" s="247"/>
      <c r="Z5" s="258"/>
      <c r="AA5" s="258"/>
      <c r="AB5" s="247"/>
      <c r="AC5" s="247"/>
      <c r="AD5" s="247"/>
      <c r="AE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57"/>
      <c r="BF5" s="257"/>
    </row>
    <row r="6" spans="2:64" s="253" customFormat="1" ht="20.25" customHeight="1" x14ac:dyDescent="0.15">
      <c r="C6" s="247"/>
      <c r="D6" s="247"/>
      <c r="E6" s="247"/>
      <c r="F6" s="247"/>
      <c r="G6" s="248"/>
      <c r="H6" s="247"/>
      <c r="I6" s="247"/>
      <c r="J6" s="248"/>
      <c r="K6" s="247"/>
      <c r="L6" s="257"/>
      <c r="M6" s="257"/>
      <c r="N6" s="257"/>
      <c r="O6" s="257"/>
      <c r="P6" s="257"/>
      <c r="Q6" s="257"/>
      <c r="R6" s="257"/>
      <c r="S6" s="247"/>
      <c r="T6" s="247"/>
      <c r="U6" s="247"/>
      <c r="V6" s="247"/>
      <c r="W6" s="247"/>
      <c r="X6" s="247"/>
      <c r="Y6" s="247"/>
      <c r="Z6" s="258"/>
      <c r="AA6" s="258"/>
      <c r="AB6" s="247"/>
      <c r="AC6" s="247"/>
      <c r="AD6" s="247"/>
      <c r="AE6" s="247"/>
      <c r="AG6" s="247"/>
      <c r="AH6" s="247"/>
      <c r="AI6" s="247"/>
      <c r="AJ6" s="247"/>
      <c r="AK6" s="247"/>
      <c r="AL6" s="247" t="s">
        <v>523</v>
      </c>
      <c r="AM6" s="247"/>
      <c r="AN6" s="247"/>
      <c r="AO6" s="247"/>
      <c r="AP6" s="247"/>
      <c r="AQ6" s="247"/>
      <c r="AR6" s="247"/>
      <c r="AS6" s="247"/>
      <c r="AT6" s="259"/>
      <c r="AU6" s="259"/>
      <c r="AV6" s="260"/>
      <c r="AW6" s="247"/>
      <c r="AX6" s="1473">
        <v>40</v>
      </c>
      <c r="AY6" s="1474"/>
      <c r="AZ6" s="260" t="s">
        <v>524</v>
      </c>
      <c r="BA6" s="247"/>
      <c r="BB6" s="1473">
        <v>160</v>
      </c>
      <c r="BC6" s="1474"/>
      <c r="BD6" s="260" t="s">
        <v>525</v>
      </c>
      <c r="BE6" s="247"/>
      <c r="BF6" s="257"/>
    </row>
    <row r="7" spans="2:64" s="253" customFormat="1" ht="6.75" customHeight="1" x14ac:dyDescent="0.15">
      <c r="C7" s="247"/>
      <c r="D7" s="247"/>
      <c r="E7" s="247"/>
      <c r="F7" s="247"/>
      <c r="G7" s="248"/>
      <c r="H7" s="247"/>
      <c r="I7" s="247"/>
      <c r="J7" s="248"/>
      <c r="K7" s="247"/>
      <c r="L7" s="257"/>
      <c r="M7" s="257"/>
      <c r="N7" s="257"/>
      <c r="O7" s="257"/>
      <c r="P7" s="257"/>
      <c r="Q7" s="257"/>
      <c r="R7" s="257"/>
      <c r="S7" s="247"/>
      <c r="T7" s="247"/>
      <c r="U7" s="247"/>
      <c r="V7" s="247"/>
      <c r="W7" s="247"/>
      <c r="X7" s="247"/>
      <c r="Y7" s="247"/>
      <c r="Z7" s="258"/>
      <c r="AA7" s="258"/>
      <c r="AB7" s="247"/>
      <c r="AC7" s="247"/>
      <c r="AD7" s="247"/>
      <c r="AE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57"/>
      <c r="BF7" s="257"/>
    </row>
    <row r="8" spans="2:64" s="253" customFormat="1" ht="20.25" customHeight="1" x14ac:dyDescent="0.15">
      <c r="B8" s="261"/>
      <c r="C8" s="261"/>
      <c r="D8" s="261"/>
      <c r="E8" s="261"/>
      <c r="F8" s="261"/>
      <c r="G8" s="262"/>
      <c r="H8" s="262"/>
      <c r="I8" s="262"/>
      <c r="J8" s="261"/>
      <c r="K8" s="261"/>
      <c r="L8" s="262"/>
      <c r="M8" s="262"/>
      <c r="N8" s="262"/>
      <c r="O8" s="261"/>
      <c r="P8" s="262"/>
      <c r="Q8" s="262"/>
      <c r="R8" s="262"/>
      <c r="S8" s="263"/>
      <c r="T8" s="264"/>
      <c r="U8" s="264"/>
      <c r="V8" s="265"/>
      <c r="Z8" s="258"/>
      <c r="AA8" s="266"/>
      <c r="AB8" s="248"/>
      <c r="AC8" s="258"/>
      <c r="AD8" s="258"/>
      <c r="AE8" s="258"/>
      <c r="AF8" s="252"/>
      <c r="AG8" s="267"/>
      <c r="AH8" s="267"/>
      <c r="AI8" s="267"/>
      <c r="AJ8" s="247"/>
      <c r="AK8" s="257"/>
      <c r="AL8" s="266"/>
      <c r="AM8" s="266"/>
      <c r="AN8" s="248"/>
      <c r="AO8" s="259"/>
      <c r="AP8" s="259"/>
      <c r="AQ8" s="259"/>
      <c r="AR8" s="268"/>
      <c r="AS8" s="268"/>
      <c r="AT8" s="247"/>
      <c r="AU8" s="269"/>
      <c r="AV8" s="269"/>
      <c r="AW8" s="261"/>
      <c r="AX8" s="247"/>
      <c r="AY8" s="247" t="s">
        <v>526</v>
      </c>
      <c r="AZ8" s="247"/>
      <c r="BA8" s="247"/>
      <c r="BB8" s="1475">
        <f>DAY(EOMONTH(DATE(AC2,AG2,1),0))</f>
        <v>30</v>
      </c>
      <c r="BC8" s="1476"/>
      <c r="BD8" s="247" t="s">
        <v>527</v>
      </c>
      <c r="BE8" s="247"/>
      <c r="BF8" s="247"/>
      <c r="BJ8" s="251"/>
      <c r="BK8" s="251"/>
      <c r="BL8" s="251"/>
    </row>
    <row r="9" spans="2:64" s="253" customFormat="1" ht="6" customHeight="1" x14ac:dyDescent="0.15">
      <c r="B9" s="259"/>
      <c r="C9" s="259"/>
      <c r="D9" s="259"/>
      <c r="E9" s="259"/>
      <c r="F9" s="259"/>
      <c r="G9" s="261"/>
      <c r="H9" s="262"/>
      <c r="I9" s="259"/>
      <c r="J9" s="259"/>
      <c r="K9" s="259"/>
      <c r="L9" s="261"/>
      <c r="M9" s="262"/>
      <c r="N9" s="259"/>
      <c r="O9" s="259"/>
      <c r="P9" s="261"/>
      <c r="Q9" s="259"/>
      <c r="R9" s="259"/>
      <c r="S9" s="259"/>
      <c r="T9" s="259"/>
      <c r="U9" s="259"/>
      <c r="V9" s="259"/>
      <c r="Z9" s="247"/>
      <c r="AA9" s="247"/>
      <c r="AB9" s="247"/>
      <c r="AC9" s="247"/>
      <c r="AD9" s="247"/>
      <c r="AE9" s="247"/>
      <c r="AG9" s="258"/>
      <c r="AH9" s="247"/>
      <c r="AI9" s="247"/>
      <c r="AJ9" s="267"/>
      <c r="AK9" s="247"/>
      <c r="AL9" s="247"/>
      <c r="AM9" s="247"/>
      <c r="AN9" s="247"/>
      <c r="AO9" s="247"/>
      <c r="AP9" s="247"/>
      <c r="AQ9" s="258"/>
      <c r="AR9" s="258"/>
      <c r="AS9" s="258"/>
      <c r="AT9" s="247"/>
      <c r="AU9" s="247"/>
      <c r="AV9" s="247"/>
      <c r="AW9" s="247"/>
      <c r="AX9" s="247"/>
      <c r="AY9" s="247"/>
      <c r="AZ9" s="247"/>
      <c r="BA9" s="247"/>
      <c r="BB9" s="247"/>
      <c r="BC9" s="247"/>
      <c r="BD9" s="247"/>
      <c r="BE9" s="247"/>
      <c r="BF9" s="247"/>
      <c r="BJ9" s="251"/>
      <c r="BK9" s="251"/>
      <c r="BL9" s="251"/>
    </row>
    <row r="10" spans="2:64" s="253" customFormat="1" ht="18.75" x14ac:dyDescent="0.2">
      <c r="B10" s="261"/>
      <c r="C10" s="261"/>
      <c r="D10" s="261"/>
      <c r="E10" s="261"/>
      <c r="F10" s="261"/>
      <c r="G10" s="262"/>
      <c r="H10" s="262"/>
      <c r="I10" s="262"/>
      <c r="J10" s="261"/>
      <c r="K10" s="261"/>
      <c r="L10" s="262"/>
      <c r="M10" s="262"/>
      <c r="N10" s="262"/>
      <c r="O10" s="261"/>
      <c r="P10" s="262"/>
      <c r="Q10" s="262"/>
      <c r="R10" s="262"/>
      <c r="S10" s="263"/>
      <c r="T10" s="264"/>
      <c r="U10" s="264"/>
      <c r="V10" s="265"/>
      <c r="Z10" s="258"/>
      <c r="AA10" s="266"/>
      <c r="AB10" s="248"/>
      <c r="AC10" s="258"/>
      <c r="AD10" s="258"/>
      <c r="AE10" s="258"/>
      <c r="AG10" s="267"/>
      <c r="AH10" s="267"/>
      <c r="AI10" s="267"/>
      <c r="AJ10" s="247"/>
      <c r="AK10" s="257"/>
      <c r="AL10" s="266"/>
      <c r="AM10" s="247"/>
      <c r="AN10" s="247"/>
      <c r="AO10" s="270"/>
      <c r="AP10" s="270"/>
      <c r="AQ10" s="270"/>
      <c r="AR10" s="260"/>
      <c r="AS10" s="258"/>
      <c r="AT10" s="258"/>
      <c r="AU10" s="258"/>
      <c r="AV10" s="247"/>
      <c r="AW10" s="247"/>
      <c r="AX10" s="271"/>
      <c r="AY10" s="271"/>
      <c r="AZ10" s="257" t="s">
        <v>528</v>
      </c>
      <c r="BA10" s="247"/>
      <c r="BB10" s="1473">
        <v>1</v>
      </c>
      <c r="BC10" s="1477"/>
      <c r="BD10" s="1474"/>
      <c r="BE10" s="272" t="s">
        <v>529</v>
      </c>
      <c r="BF10" s="247"/>
      <c r="BJ10" s="251"/>
      <c r="BK10" s="251"/>
      <c r="BL10" s="251"/>
    </row>
    <row r="11" spans="2:64" s="253" customFormat="1" ht="6" customHeight="1" x14ac:dyDescent="0.2">
      <c r="B11" s="259"/>
      <c r="C11" s="259"/>
      <c r="D11" s="259"/>
      <c r="E11" s="259"/>
      <c r="F11" s="254"/>
      <c r="G11" s="259"/>
      <c r="H11" s="259"/>
      <c r="I11" s="259"/>
      <c r="J11" s="259"/>
      <c r="K11" s="261"/>
      <c r="L11" s="262"/>
      <c r="M11" s="259"/>
      <c r="N11" s="259"/>
      <c r="O11" s="261"/>
      <c r="P11" s="259"/>
      <c r="Q11" s="259"/>
      <c r="R11" s="259"/>
      <c r="S11" s="259"/>
      <c r="T11" s="259"/>
      <c r="U11" s="259"/>
      <c r="V11" s="254"/>
      <c r="Z11" s="247"/>
      <c r="AA11" s="247"/>
      <c r="AB11" s="247"/>
      <c r="AC11" s="247"/>
      <c r="AD11" s="247"/>
      <c r="AE11" s="247"/>
      <c r="AG11" s="258"/>
      <c r="AH11" s="267"/>
      <c r="AI11" s="247"/>
      <c r="AJ11" s="267"/>
      <c r="AK11" s="247"/>
      <c r="AL11" s="247"/>
      <c r="AM11" s="247"/>
      <c r="AN11" s="247"/>
      <c r="AO11" s="259"/>
      <c r="AP11" s="259"/>
      <c r="AQ11" s="261"/>
      <c r="AR11" s="273"/>
      <c r="AS11" s="258"/>
      <c r="AT11" s="258"/>
      <c r="AU11" s="258"/>
      <c r="AV11" s="247"/>
      <c r="AW11" s="247"/>
      <c r="AX11" s="271"/>
      <c r="AY11" s="271"/>
      <c r="AZ11" s="247"/>
      <c r="BA11" s="247"/>
      <c r="BB11" s="258"/>
      <c r="BC11" s="258"/>
      <c r="BD11" s="258"/>
      <c r="BE11" s="272"/>
      <c r="BF11" s="247"/>
      <c r="BJ11" s="251"/>
      <c r="BK11" s="251"/>
      <c r="BL11" s="251"/>
    </row>
    <row r="12" spans="2:64" s="253" customFormat="1" ht="20.25" customHeight="1" x14ac:dyDescent="0.2">
      <c r="B12" s="274"/>
      <c r="C12" s="274"/>
      <c r="D12" s="274"/>
      <c r="E12" s="274"/>
      <c r="F12" s="274"/>
      <c r="G12" s="274"/>
      <c r="H12" s="274"/>
      <c r="I12" s="274"/>
      <c r="J12" s="274"/>
      <c r="K12" s="274"/>
      <c r="L12" s="274"/>
      <c r="M12" s="274"/>
      <c r="N12" s="274"/>
      <c r="O12" s="274"/>
      <c r="P12" s="274"/>
      <c r="Q12" s="274"/>
      <c r="R12" s="274"/>
      <c r="S12" s="274"/>
      <c r="T12" s="274"/>
      <c r="U12" s="274"/>
      <c r="V12" s="274"/>
      <c r="Z12" s="261"/>
      <c r="AA12" s="275"/>
      <c r="AB12" s="275"/>
      <c r="AC12" s="261"/>
      <c r="AD12" s="258"/>
      <c r="AE12" s="258"/>
      <c r="AF12" s="252"/>
      <c r="AG12" s="248"/>
      <c r="AH12" s="267"/>
      <c r="AI12" s="247"/>
      <c r="AJ12" s="267"/>
      <c r="AK12" s="247"/>
      <c r="AL12" s="247"/>
      <c r="AM12" s="247"/>
      <c r="AN12" s="247"/>
      <c r="AO12" s="1478"/>
      <c r="AP12" s="1478"/>
      <c r="AQ12" s="1478"/>
      <c r="AR12" s="260"/>
      <c r="AS12" s="258"/>
      <c r="AT12" s="258"/>
      <c r="AU12" s="258"/>
      <c r="AV12" s="247"/>
      <c r="AW12" s="247"/>
      <c r="AX12" s="271"/>
      <c r="AY12" s="271"/>
      <c r="AZ12" s="247"/>
      <c r="BA12" s="247"/>
      <c r="BB12" s="1473">
        <v>1</v>
      </c>
      <c r="BC12" s="1477"/>
      <c r="BD12" s="1474"/>
      <c r="BE12" s="276" t="s">
        <v>530</v>
      </c>
      <c r="BF12" s="247"/>
      <c r="BJ12" s="251"/>
      <c r="BK12" s="251"/>
      <c r="BL12" s="251"/>
    </row>
    <row r="13" spans="2:64" s="253" customFormat="1" ht="6.75" customHeight="1" x14ac:dyDescent="0.2">
      <c r="B13" s="274"/>
      <c r="C13" s="274"/>
      <c r="D13" s="274"/>
      <c r="E13" s="274"/>
      <c r="F13" s="274"/>
      <c r="G13" s="274"/>
      <c r="H13" s="274"/>
      <c r="I13" s="274"/>
      <c r="J13" s="274"/>
      <c r="K13" s="274"/>
      <c r="L13" s="274"/>
      <c r="M13" s="274"/>
      <c r="N13" s="274"/>
      <c r="O13" s="274"/>
      <c r="P13" s="274"/>
      <c r="Q13" s="274"/>
      <c r="R13" s="274"/>
      <c r="S13" s="274"/>
      <c r="T13" s="274"/>
      <c r="U13" s="274"/>
      <c r="V13" s="274"/>
      <c r="Z13" s="262"/>
      <c r="AA13" s="277"/>
      <c r="AB13" s="277"/>
      <c r="AC13" s="262"/>
      <c r="AD13" s="267"/>
      <c r="AE13" s="267"/>
      <c r="AG13" s="247"/>
      <c r="AH13" s="247"/>
      <c r="AI13" s="247"/>
      <c r="AJ13" s="247"/>
      <c r="AK13" s="247"/>
      <c r="AL13" s="247"/>
      <c r="AM13" s="247"/>
      <c r="AN13" s="247"/>
      <c r="AO13" s="259"/>
      <c r="AP13" s="259"/>
      <c r="AQ13" s="259"/>
      <c r="AR13" s="247"/>
      <c r="AS13" s="258"/>
      <c r="AT13" s="258"/>
      <c r="AU13" s="258"/>
      <c r="AV13" s="247"/>
      <c r="AW13" s="247"/>
      <c r="AX13" s="271"/>
      <c r="AY13" s="271"/>
      <c r="AZ13" s="247"/>
      <c r="BA13" s="247"/>
      <c r="BB13" s="258"/>
      <c r="BC13" s="258"/>
      <c r="BD13" s="258"/>
      <c r="BE13" s="272"/>
      <c r="BF13" s="247"/>
      <c r="BJ13" s="251"/>
      <c r="BK13" s="251"/>
      <c r="BL13" s="251"/>
    </row>
    <row r="14" spans="2:64" s="253" customFormat="1" ht="18.75" x14ac:dyDescent="0.15">
      <c r="B14" s="274"/>
      <c r="C14" s="274"/>
      <c r="D14" s="274"/>
      <c r="E14" s="274"/>
      <c r="F14" s="274"/>
      <c r="G14" s="274"/>
      <c r="H14" s="274"/>
      <c r="I14" s="274"/>
      <c r="J14" s="274"/>
      <c r="K14" s="274"/>
      <c r="L14" s="274"/>
      <c r="M14" s="274"/>
      <c r="N14" s="274"/>
      <c r="O14" s="274"/>
      <c r="P14" s="274"/>
      <c r="Q14" s="274"/>
      <c r="R14" s="274"/>
      <c r="S14" s="274"/>
      <c r="T14" s="274"/>
      <c r="U14" s="274"/>
      <c r="V14" s="274"/>
      <c r="Z14" s="261"/>
      <c r="AA14" s="275"/>
      <c r="AB14" s="275"/>
      <c r="AC14" s="261"/>
      <c r="AD14" s="258"/>
      <c r="AE14" s="258"/>
      <c r="AG14" s="247"/>
      <c r="AH14" s="247"/>
      <c r="AI14" s="247"/>
      <c r="AJ14" s="247"/>
      <c r="AK14" s="247"/>
      <c r="AL14" s="247"/>
      <c r="AM14" s="247"/>
      <c r="AN14" s="247"/>
      <c r="AO14" s="259"/>
      <c r="AP14" s="259"/>
      <c r="AQ14" s="259"/>
      <c r="AR14" s="247"/>
      <c r="AS14" s="258"/>
      <c r="AT14" s="257" t="s">
        <v>531</v>
      </c>
      <c r="AU14" s="1483"/>
      <c r="AV14" s="1484"/>
      <c r="AW14" s="1485"/>
      <c r="AX14" s="258" t="s">
        <v>532</v>
      </c>
      <c r="AY14" s="1483"/>
      <c r="AZ14" s="1484"/>
      <c r="BA14" s="1485"/>
      <c r="BB14" s="257" t="s">
        <v>533</v>
      </c>
      <c r="BC14" s="1486">
        <f>(AY14-AU14)*24</f>
        <v>0</v>
      </c>
      <c r="BD14" s="1487"/>
      <c r="BE14" s="248" t="s">
        <v>534</v>
      </c>
      <c r="BF14" s="258"/>
      <c r="BJ14" s="251"/>
      <c r="BK14" s="251"/>
      <c r="BL14" s="251"/>
    </row>
    <row r="15" spans="2:64" s="253" customFormat="1" ht="6.75" customHeight="1" x14ac:dyDescent="0.15">
      <c r="C15" s="268"/>
      <c r="D15" s="268"/>
      <c r="E15" s="268"/>
      <c r="F15" s="268"/>
      <c r="G15" s="247"/>
      <c r="H15" s="247"/>
      <c r="I15" s="257"/>
      <c r="J15" s="258"/>
      <c r="K15" s="267"/>
      <c r="L15" s="247"/>
      <c r="M15" s="247"/>
      <c r="N15" s="258"/>
      <c r="O15" s="247"/>
      <c r="P15" s="247"/>
      <c r="Q15" s="267"/>
      <c r="R15" s="247"/>
      <c r="S15" s="247"/>
      <c r="T15" s="247"/>
      <c r="U15" s="247"/>
      <c r="V15" s="247"/>
      <c r="W15" s="257"/>
      <c r="X15" s="258"/>
      <c r="Y15" s="258"/>
      <c r="Z15" s="248"/>
      <c r="AA15" s="258"/>
      <c r="AB15" s="257"/>
      <c r="AC15" s="258"/>
      <c r="AD15" s="267"/>
      <c r="AE15" s="247"/>
      <c r="AG15" s="252"/>
      <c r="AH15" s="278"/>
      <c r="AJ15" s="278"/>
      <c r="AQ15" s="252"/>
      <c r="AR15" s="252"/>
      <c r="AS15" s="252"/>
      <c r="AT15" s="252"/>
      <c r="AU15" s="252"/>
      <c r="AX15" s="279"/>
      <c r="AY15" s="279"/>
      <c r="BB15" s="252"/>
      <c r="BC15" s="252"/>
      <c r="BD15" s="252"/>
      <c r="BE15" s="280"/>
      <c r="BJ15" s="251"/>
      <c r="BK15" s="251"/>
      <c r="BL15" s="251"/>
    </row>
    <row r="16" spans="2:64" ht="8.4499999999999993" customHeight="1" thickBot="1" x14ac:dyDescent="0.2">
      <c r="C16" s="277"/>
      <c r="D16" s="277"/>
      <c r="E16" s="277"/>
      <c r="F16" s="277"/>
      <c r="G16" s="277"/>
      <c r="X16" s="277"/>
      <c r="AN16" s="277"/>
      <c r="BE16" s="281"/>
      <c r="BF16" s="281"/>
      <c r="BG16" s="281"/>
    </row>
    <row r="17" spans="2:58" ht="20.25" customHeight="1" x14ac:dyDescent="0.15">
      <c r="B17" s="1488" t="s">
        <v>535</v>
      </c>
      <c r="C17" s="1491" t="s">
        <v>536</v>
      </c>
      <c r="D17" s="1492"/>
      <c r="E17" s="1493"/>
      <c r="F17" s="282"/>
      <c r="G17" s="1500" t="s">
        <v>537</v>
      </c>
      <c r="H17" s="1503" t="s">
        <v>538</v>
      </c>
      <c r="I17" s="1492"/>
      <c r="J17" s="1492"/>
      <c r="K17" s="1493"/>
      <c r="L17" s="1503" t="s">
        <v>539</v>
      </c>
      <c r="M17" s="1492"/>
      <c r="N17" s="1492"/>
      <c r="O17" s="1506"/>
      <c r="P17" s="1509"/>
      <c r="Q17" s="1510"/>
      <c r="R17" s="1511"/>
      <c r="S17" s="1518" t="s">
        <v>540</v>
      </c>
      <c r="T17" s="1519"/>
      <c r="U17" s="1519"/>
      <c r="V17" s="1519"/>
      <c r="W17" s="1519"/>
      <c r="X17" s="1519"/>
      <c r="Y17" s="1519"/>
      <c r="Z17" s="1519"/>
      <c r="AA17" s="1519"/>
      <c r="AB17" s="1519"/>
      <c r="AC17" s="1519"/>
      <c r="AD17" s="1519"/>
      <c r="AE17" s="1519"/>
      <c r="AF17" s="1519"/>
      <c r="AG17" s="1519"/>
      <c r="AH17" s="1519"/>
      <c r="AI17" s="1519"/>
      <c r="AJ17" s="1519"/>
      <c r="AK17" s="1519"/>
      <c r="AL17" s="1519"/>
      <c r="AM17" s="1519"/>
      <c r="AN17" s="1519"/>
      <c r="AO17" s="1519"/>
      <c r="AP17" s="1519"/>
      <c r="AQ17" s="1519"/>
      <c r="AR17" s="1519"/>
      <c r="AS17" s="1519"/>
      <c r="AT17" s="1519"/>
      <c r="AU17" s="1519"/>
      <c r="AV17" s="1519"/>
      <c r="AW17" s="1520"/>
      <c r="AX17" s="1549" t="str">
        <f>IF(BB3="４週","(11) 1～4週目の勤務時間数合計","(11) 1か月の勤務時間数   合計")</f>
        <v>(11) 1～4週目の勤務時間数合計</v>
      </c>
      <c r="AY17" s="1550"/>
      <c r="AZ17" s="1555" t="s">
        <v>541</v>
      </c>
      <c r="BA17" s="1556"/>
      <c r="BB17" s="1561" t="s">
        <v>542</v>
      </c>
      <c r="BC17" s="1562"/>
      <c r="BD17" s="1562"/>
      <c r="BE17" s="1562"/>
      <c r="BF17" s="1563"/>
    </row>
    <row r="18" spans="2:58" ht="20.25" customHeight="1" x14ac:dyDescent="0.15">
      <c r="B18" s="1489"/>
      <c r="C18" s="1494"/>
      <c r="D18" s="1495"/>
      <c r="E18" s="1496"/>
      <c r="F18" s="283"/>
      <c r="G18" s="1501"/>
      <c r="H18" s="1504"/>
      <c r="I18" s="1495"/>
      <c r="J18" s="1495"/>
      <c r="K18" s="1496"/>
      <c r="L18" s="1504"/>
      <c r="M18" s="1495"/>
      <c r="N18" s="1495"/>
      <c r="O18" s="1507"/>
      <c r="P18" s="1512"/>
      <c r="Q18" s="1513"/>
      <c r="R18" s="1514"/>
      <c r="S18" s="1570" t="s">
        <v>543</v>
      </c>
      <c r="T18" s="1571"/>
      <c r="U18" s="1571"/>
      <c r="V18" s="1571"/>
      <c r="W18" s="1571"/>
      <c r="X18" s="1571"/>
      <c r="Y18" s="1572"/>
      <c r="Z18" s="1570" t="s">
        <v>544</v>
      </c>
      <c r="AA18" s="1571"/>
      <c r="AB18" s="1571"/>
      <c r="AC18" s="1571"/>
      <c r="AD18" s="1571"/>
      <c r="AE18" s="1571"/>
      <c r="AF18" s="1572"/>
      <c r="AG18" s="1570" t="s">
        <v>545</v>
      </c>
      <c r="AH18" s="1571"/>
      <c r="AI18" s="1571"/>
      <c r="AJ18" s="1571"/>
      <c r="AK18" s="1571"/>
      <c r="AL18" s="1571"/>
      <c r="AM18" s="1572"/>
      <c r="AN18" s="1570" t="s">
        <v>546</v>
      </c>
      <c r="AO18" s="1571"/>
      <c r="AP18" s="1571"/>
      <c r="AQ18" s="1571"/>
      <c r="AR18" s="1571"/>
      <c r="AS18" s="1571"/>
      <c r="AT18" s="1572"/>
      <c r="AU18" s="1573" t="s">
        <v>547</v>
      </c>
      <c r="AV18" s="1574"/>
      <c r="AW18" s="1575"/>
      <c r="AX18" s="1551"/>
      <c r="AY18" s="1552"/>
      <c r="AZ18" s="1557"/>
      <c r="BA18" s="1558"/>
      <c r="BB18" s="1564"/>
      <c r="BC18" s="1565"/>
      <c r="BD18" s="1565"/>
      <c r="BE18" s="1565"/>
      <c r="BF18" s="1566"/>
    </row>
    <row r="19" spans="2:58" ht="20.25" customHeight="1" x14ac:dyDescent="0.15">
      <c r="B19" s="1489"/>
      <c r="C19" s="1494"/>
      <c r="D19" s="1495"/>
      <c r="E19" s="1496"/>
      <c r="F19" s="283"/>
      <c r="G19" s="1501"/>
      <c r="H19" s="1504"/>
      <c r="I19" s="1495"/>
      <c r="J19" s="1495"/>
      <c r="K19" s="1496"/>
      <c r="L19" s="1504"/>
      <c r="M19" s="1495"/>
      <c r="N19" s="1495"/>
      <c r="O19" s="1507"/>
      <c r="P19" s="1512"/>
      <c r="Q19" s="1513"/>
      <c r="R19" s="1514"/>
      <c r="S19" s="284">
        <v>1</v>
      </c>
      <c r="T19" s="285">
        <v>2</v>
      </c>
      <c r="U19" s="285">
        <v>3</v>
      </c>
      <c r="V19" s="285">
        <v>4</v>
      </c>
      <c r="W19" s="285">
        <v>5</v>
      </c>
      <c r="X19" s="285">
        <v>6</v>
      </c>
      <c r="Y19" s="286">
        <v>7</v>
      </c>
      <c r="Z19" s="284">
        <v>8</v>
      </c>
      <c r="AA19" s="285">
        <v>9</v>
      </c>
      <c r="AB19" s="285">
        <v>10</v>
      </c>
      <c r="AC19" s="285">
        <v>11</v>
      </c>
      <c r="AD19" s="285">
        <v>12</v>
      </c>
      <c r="AE19" s="285">
        <v>13</v>
      </c>
      <c r="AF19" s="286">
        <v>14</v>
      </c>
      <c r="AG19" s="287">
        <v>15</v>
      </c>
      <c r="AH19" s="285">
        <v>16</v>
      </c>
      <c r="AI19" s="285">
        <v>17</v>
      </c>
      <c r="AJ19" s="285">
        <v>18</v>
      </c>
      <c r="AK19" s="285">
        <v>19</v>
      </c>
      <c r="AL19" s="285">
        <v>20</v>
      </c>
      <c r="AM19" s="286">
        <v>21</v>
      </c>
      <c r="AN19" s="284">
        <v>22</v>
      </c>
      <c r="AO19" s="285">
        <v>23</v>
      </c>
      <c r="AP19" s="285">
        <v>24</v>
      </c>
      <c r="AQ19" s="285">
        <v>25</v>
      </c>
      <c r="AR19" s="285">
        <v>26</v>
      </c>
      <c r="AS19" s="285">
        <v>27</v>
      </c>
      <c r="AT19" s="286">
        <v>28</v>
      </c>
      <c r="AU19" s="284" t="str">
        <f>IF($BB$3="暦月",IF(DAY(DATE($AC$2,$AG$2,29))=29,29,""),"")</f>
        <v/>
      </c>
      <c r="AV19" s="285" t="str">
        <f>IF($BB$3="暦月",IF(DAY(DATE($AC$2,$AG$2,30))=30,30,""),"")</f>
        <v/>
      </c>
      <c r="AW19" s="286" t="str">
        <f>IF($BB$3="暦月",IF(DAY(DATE($AC$2,$AG$2,31))=31,31,""),"")</f>
        <v/>
      </c>
      <c r="AX19" s="1551"/>
      <c r="AY19" s="1552"/>
      <c r="AZ19" s="1557"/>
      <c r="BA19" s="1558"/>
      <c r="BB19" s="1564"/>
      <c r="BC19" s="1565"/>
      <c r="BD19" s="1565"/>
      <c r="BE19" s="1565"/>
      <c r="BF19" s="1566"/>
    </row>
    <row r="20" spans="2:58" ht="20.25" hidden="1" customHeight="1" x14ac:dyDescent="0.15">
      <c r="B20" s="1489"/>
      <c r="C20" s="1494"/>
      <c r="D20" s="1495"/>
      <c r="E20" s="1496"/>
      <c r="F20" s="283"/>
      <c r="G20" s="1501"/>
      <c r="H20" s="1504"/>
      <c r="I20" s="1495"/>
      <c r="J20" s="1495"/>
      <c r="K20" s="1496"/>
      <c r="L20" s="1504"/>
      <c r="M20" s="1495"/>
      <c r="N20" s="1495"/>
      <c r="O20" s="1507"/>
      <c r="P20" s="1512"/>
      <c r="Q20" s="1513"/>
      <c r="R20" s="1514"/>
      <c r="S20" s="284">
        <f>WEEKDAY(DATE($AC$2,$AG$2,1))</f>
        <v>2</v>
      </c>
      <c r="T20" s="285">
        <f>WEEKDAY(DATE($AC$2,$AG$2,2))</f>
        <v>3</v>
      </c>
      <c r="U20" s="285">
        <f>WEEKDAY(DATE($AC$2,$AG$2,3))</f>
        <v>4</v>
      </c>
      <c r="V20" s="285">
        <f>WEEKDAY(DATE($AC$2,$AG$2,4))</f>
        <v>5</v>
      </c>
      <c r="W20" s="285">
        <f>WEEKDAY(DATE($AC$2,$AG$2,5))</f>
        <v>6</v>
      </c>
      <c r="X20" s="285">
        <f>WEEKDAY(DATE($AC$2,$AG$2,6))</f>
        <v>7</v>
      </c>
      <c r="Y20" s="286">
        <f>WEEKDAY(DATE($AC$2,$AG$2,7))</f>
        <v>1</v>
      </c>
      <c r="Z20" s="284">
        <f>WEEKDAY(DATE($AC$2,$AG$2,8))</f>
        <v>2</v>
      </c>
      <c r="AA20" s="285">
        <f>WEEKDAY(DATE($AC$2,$AG$2,9))</f>
        <v>3</v>
      </c>
      <c r="AB20" s="285">
        <f>WEEKDAY(DATE($AC$2,$AG$2,10))</f>
        <v>4</v>
      </c>
      <c r="AC20" s="285">
        <f>WEEKDAY(DATE($AC$2,$AG$2,11))</f>
        <v>5</v>
      </c>
      <c r="AD20" s="285">
        <f>WEEKDAY(DATE($AC$2,$AG$2,12))</f>
        <v>6</v>
      </c>
      <c r="AE20" s="285">
        <f>WEEKDAY(DATE($AC$2,$AG$2,13))</f>
        <v>7</v>
      </c>
      <c r="AF20" s="286">
        <f>WEEKDAY(DATE($AC$2,$AG$2,14))</f>
        <v>1</v>
      </c>
      <c r="AG20" s="284">
        <f>WEEKDAY(DATE($AC$2,$AG$2,15))</f>
        <v>2</v>
      </c>
      <c r="AH20" s="285">
        <f>WEEKDAY(DATE($AC$2,$AG$2,16))</f>
        <v>3</v>
      </c>
      <c r="AI20" s="285">
        <f>WEEKDAY(DATE($AC$2,$AG$2,17))</f>
        <v>4</v>
      </c>
      <c r="AJ20" s="285">
        <f>WEEKDAY(DATE($AC$2,$AG$2,18))</f>
        <v>5</v>
      </c>
      <c r="AK20" s="285">
        <f>WEEKDAY(DATE($AC$2,$AG$2,19))</f>
        <v>6</v>
      </c>
      <c r="AL20" s="285">
        <f>WEEKDAY(DATE($AC$2,$AG$2,20))</f>
        <v>7</v>
      </c>
      <c r="AM20" s="286">
        <f>WEEKDAY(DATE($AC$2,$AG$2,21))</f>
        <v>1</v>
      </c>
      <c r="AN20" s="284">
        <f>WEEKDAY(DATE($AC$2,$AG$2,22))</f>
        <v>2</v>
      </c>
      <c r="AO20" s="285">
        <f>WEEKDAY(DATE($AC$2,$AG$2,23))</f>
        <v>3</v>
      </c>
      <c r="AP20" s="285">
        <f>WEEKDAY(DATE($AC$2,$AG$2,24))</f>
        <v>4</v>
      </c>
      <c r="AQ20" s="285">
        <f>WEEKDAY(DATE($AC$2,$AG$2,25))</f>
        <v>5</v>
      </c>
      <c r="AR20" s="285">
        <f>WEEKDAY(DATE($AC$2,$AG$2,26))</f>
        <v>6</v>
      </c>
      <c r="AS20" s="285">
        <f>WEEKDAY(DATE($AC$2,$AG$2,27))</f>
        <v>7</v>
      </c>
      <c r="AT20" s="286">
        <f>WEEKDAY(DATE($AC$2,$AG$2,28))</f>
        <v>1</v>
      </c>
      <c r="AU20" s="284">
        <f>IF(AU19=29,WEEKDAY(DATE($AC$2,$AG$2,29)),0)</f>
        <v>0</v>
      </c>
      <c r="AV20" s="285">
        <f>IF(AV19=30,WEEKDAY(DATE($AC$2,$AG$2,30)),0)</f>
        <v>0</v>
      </c>
      <c r="AW20" s="286">
        <f>IF(AW19=31,WEEKDAY(DATE($AC$2,$AG$2,31)),0)</f>
        <v>0</v>
      </c>
      <c r="AX20" s="1551"/>
      <c r="AY20" s="1552"/>
      <c r="AZ20" s="1557"/>
      <c r="BA20" s="1558"/>
      <c r="BB20" s="1564"/>
      <c r="BC20" s="1565"/>
      <c r="BD20" s="1565"/>
      <c r="BE20" s="1565"/>
      <c r="BF20" s="1566"/>
    </row>
    <row r="21" spans="2:58" ht="22.5" customHeight="1" thickBot="1" x14ac:dyDescent="0.2">
      <c r="B21" s="1490"/>
      <c r="C21" s="1497"/>
      <c r="D21" s="1498"/>
      <c r="E21" s="1499"/>
      <c r="F21" s="288"/>
      <c r="G21" s="1502"/>
      <c r="H21" s="1505"/>
      <c r="I21" s="1498"/>
      <c r="J21" s="1498"/>
      <c r="K21" s="1499"/>
      <c r="L21" s="1505"/>
      <c r="M21" s="1498"/>
      <c r="N21" s="1498"/>
      <c r="O21" s="1508"/>
      <c r="P21" s="1515"/>
      <c r="Q21" s="1516"/>
      <c r="R21" s="1517"/>
      <c r="S21" s="289" t="str">
        <f>IF(S20=1,"日",IF(S20=2,"月",IF(S20=3,"火",IF(S20=4,"水",IF(S20=5,"木",IF(S20=6,"金","土"))))))</f>
        <v>月</v>
      </c>
      <c r="T21" s="290" t="str">
        <f t="shared" ref="T21:AT21" si="0">IF(T20=1,"日",IF(T20=2,"月",IF(T20=3,"火",IF(T20=4,"水",IF(T20=5,"木",IF(T20=6,"金","土"))))))</f>
        <v>火</v>
      </c>
      <c r="U21" s="290" t="str">
        <f t="shared" si="0"/>
        <v>水</v>
      </c>
      <c r="V21" s="290" t="str">
        <f t="shared" si="0"/>
        <v>木</v>
      </c>
      <c r="W21" s="290" t="str">
        <f t="shared" si="0"/>
        <v>金</v>
      </c>
      <c r="X21" s="290" t="str">
        <f t="shared" si="0"/>
        <v>土</v>
      </c>
      <c r="Y21" s="291" t="str">
        <f t="shared" si="0"/>
        <v>日</v>
      </c>
      <c r="Z21" s="289" t="str">
        <f>IF(Z20=1,"日",IF(Z20=2,"月",IF(Z20=3,"火",IF(Z20=4,"水",IF(Z20=5,"木",IF(Z20=6,"金","土"))))))</f>
        <v>月</v>
      </c>
      <c r="AA21" s="290" t="str">
        <f t="shared" si="0"/>
        <v>火</v>
      </c>
      <c r="AB21" s="290" t="str">
        <f t="shared" si="0"/>
        <v>水</v>
      </c>
      <c r="AC21" s="290" t="str">
        <f t="shared" si="0"/>
        <v>木</v>
      </c>
      <c r="AD21" s="290" t="str">
        <f t="shared" si="0"/>
        <v>金</v>
      </c>
      <c r="AE21" s="290" t="str">
        <f t="shared" si="0"/>
        <v>土</v>
      </c>
      <c r="AF21" s="291" t="str">
        <f t="shared" si="0"/>
        <v>日</v>
      </c>
      <c r="AG21" s="289" t="str">
        <f>IF(AG20=1,"日",IF(AG20=2,"月",IF(AG20=3,"火",IF(AG20=4,"水",IF(AG20=5,"木",IF(AG20=6,"金","土"))))))</f>
        <v>月</v>
      </c>
      <c r="AH21" s="290" t="str">
        <f t="shared" si="0"/>
        <v>火</v>
      </c>
      <c r="AI21" s="290" t="str">
        <f t="shared" si="0"/>
        <v>水</v>
      </c>
      <c r="AJ21" s="290" t="str">
        <f t="shared" si="0"/>
        <v>木</v>
      </c>
      <c r="AK21" s="290" t="str">
        <f t="shared" si="0"/>
        <v>金</v>
      </c>
      <c r="AL21" s="290" t="str">
        <f t="shared" si="0"/>
        <v>土</v>
      </c>
      <c r="AM21" s="291" t="str">
        <f t="shared" si="0"/>
        <v>日</v>
      </c>
      <c r="AN21" s="289" t="str">
        <f>IF(AN20=1,"日",IF(AN20=2,"月",IF(AN20=3,"火",IF(AN20=4,"水",IF(AN20=5,"木",IF(AN20=6,"金","土"))))))</f>
        <v>月</v>
      </c>
      <c r="AO21" s="290" t="str">
        <f t="shared" si="0"/>
        <v>火</v>
      </c>
      <c r="AP21" s="290" t="str">
        <f t="shared" si="0"/>
        <v>水</v>
      </c>
      <c r="AQ21" s="290" t="str">
        <f t="shared" si="0"/>
        <v>木</v>
      </c>
      <c r="AR21" s="290" t="str">
        <f t="shared" si="0"/>
        <v>金</v>
      </c>
      <c r="AS21" s="290" t="str">
        <f t="shared" si="0"/>
        <v>土</v>
      </c>
      <c r="AT21" s="291" t="str">
        <f t="shared" si="0"/>
        <v>日</v>
      </c>
      <c r="AU21" s="290" t="str">
        <f>IF(AU20=1,"日",IF(AU20=2,"月",IF(AU20=3,"火",IF(AU20=4,"水",IF(AU20=5,"木",IF(AU20=6,"金",IF(AU20=0,"","土")))))))</f>
        <v/>
      </c>
      <c r="AV21" s="290" t="str">
        <f>IF(AV20=1,"日",IF(AV20=2,"月",IF(AV20=3,"火",IF(AV20=4,"水",IF(AV20=5,"木",IF(AV20=6,"金",IF(AV20=0,"","土")))))))</f>
        <v/>
      </c>
      <c r="AW21" s="290" t="str">
        <f>IF(AW20=1,"日",IF(AW20=2,"月",IF(AW20=3,"火",IF(AW20=4,"水",IF(AW20=5,"木",IF(AW20=6,"金",IF(AW20=0,"","土")))))))</f>
        <v/>
      </c>
      <c r="AX21" s="1553"/>
      <c r="AY21" s="1554"/>
      <c r="AZ21" s="1559"/>
      <c r="BA21" s="1560"/>
      <c r="BB21" s="1567"/>
      <c r="BC21" s="1568"/>
      <c r="BD21" s="1568"/>
      <c r="BE21" s="1568"/>
      <c r="BF21" s="1569"/>
    </row>
    <row r="22" spans="2:58" ht="20.25" customHeight="1" x14ac:dyDescent="0.15">
      <c r="B22" s="1521">
        <v>1</v>
      </c>
      <c r="C22" s="1523"/>
      <c r="D22" s="1524"/>
      <c r="E22" s="1525"/>
      <c r="F22" s="292"/>
      <c r="G22" s="1532"/>
      <c r="H22" s="1534"/>
      <c r="I22" s="1535"/>
      <c r="J22" s="1535"/>
      <c r="K22" s="1536"/>
      <c r="L22" s="1540"/>
      <c r="M22" s="1541"/>
      <c r="N22" s="1541"/>
      <c r="O22" s="1542"/>
      <c r="P22" s="1546" t="s">
        <v>548</v>
      </c>
      <c r="Q22" s="1547"/>
      <c r="R22" s="1548"/>
      <c r="S22" s="354"/>
      <c r="T22" s="355"/>
      <c r="U22" s="355"/>
      <c r="V22" s="355"/>
      <c r="W22" s="355"/>
      <c r="X22" s="355"/>
      <c r="Y22" s="356"/>
      <c r="Z22" s="354"/>
      <c r="AA22" s="355"/>
      <c r="AB22" s="355"/>
      <c r="AC22" s="355"/>
      <c r="AD22" s="355"/>
      <c r="AE22" s="355"/>
      <c r="AF22" s="356"/>
      <c r="AG22" s="354"/>
      <c r="AH22" s="355"/>
      <c r="AI22" s="355"/>
      <c r="AJ22" s="355"/>
      <c r="AK22" s="355"/>
      <c r="AL22" s="355"/>
      <c r="AM22" s="356"/>
      <c r="AN22" s="354"/>
      <c r="AO22" s="355"/>
      <c r="AP22" s="355"/>
      <c r="AQ22" s="355"/>
      <c r="AR22" s="355"/>
      <c r="AS22" s="355"/>
      <c r="AT22" s="356"/>
      <c r="AU22" s="354"/>
      <c r="AV22" s="355"/>
      <c r="AW22" s="355"/>
      <c r="AX22" s="1696"/>
      <c r="AY22" s="1697"/>
      <c r="AZ22" s="1698"/>
      <c r="BA22" s="1699"/>
      <c r="BB22" s="1580"/>
      <c r="BC22" s="1581"/>
      <c r="BD22" s="1581"/>
      <c r="BE22" s="1581"/>
      <c r="BF22" s="1582"/>
    </row>
    <row r="23" spans="2:58" ht="20.25" customHeight="1" x14ac:dyDescent="0.15">
      <c r="B23" s="1522"/>
      <c r="C23" s="1526"/>
      <c r="D23" s="1527"/>
      <c r="E23" s="1528"/>
      <c r="F23" s="296"/>
      <c r="G23" s="1533"/>
      <c r="H23" s="1537"/>
      <c r="I23" s="1538"/>
      <c r="J23" s="1538"/>
      <c r="K23" s="1539"/>
      <c r="L23" s="1543"/>
      <c r="M23" s="1544"/>
      <c r="N23" s="1544"/>
      <c r="O23" s="1545"/>
      <c r="P23" s="1589" t="s">
        <v>549</v>
      </c>
      <c r="Q23" s="1590"/>
      <c r="R23" s="1591"/>
      <c r="S23" s="297" t="str">
        <f>IF(S22="","",VLOOKUP(S22,'標準様式１シフト記号表（勤務時間帯）'!$C$6:$K$35,9,FALSE))</f>
        <v/>
      </c>
      <c r="T23" s="298" t="str">
        <f>IF(T22="","",VLOOKUP(T22,'標準様式１シフト記号表（勤務時間帯）'!$C$6:$K$35,9,FALSE))</f>
        <v/>
      </c>
      <c r="U23" s="298" t="str">
        <f>IF(U22="","",VLOOKUP(U22,'標準様式１シフト記号表（勤務時間帯）'!$C$6:$K$35,9,FALSE))</f>
        <v/>
      </c>
      <c r="V23" s="298" t="str">
        <f>IF(V22="","",VLOOKUP(V22,'標準様式１シフト記号表（勤務時間帯）'!$C$6:$K$35,9,FALSE))</f>
        <v/>
      </c>
      <c r="W23" s="298" t="str">
        <f>IF(W22="","",VLOOKUP(W22,'標準様式１シフト記号表（勤務時間帯）'!$C$6:$K$35,9,FALSE))</f>
        <v/>
      </c>
      <c r="X23" s="298" t="str">
        <f>IF(X22="","",VLOOKUP(X22,'標準様式１シフト記号表（勤務時間帯）'!$C$6:$K$35,9,FALSE))</f>
        <v/>
      </c>
      <c r="Y23" s="299" t="str">
        <f>IF(Y22="","",VLOOKUP(Y22,'標準様式１シフト記号表（勤務時間帯）'!$C$6:$K$35,9,FALSE))</f>
        <v/>
      </c>
      <c r="Z23" s="297" t="str">
        <f>IF(Z22="","",VLOOKUP(Z22,'標準様式１シフト記号表（勤務時間帯）'!$C$6:$K$35,9,FALSE))</f>
        <v/>
      </c>
      <c r="AA23" s="298" t="str">
        <f>IF(AA22="","",VLOOKUP(AA22,'標準様式１シフト記号表（勤務時間帯）'!$C$6:$K$35,9,FALSE))</f>
        <v/>
      </c>
      <c r="AB23" s="298" t="str">
        <f>IF(AB22="","",VLOOKUP(AB22,'標準様式１シフト記号表（勤務時間帯）'!$C$6:$K$35,9,FALSE))</f>
        <v/>
      </c>
      <c r="AC23" s="298" t="str">
        <f>IF(AC22="","",VLOOKUP(AC22,'標準様式１シフト記号表（勤務時間帯）'!$C$6:$K$35,9,FALSE))</f>
        <v/>
      </c>
      <c r="AD23" s="298" t="str">
        <f>IF(AD22="","",VLOOKUP(AD22,'標準様式１シフト記号表（勤務時間帯）'!$C$6:$K$35,9,FALSE))</f>
        <v/>
      </c>
      <c r="AE23" s="298" t="str">
        <f>IF(AE22="","",VLOOKUP(AE22,'標準様式１シフト記号表（勤務時間帯）'!$C$6:$K$35,9,FALSE))</f>
        <v/>
      </c>
      <c r="AF23" s="299" t="str">
        <f>IF(AF22="","",VLOOKUP(AF22,'標準様式１シフト記号表（勤務時間帯）'!$C$6:$K$35,9,FALSE))</f>
        <v/>
      </c>
      <c r="AG23" s="297" t="str">
        <f>IF(AG22="","",VLOOKUP(AG22,'標準様式１シフト記号表（勤務時間帯）'!$C$6:$K$35,9,FALSE))</f>
        <v/>
      </c>
      <c r="AH23" s="298" t="str">
        <f>IF(AH22="","",VLOOKUP(AH22,'標準様式１シフト記号表（勤務時間帯）'!$C$6:$K$35,9,FALSE))</f>
        <v/>
      </c>
      <c r="AI23" s="298" t="str">
        <f>IF(AI22="","",VLOOKUP(AI22,'標準様式１シフト記号表（勤務時間帯）'!$C$6:$K$35,9,FALSE))</f>
        <v/>
      </c>
      <c r="AJ23" s="298" t="str">
        <f>IF(AJ22="","",VLOOKUP(AJ22,'標準様式１シフト記号表（勤務時間帯）'!$C$6:$K$35,9,FALSE))</f>
        <v/>
      </c>
      <c r="AK23" s="298" t="str">
        <f>IF(AK22="","",VLOOKUP(AK22,'標準様式１シフト記号表（勤務時間帯）'!$C$6:$K$35,9,FALSE))</f>
        <v/>
      </c>
      <c r="AL23" s="298" t="str">
        <f>IF(AL22="","",VLOOKUP(AL22,'標準様式１シフト記号表（勤務時間帯）'!$C$6:$K$35,9,FALSE))</f>
        <v/>
      </c>
      <c r="AM23" s="299" t="str">
        <f>IF(AM22="","",VLOOKUP(AM22,'標準様式１シフト記号表（勤務時間帯）'!$C$6:$K$35,9,FALSE))</f>
        <v/>
      </c>
      <c r="AN23" s="297" t="str">
        <f>IF(AN22="","",VLOOKUP(AN22,'標準様式１シフト記号表（勤務時間帯）'!$C$6:$K$35,9,FALSE))</f>
        <v/>
      </c>
      <c r="AO23" s="298" t="str">
        <f>IF(AO22="","",VLOOKUP(AO22,'標準様式１シフト記号表（勤務時間帯）'!$C$6:$K$35,9,FALSE))</f>
        <v/>
      </c>
      <c r="AP23" s="298" t="str">
        <f>IF(AP22="","",VLOOKUP(AP22,'標準様式１シフト記号表（勤務時間帯）'!$C$6:$K$35,9,FALSE))</f>
        <v/>
      </c>
      <c r="AQ23" s="298" t="str">
        <f>IF(AQ22="","",VLOOKUP(AQ22,'標準様式１シフト記号表（勤務時間帯）'!$C$6:$K$35,9,FALSE))</f>
        <v/>
      </c>
      <c r="AR23" s="298" t="str">
        <f>IF(AR22="","",VLOOKUP(AR22,'標準様式１シフト記号表（勤務時間帯）'!$C$6:$K$35,9,FALSE))</f>
        <v/>
      </c>
      <c r="AS23" s="298" t="str">
        <f>IF(AS22="","",VLOOKUP(AS22,'標準様式１シフト記号表（勤務時間帯）'!$C$6:$K$35,9,FALSE))</f>
        <v/>
      </c>
      <c r="AT23" s="299" t="str">
        <f>IF(AT22="","",VLOOKUP(AT22,'標準様式１シフト記号表（勤務時間帯）'!$C$6:$K$35,9,FALSE))</f>
        <v/>
      </c>
      <c r="AU23" s="297" t="str">
        <f>IF(AU22="","",VLOOKUP(AU22,'標準様式１シフト記号表（勤務時間帯）'!$C$6:$K$35,9,FALSE))</f>
        <v/>
      </c>
      <c r="AV23" s="298" t="str">
        <f>IF(AV22="","",VLOOKUP(AV22,'標準様式１シフト記号表（勤務時間帯）'!$C$6:$K$35,9,FALSE))</f>
        <v/>
      </c>
      <c r="AW23" s="298" t="str">
        <f>IF(AW22="","",VLOOKUP(AW22,'標準様式１シフト記号表（勤務時間帯）'!$C$6:$K$35,9,FALSE))</f>
        <v/>
      </c>
      <c r="AX23" s="1592">
        <f>IF($BB$3="４週",SUM(S23:AT23),IF($BB$3="暦月",SUM(S23:AW23),""))</f>
        <v>0</v>
      </c>
      <c r="AY23" s="1593"/>
      <c r="AZ23" s="1594">
        <f>IF($BB$3="４週",AX23/4,IF($BB$3="暦月",'標準様式１（100名）'!AX23/('標準様式１（100名）'!$BB$8/7),""))</f>
        <v>0</v>
      </c>
      <c r="BA23" s="1595"/>
      <c r="BB23" s="1583"/>
      <c r="BC23" s="1584"/>
      <c r="BD23" s="1584"/>
      <c r="BE23" s="1584"/>
      <c r="BF23" s="1585"/>
    </row>
    <row r="24" spans="2:58" ht="20.25" customHeight="1" x14ac:dyDescent="0.15">
      <c r="B24" s="1522"/>
      <c r="C24" s="1529"/>
      <c r="D24" s="1530"/>
      <c r="E24" s="1531"/>
      <c r="F24" s="300">
        <f>C22</f>
        <v>0</v>
      </c>
      <c r="G24" s="1533"/>
      <c r="H24" s="1537"/>
      <c r="I24" s="1538"/>
      <c r="J24" s="1538"/>
      <c r="K24" s="1539"/>
      <c r="L24" s="1543"/>
      <c r="M24" s="1544"/>
      <c r="N24" s="1544"/>
      <c r="O24" s="1545"/>
      <c r="P24" s="1596" t="s">
        <v>550</v>
      </c>
      <c r="Q24" s="1597"/>
      <c r="R24" s="1598"/>
      <c r="S24" s="301" t="str">
        <f>IF(S22="","",VLOOKUP(S22,'標準様式１シフト記号表（勤務時間帯）'!$C$6:$U$35,19,FALSE))</f>
        <v/>
      </c>
      <c r="T24" s="302" t="str">
        <f>IF(T22="","",VLOOKUP(T22,'標準様式１シフト記号表（勤務時間帯）'!$C$6:$U$35,19,FALSE))</f>
        <v/>
      </c>
      <c r="U24" s="302" t="str">
        <f>IF(U22="","",VLOOKUP(U22,'標準様式１シフト記号表（勤務時間帯）'!$C$6:$U$35,19,FALSE))</f>
        <v/>
      </c>
      <c r="V24" s="302" t="str">
        <f>IF(V22="","",VLOOKUP(V22,'標準様式１シフト記号表（勤務時間帯）'!$C$6:$U$35,19,FALSE))</f>
        <v/>
      </c>
      <c r="W24" s="302" t="str">
        <f>IF(W22="","",VLOOKUP(W22,'標準様式１シフト記号表（勤務時間帯）'!$C$6:$U$35,19,FALSE))</f>
        <v/>
      </c>
      <c r="X24" s="302" t="str">
        <f>IF(X22="","",VLOOKUP(X22,'標準様式１シフト記号表（勤務時間帯）'!$C$6:$U$35,19,FALSE))</f>
        <v/>
      </c>
      <c r="Y24" s="303" t="str">
        <f>IF(Y22="","",VLOOKUP(Y22,'標準様式１シフト記号表（勤務時間帯）'!$C$6:$U$35,19,FALSE))</f>
        <v/>
      </c>
      <c r="Z24" s="301" t="str">
        <f>IF(Z22="","",VLOOKUP(Z22,'標準様式１シフト記号表（勤務時間帯）'!$C$6:$U$35,19,FALSE))</f>
        <v/>
      </c>
      <c r="AA24" s="302" t="str">
        <f>IF(AA22="","",VLOOKUP(AA22,'標準様式１シフト記号表（勤務時間帯）'!$C$6:$U$35,19,FALSE))</f>
        <v/>
      </c>
      <c r="AB24" s="302" t="str">
        <f>IF(AB22="","",VLOOKUP(AB22,'標準様式１シフト記号表（勤務時間帯）'!$C$6:$U$35,19,FALSE))</f>
        <v/>
      </c>
      <c r="AC24" s="302" t="str">
        <f>IF(AC22="","",VLOOKUP(AC22,'標準様式１シフト記号表（勤務時間帯）'!$C$6:$U$35,19,FALSE))</f>
        <v/>
      </c>
      <c r="AD24" s="302" t="str">
        <f>IF(AD22="","",VLOOKUP(AD22,'標準様式１シフト記号表（勤務時間帯）'!$C$6:$U$35,19,FALSE))</f>
        <v/>
      </c>
      <c r="AE24" s="302" t="str">
        <f>IF(AE22="","",VLOOKUP(AE22,'標準様式１シフト記号表（勤務時間帯）'!$C$6:$U$35,19,FALSE))</f>
        <v/>
      </c>
      <c r="AF24" s="303" t="str">
        <f>IF(AF22="","",VLOOKUP(AF22,'標準様式１シフト記号表（勤務時間帯）'!$C$6:$U$35,19,FALSE))</f>
        <v/>
      </c>
      <c r="AG24" s="301" t="str">
        <f>IF(AG22="","",VLOOKUP(AG22,'標準様式１シフト記号表（勤務時間帯）'!$C$6:$U$35,19,FALSE))</f>
        <v/>
      </c>
      <c r="AH24" s="302" t="str">
        <f>IF(AH22="","",VLOOKUP(AH22,'標準様式１シフト記号表（勤務時間帯）'!$C$6:$U$35,19,FALSE))</f>
        <v/>
      </c>
      <c r="AI24" s="302" t="str">
        <f>IF(AI22="","",VLOOKUP(AI22,'標準様式１シフト記号表（勤務時間帯）'!$C$6:$U$35,19,FALSE))</f>
        <v/>
      </c>
      <c r="AJ24" s="302" t="str">
        <f>IF(AJ22="","",VLOOKUP(AJ22,'標準様式１シフト記号表（勤務時間帯）'!$C$6:$U$35,19,FALSE))</f>
        <v/>
      </c>
      <c r="AK24" s="302" t="str">
        <f>IF(AK22="","",VLOOKUP(AK22,'標準様式１シフト記号表（勤務時間帯）'!$C$6:$U$35,19,FALSE))</f>
        <v/>
      </c>
      <c r="AL24" s="302" t="str">
        <f>IF(AL22="","",VLOOKUP(AL22,'標準様式１シフト記号表（勤務時間帯）'!$C$6:$U$35,19,FALSE))</f>
        <v/>
      </c>
      <c r="AM24" s="303" t="str">
        <f>IF(AM22="","",VLOOKUP(AM22,'標準様式１シフト記号表（勤務時間帯）'!$C$6:$U$35,19,FALSE))</f>
        <v/>
      </c>
      <c r="AN24" s="301" t="str">
        <f>IF(AN22="","",VLOOKUP(AN22,'標準様式１シフト記号表（勤務時間帯）'!$C$6:$U$35,19,FALSE))</f>
        <v/>
      </c>
      <c r="AO24" s="302" t="str">
        <f>IF(AO22="","",VLOOKUP(AO22,'標準様式１シフト記号表（勤務時間帯）'!$C$6:$U$35,19,FALSE))</f>
        <v/>
      </c>
      <c r="AP24" s="302" t="str">
        <f>IF(AP22="","",VLOOKUP(AP22,'標準様式１シフト記号表（勤務時間帯）'!$C$6:$U$35,19,FALSE))</f>
        <v/>
      </c>
      <c r="AQ24" s="302" t="str">
        <f>IF(AQ22="","",VLOOKUP(AQ22,'標準様式１シフト記号表（勤務時間帯）'!$C$6:$U$35,19,FALSE))</f>
        <v/>
      </c>
      <c r="AR24" s="302" t="str">
        <f>IF(AR22="","",VLOOKUP(AR22,'標準様式１シフト記号表（勤務時間帯）'!$C$6:$U$35,19,FALSE))</f>
        <v/>
      </c>
      <c r="AS24" s="302" t="str">
        <f>IF(AS22="","",VLOOKUP(AS22,'標準様式１シフト記号表（勤務時間帯）'!$C$6:$U$35,19,FALSE))</f>
        <v/>
      </c>
      <c r="AT24" s="303" t="str">
        <f>IF(AT22="","",VLOOKUP(AT22,'標準様式１シフト記号表（勤務時間帯）'!$C$6:$U$35,19,FALSE))</f>
        <v/>
      </c>
      <c r="AU24" s="301" t="str">
        <f>IF(AU22="","",VLOOKUP(AU22,'標準様式１シフト記号表（勤務時間帯）'!$C$6:$U$35,19,FALSE))</f>
        <v/>
      </c>
      <c r="AV24" s="302" t="str">
        <f>IF(AV22="","",VLOOKUP(AV22,'標準様式１シフト記号表（勤務時間帯）'!$C$6:$U$35,19,FALSE))</f>
        <v/>
      </c>
      <c r="AW24" s="302" t="str">
        <f>IF(AW22="","",VLOOKUP(AW22,'標準様式１シフト記号表（勤務時間帯）'!$C$6:$U$35,19,FALSE))</f>
        <v/>
      </c>
      <c r="AX24" s="1599">
        <f>IF($BB$3="４週",SUM(S24:AT24),IF($BB$3="暦月",SUM(S24:AW24),""))</f>
        <v>0</v>
      </c>
      <c r="AY24" s="1600"/>
      <c r="AZ24" s="1601">
        <f>IF($BB$3="４週",AX24/4,IF($BB$3="暦月",'標準様式１（100名）'!AX24/('標準様式１（100名）'!$BB$8/7),""))</f>
        <v>0</v>
      </c>
      <c r="BA24" s="1602"/>
      <c r="BB24" s="1586"/>
      <c r="BC24" s="1587"/>
      <c r="BD24" s="1587"/>
      <c r="BE24" s="1587"/>
      <c r="BF24" s="1588"/>
    </row>
    <row r="25" spans="2:58" ht="20.25" customHeight="1" x14ac:dyDescent="0.15">
      <c r="B25" s="1522">
        <f>B22+1</f>
        <v>2</v>
      </c>
      <c r="C25" s="1603"/>
      <c r="D25" s="1604"/>
      <c r="E25" s="1605"/>
      <c r="F25" s="304"/>
      <c r="G25" s="1606"/>
      <c r="H25" s="1608"/>
      <c r="I25" s="1538"/>
      <c r="J25" s="1538"/>
      <c r="K25" s="1539"/>
      <c r="L25" s="1609"/>
      <c r="M25" s="1610"/>
      <c r="N25" s="1610"/>
      <c r="O25" s="1611"/>
      <c r="P25" s="1615" t="s">
        <v>548</v>
      </c>
      <c r="Q25" s="1616"/>
      <c r="R25" s="1617"/>
      <c r="S25" s="354"/>
      <c r="T25" s="355"/>
      <c r="U25" s="355"/>
      <c r="V25" s="355"/>
      <c r="W25" s="355"/>
      <c r="X25" s="355"/>
      <c r="Y25" s="356"/>
      <c r="Z25" s="354"/>
      <c r="AA25" s="355"/>
      <c r="AB25" s="355"/>
      <c r="AC25" s="355"/>
      <c r="AD25" s="355"/>
      <c r="AE25" s="355"/>
      <c r="AF25" s="356"/>
      <c r="AG25" s="354"/>
      <c r="AH25" s="355"/>
      <c r="AI25" s="355"/>
      <c r="AJ25" s="355"/>
      <c r="AK25" s="355"/>
      <c r="AL25" s="355"/>
      <c r="AM25" s="356"/>
      <c r="AN25" s="354"/>
      <c r="AO25" s="355"/>
      <c r="AP25" s="355"/>
      <c r="AQ25" s="355"/>
      <c r="AR25" s="355"/>
      <c r="AS25" s="355"/>
      <c r="AT25" s="356"/>
      <c r="AU25" s="354"/>
      <c r="AV25" s="355"/>
      <c r="AW25" s="355"/>
      <c r="AX25" s="1692"/>
      <c r="AY25" s="1693"/>
      <c r="AZ25" s="1694"/>
      <c r="BA25" s="1695"/>
      <c r="BB25" s="1622"/>
      <c r="BC25" s="1623"/>
      <c r="BD25" s="1623"/>
      <c r="BE25" s="1623"/>
      <c r="BF25" s="1624"/>
    </row>
    <row r="26" spans="2:58" ht="20.25" customHeight="1" x14ac:dyDescent="0.15">
      <c r="B26" s="1522"/>
      <c r="C26" s="1526"/>
      <c r="D26" s="1527"/>
      <c r="E26" s="1528"/>
      <c r="F26" s="296"/>
      <c r="G26" s="1533"/>
      <c r="H26" s="1537"/>
      <c r="I26" s="1538"/>
      <c r="J26" s="1538"/>
      <c r="K26" s="1539"/>
      <c r="L26" s="1543"/>
      <c r="M26" s="1544"/>
      <c r="N26" s="1544"/>
      <c r="O26" s="1545"/>
      <c r="P26" s="1589" t="s">
        <v>549</v>
      </c>
      <c r="Q26" s="1590"/>
      <c r="R26" s="1591"/>
      <c r="S26" s="297" t="str">
        <f>IF(S25="","",VLOOKUP(S25,'標準様式１シフト記号表（勤務時間帯）'!$C$6:$K$35,9,FALSE))</f>
        <v/>
      </c>
      <c r="T26" s="298" t="str">
        <f>IF(T25="","",VLOOKUP(T25,'標準様式１シフト記号表（勤務時間帯）'!$C$6:$K$35,9,FALSE))</f>
        <v/>
      </c>
      <c r="U26" s="298" t="str">
        <f>IF(U25="","",VLOOKUP(U25,'標準様式１シフト記号表（勤務時間帯）'!$C$6:$K$35,9,FALSE))</f>
        <v/>
      </c>
      <c r="V26" s="298" t="str">
        <f>IF(V25="","",VLOOKUP(V25,'標準様式１シフト記号表（勤務時間帯）'!$C$6:$K$35,9,FALSE))</f>
        <v/>
      </c>
      <c r="W26" s="298" t="str">
        <f>IF(W25="","",VLOOKUP(W25,'標準様式１シフト記号表（勤務時間帯）'!$C$6:$K$35,9,FALSE))</f>
        <v/>
      </c>
      <c r="X26" s="298" t="str">
        <f>IF(X25="","",VLOOKUP(X25,'標準様式１シフト記号表（勤務時間帯）'!$C$6:$K$35,9,FALSE))</f>
        <v/>
      </c>
      <c r="Y26" s="299" t="str">
        <f>IF(Y25="","",VLOOKUP(Y25,'標準様式１シフト記号表（勤務時間帯）'!$C$6:$K$35,9,FALSE))</f>
        <v/>
      </c>
      <c r="Z26" s="297" t="str">
        <f>IF(Z25="","",VLOOKUP(Z25,'標準様式１シフト記号表（勤務時間帯）'!$C$6:$K$35,9,FALSE))</f>
        <v/>
      </c>
      <c r="AA26" s="298" t="str">
        <f>IF(AA25="","",VLOOKUP(AA25,'標準様式１シフト記号表（勤務時間帯）'!$C$6:$K$35,9,FALSE))</f>
        <v/>
      </c>
      <c r="AB26" s="298" t="str">
        <f>IF(AB25="","",VLOOKUP(AB25,'標準様式１シフト記号表（勤務時間帯）'!$C$6:$K$35,9,FALSE))</f>
        <v/>
      </c>
      <c r="AC26" s="298" t="str">
        <f>IF(AC25="","",VLOOKUP(AC25,'標準様式１シフト記号表（勤務時間帯）'!$C$6:$K$35,9,FALSE))</f>
        <v/>
      </c>
      <c r="AD26" s="298" t="str">
        <f>IF(AD25="","",VLOOKUP(AD25,'標準様式１シフト記号表（勤務時間帯）'!$C$6:$K$35,9,FALSE))</f>
        <v/>
      </c>
      <c r="AE26" s="298" t="str">
        <f>IF(AE25="","",VLOOKUP(AE25,'標準様式１シフト記号表（勤務時間帯）'!$C$6:$K$35,9,FALSE))</f>
        <v/>
      </c>
      <c r="AF26" s="299" t="str">
        <f>IF(AF25="","",VLOOKUP(AF25,'標準様式１シフト記号表（勤務時間帯）'!$C$6:$K$35,9,FALSE))</f>
        <v/>
      </c>
      <c r="AG26" s="297" t="str">
        <f>IF(AG25="","",VLOOKUP(AG25,'標準様式１シフト記号表（勤務時間帯）'!$C$6:$K$35,9,FALSE))</f>
        <v/>
      </c>
      <c r="AH26" s="298" t="str">
        <f>IF(AH25="","",VLOOKUP(AH25,'標準様式１シフト記号表（勤務時間帯）'!$C$6:$K$35,9,FALSE))</f>
        <v/>
      </c>
      <c r="AI26" s="298" t="str">
        <f>IF(AI25="","",VLOOKUP(AI25,'標準様式１シフト記号表（勤務時間帯）'!$C$6:$K$35,9,FALSE))</f>
        <v/>
      </c>
      <c r="AJ26" s="298" t="str">
        <f>IF(AJ25="","",VLOOKUP(AJ25,'標準様式１シフト記号表（勤務時間帯）'!$C$6:$K$35,9,FALSE))</f>
        <v/>
      </c>
      <c r="AK26" s="298" t="str">
        <f>IF(AK25="","",VLOOKUP(AK25,'標準様式１シフト記号表（勤務時間帯）'!$C$6:$K$35,9,FALSE))</f>
        <v/>
      </c>
      <c r="AL26" s="298" t="str">
        <f>IF(AL25="","",VLOOKUP(AL25,'標準様式１シフト記号表（勤務時間帯）'!$C$6:$K$35,9,FALSE))</f>
        <v/>
      </c>
      <c r="AM26" s="299" t="str">
        <f>IF(AM25="","",VLOOKUP(AM25,'標準様式１シフト記号表（勤務時間帯）'!$C$6:$K$35,9,FALSE))</f>
        <v/>
      </c>
      <c r="AN26" s="297" t="str">
        <f>IF(AN25="","",VLOOKUP(AN25,'標準様式１シフト記号表（勤務時間帯）'!$C$6:$K$35,9,FALSE))</f>
        <v/>
      </c>
      <c r="AO26" s="298" t="str">
        <f>IF(AO25="","",VLOOKUP(AO25,'標準様式１シフト記号表（勤務時間帯）'!$C$6:$K$35,9,FALSE))</f>
        <v/>
      </c>
      <c r="AP26" s="298" t="str">
        <f>IF(AP25="","",VLOOKUP(AP25,'標準様式１シフト記号表（勤務時間帯）'!$C$6:$K$35,9,FALSE))</f>
        <v/>
      </c>
      <c r="AQ26" s="298" t="str">
        <f>IF(AQ25="","",VLOOKUP(AQ25,'標準様式１シフト記号表（勤務時間帯）'!$C$6:$K$35,9,FALSE))</f>
        <v/>
      </c>
      <c r="AR26" s="298" t="str">
        <f>IF(AR25="","",VLOOKUP(AR25,'標準様式１シフト記号表（勤務時間帯）'!$C$6:$K$35,9,FALSE))</f>
        <v/>
      </c>
      <c r="AS26" s="298" t="str">
        <f>IF(AS25="","",VLOOKUP(AS25,'標準様式１シフト記号表（勤務時間帯）'!$C$6:$K$35,9,FALSE))</f>
        <v/>
      </c>
      <c r="AT26" s="299" t="str">
        <f>IF(AT25="","",VLOOKUP(AT25,'標準様式１シフト記号表（勤務時間帯）'!$C$6:$K$35,9,FALSE))</f>
        <v/>
      </c>
      <c r="AU26" s="297" t="str">
        <f>IF(AU25="","",VLOOKUP(AU25,'標準様式１シフト記号表（勤務時間帯）'!$C$6:$K$35,9,FALSE))</f>
        <v/>
      </c>
      <c r="AV26" s="298" t="str">
        <f>IF(AV25="","",VLOOKUP(AV25,'標準様式１シフト記号表（勤務時間帯）'!$C$6:$K$35,9,FALSE))</f>
        <v/>
      </c>
      <c r="AW26" s="298" t="str">
        <f>IF(AW25="","",VLOOKUP(AW25,'標準様式１シフト記号表（勤務時間帯）'!$C$6:$K$35,9,FALSE))</f>
        <v/>
      </c>
      <c r="AX26" s="1592">
        <f>IF($BB$3="４週",SUM(S26:AT26),IF($BB$3="暦月",SUM(S26:AW26),""))</f>
        <v>0</v>
      </c>
      <c r="AY26" s="1593"/>
      <c r="AZ26" s="1594">
        <f>IF($BB$3="４週",AX26/4,IF($BB$3="暦月",'標準様式１（100名）'!AX26/('標準様式１（100名）'!$BB$8/7),""))</f>
        <v>0</v>
      </c>
      <c r="BA26" s="1595"/>
      <c r="BB26" s="1583"/>
      <c r="BC26" s="1584"/>
      <c r="BD26" s="1584"/>
      <c r="BE26" s="1584"/>
      <c r="BF26" s="1585"/>
    </row>
    <row r="27" spans="2:58" ht="20.25" customHeight="1" x14ac:dyDescent="0.15">
      <c r="B27" s="1522"/>
      <c r="C27" s="1529"/>
      <c r="D27" s="1530"/>
      <c r="E27" s="1531"/>
      <c r="F27" s="296">
        <f>C25</f>
        <v>0</v>
      </c>
      <c r="G27" s="1607"/>
      <c r="H27" s="1537"/>
      <c r="I27" s="1538"/>
      <c r="J27" s="1538"/>
      <c r="K27" s="1539"/>
      <c r="L27" s="1612"/>
      <c r="M27" s="1613"/>
      <c r="N27" s="1613"/>
      <c r="O27" s="1614"/>
      <c r="P27" s="1596" t="s">
        <v>550</v>
      </c>
      <c r="Q27" s="1597"/>
      <c r="R27" s="1598"/>
      <c r="S27" s="301" t="str">
        <f>IF(S25="","",VLOOKUP(S25,'標準様式１シフト記号表（勤務時間帯）'!$C$6:$U$35,19,FALSE))</f>
        <v/>
      </c>
      <c r="T27" s="302" t="str">
        <f>IF(T25="","",VLOOKUP(T25,'標準様式１シフト記号表（勤務時間帯）'!$C$6:$U$35,19,FALSE))</f>
        <v/>
      </c>
      <c r="U27" s="302" t="str">
        <f>IF(U25="","",VLOOKUP(U25,'標準様式１シフト記号表（勤務時間帯）'!$C$6:$U$35,19,FALSE))</f>
        <v/>
      </c>
      <c r="V27" s="302" t="str">
        <f>IF(V25="","",VLOOKUP(V25,'標準様式１シフト記号表（勤務時間帯）'!$C$6:$U$35,19,FALSE))</f>
        <v/>
      </c>
      <c r="W27" s="302" t="str">
        <f>IF(W25="","",VLOOKUP(W25,'標準様式１シフト記号表（勤務時間帯）'!$C$6:$U$35,19,FALSE))</f>
        <v/>
      </c>
      <c r="X27" s="302" t="str">
        <f>IF(X25="","",VLOOKUP(X25,'標準様式１シフト記号表（勤務時間帯）'!$C$6:$U$35,19,FALSE))</f>
        <v/>
      </c>
      <c r="Y27" s="303" t="str">
        <f>IF(Y25="","",VLOOKUP(Y25,'標準様式１シフト記号表（勤務時間帯）'!$C$6:$U$35,19,FALSE))</f>
        <v/>
      </c>
      <c r="Z27" s="301" t="str">
        <f>IF(Z25="","",VLOOKUP(Z25,'標準様式１シフト記号表（勤務時間帯）'!$C$6:$U$35,19,FALSE))</f>
        <v/>
      </c>
      <c r="AA27" s="302" t="str">
        <f>IF(AA25="","",VLOOKUP(AA25,'標準様式１シフト記号表（勤務時間帯）'!$C$6:$U$35,19,FALSE))</f>
        <v/>
      </c>
      <c r="AB27" s="302" t="str">
        <f>IF(AB25="","",VLOOKUP(AB25,'標準様式１シフト記号表（勤務時間帯）'!$C$6:$U$35,19,FALSE))</f>
        <v/>
      </c>
      <c r="AC27" s="302" t="str">
        <f>IF(AC25="","",VLOOKUP(AC25,'標準様式１シフト記号表（勤務時間帯）'!$C$6:$U$35,19,FALSE))</f>
        <v/>
      </c>
      <c r="AD27" s="302" t="str">
        <f>IF(AD25="","",VLOOKUP(AD25,'標準様式１シフト記号表（勤務時間帯）'!$C$6:$U$35,19,FALSE))</f>
        <v/>
      </c>
      <c r="AE27" s="302" t="str">
        <f>IF(AE25="","",VLOOKUP(AE25,'標準様式１シフト記号表（勤務時間帯）'!$C$6:$U$35,19,FALSE))</f>
        <v/>
      </c>
      <c r="AF27" s="303" t="str">
        <f>IF(AF25="","",VLOOKUP(AF25,'標準様式１シフト記号表（勤務時間帯）'!$C$6:$U$35,19,FALSE))</f>
        <v/>
      </c>
      <c r="AG27" s="301" t="str">
        <f>IF(AG25="","",VLOOKUP(AG25,'標準様式１シフト記号表（勤務時間帯）'!$C$6:$U$35,19,FALSE))</f>
        <v/>
      </c>
      <c r="AH27" s="302" t="str">
        <f>IF(AH25="","",VLOOKUP(AH25,'標準様式１シフト記号表（勤務時間帯）'!$C$6:$U$35,19,FALSE))</f>
        <v/>
      </c>
      <c r="AI27" s="302" t="str">
        <f>IF(AI25="","",VLOOKUP(AI25,'標準様式１シフト記号表（勤務時間帯）'!$C$6:$U$35,19,FALSE))</f>
        <v/>
      </c>
      <c r="AJ27" s="302" t="str">
        <f>IF(AJ25="","",VLOOKUP(AJ25,'標準様式１シフト記号表（勤務時間帯）'!$C$6:$U$35,19,FALSE))</f>
        <v/>
      </c>
      <c r="AK27" s="302" t="str">
        <f>IF(AK25="","",VLOOKUP(AK25,'標準様式１シフト記号表（勤務時間帯）'!$C$6:$U$35,19,FALSE))</f>
        <v/>
      </c>
      <c r="AL27" s="302" t="str">
        <f>IF(AL25="","",VLOOKUP(AL25,'標準様式１シフト記号表（勤務時間帯）'!$C$6:$U$35,19,FALSE))</f>
        <v/>
      </c>
      <c r="AM27" s="303" t="str">
        <f>IF(AM25="","",VLOOKUP(AM25,'標準様式１シフト記号表（勤務時間帯）'!$C$6:$U$35,19,FALSE))</f>
        <v/>
      </c>
      <c r="AN27" s="301" t="str">
        <f>IF(AN25="","",VLOOKUP(AN25,'標準様式１シフト記号表（勤務時間帯）'!$C$6:$U$35,19,FALSE))</f>
        <v/>
      </c>
      <c r="AO27" s="302" t="str">
        <f>IF(AO25="","",VLOOKUP(AO25,'標準様式１シフト記号表（勤務時間帯）'!$C$6:$U$35,19,FALSE))</f>
        <v/>
      </c>
      <c r="AP27" s="302" t="str">
        <f>IF(AP25="","",VLOOKUP(AP25,'標準様式１シフト記号表（勤務時間帯）'!$C$6:$U$35,19,FALSE))</f>
        <v/>
      </c>
      <c r="AQ27" s="302" t="str">
        <f>IF(AQ25="","",VLOOKUP(AQ25,'標準様式１シフト記号表（勤務時間帯）'!$C$6:$U$35,19,FALSE))</f>
        <v/>
      </c>
      <c r="AR27" s="302" t="str">
        <f>IF(AR25="","",VLOOKUP(AR25,'標準様式１シフト記号表（勤務時間帯）'!$C$6:$U$35,19,FALSE))</f>
        <v/>
      </c>
      <c r="AS27" s="302" t="str">
        <f>IF(AS25="","",VLOOKUP(AS25,'標準様式１シフト記号表（勤務時間帯）'!$C$6:$U$35,19,FALSE))</f>
        <v/>
      </c>
      <c r="AT27" s="303" t="str">
        <f>IF(AT25="","",VLOOKUP(AT25,'標準様式１シフト記号表（勤務時間帯）'!$C$6:$U$35,19,FALSE))</f>
        <v/>
      </c>
      <c r="AU27" s="301" t="str">
        <f>IF(AU25="","",VLOOKUP(AU25,'標準様式１シフト記号表（勤務時間帯）'!$C$6:$U$35,19,FALSE))</f>
        <v/>
      </c>
      <c r="AV27" s="302" t="str">
        <f>IF(AV25="","",VLOOKUP(AV25,'標準様式１シフト記号表（勤務時間帯）'!$C$6:$U$35,19,FALSE))</f>
        <v/>
      </c>
      <c r="AW27" s="302" t="str">
        <f>IF(AW25="","",VLOOKUP(AW25,'標準様式１シフト記号表（勤務時間帯）'!$C$6:$U$35,19,FALSE))</f>
        <v/>
      </c>
      <c r="AX27" s="1599">
        <f>IF($BB$3="４週",SUM(S27:AT27),IF($BB$3="暦月",SUM(S27:AW27),""))</f>
        <v>0</v>
      </c>
      <c r="AY27" s="1600"/>
      <c r="AZ27" s="1601">
        <f>IF($BB$3="４週",AX27/4,IF($BB$3="暦月",'標準様式１（100名）'!AX27/('標準様式１（100名）'!$BB$8/7),""))</f>
        <v>0</v>
      </c>
      <c r="BA27" s="1602"/>
      <c r="BB27" s="1586"/>
      <c r="BC27" s="1587"/>
      <c r="BD27" s="1587"/>
      <c r="BE27" s="1587"/>
      <c r="BF27" s="1588"/>
    </row>
    <row r="28" spans="2:58" ht="20.25" customHeight="1" x14ac:dyDescent="0.15">
      <c r="B28" s="1522">
        <f>B25+1</f>
        <v>3</v>
      </c>
      <c r="C28" s="1625"/>
      <c r="D28" s="1626"/>
      <c r="E28" s="1627"/>
      <c r="F28" s="304"/>
      <c r="G28" s="1606"/>
      <c r="H28" s="1608"/>
      <c r="I28" s="1538"/>
      <c r="J28" s="1538"/>
      <c r="K28" s="1539"/>
      <c r="L28" s="1609"/>
      <c r="M28" s="1610"/>
      <c r="N28" s="1610"/>
      <c r="O28" s="1611"/>
      <c r="P28" s="1615" t="s">
        <v>548</v>
      </c>
      <c r="Q28" s="1616"/>
      <c r="R28" s="1617"/>
      <c r="S28" s="354"/>
      <c r="T28" s="355"/>
      <c r="U28" s="355"/>
      <c r="V28" s="355"/>
      <c r="W28" s="355"/>
      <c r="X28" s="355"/>
      <c r="Y28" s="356"/>
      <c r="Z28" s="354"/>
      <c r="AA28" s="355"/>
      <c r="AB28" s="355"/>
      <c r="AC28" s="355"/>
      <c r="AD28" s="355"/>
      <c r="AE28" s="355"/>
      <c r="AF28" s="356"/>
      <c r="AG28" s="354"/>
      <c r="AH28" s="355"/>
      <c r="AI28" s="355"/>
      <c r="AJ28" s="355"/>
      <c r="AK28" s="355"/>
      <c r="AL28" s="355"/>
      <c r="AM28" s="356"/>
      <c r="AN28" s="354"/>
      <c r="AO28" s="355"/>
      <c r="AP28" s="355"/>
      <c r="AQ28" s="355"/>
      <c r="AR28" s="355"/>
      <c r="AS28" s="355"/>
      <c r="AT28" s="356"/>
      <c r="AU28" s="354"/>
      <c r="AV28" s="355"/>
      <c r="AW28" s="355"/>
      <c r="AX28" s="1692"/>
      <c r="AY28" s="1693"/>
      <c r="AZ28" s="1694"/>
      <c r="BA28" s="1695"/>
      <c r="BB28" s="1622"/>
      <c r="BC28" s="1623"/>
      <c r="BD28" s="1623"/>
      <c r="BE28" s="1623"/>
      <c r="BF28" s="1624"/>
    </row>
    <row r="29" spans="2:58" ht="20.25" customHeight="1" x14ac:dyDescent="0.15">
      <c r="B29" s="1522"/>
      <c r="C29" s="1628"/>
      <c r="D29" s="1629"/>
      <c r="E29" s="1630"/>
      <c r="F29" s="296"/>
      <c r="G29" s="1533"/>
      <c r="H29" s="1537"/>
      <c r="I29" s="1538"/>
      <c r="J29" s="1538"/>
      <c r="K29" s="1539"/>
      <c r="L29" s="1543"/>
      <c r="M29" s="1544"/>
      <c r="N29" s="1544"/>
      <c r="O29" s="1545"/>
      <c r="P29" s="1589" t="s">
        <v>549</v>
      </c>
      <c r="Q29" s="1590"/>
      <c r="R29" s="1591"/>
      <c r="S29" s="297" t="str">
        <f>IF(S28="","",VLOOKUP(S28,'標準様式１シフト記号表（勤務時間帯）'!$C$6:$K$35,9,FALSE))</f>
        <v/>
      </c>
      <c r="T29" s="298" t="str">
        <f>IF(T28="","",VLOOKUP(T28,'標準様式１シフト記号表（勤務時間帯）'!$C$6:$K$35,9,FALSE))</f>
        <v/>
      </c>
      <c r="U29" s="298" t="str">
        <f>IF(U28="","",VLOOKUP(U28,'標準様式１シフト記号表（勤務時間帯）'!$C$6:$K$35,9,FALSE))</f>
        <v/>
      </c>
      <c r="V29" s="298" t="str">
        <f>IF(V28="","",VLOOKUP(V28,'標準様式１シフト記号表（勤務時間帯）'!$C$6:$K$35,9,FALSE))</f>
        <v/>
      </c>
      <c r="W29" s="298" t="str">
        <f>IF(W28="","",VLOOKUP(W28,'標準様式１シフト記号表（勤務時間帯）'!$C$6:$K$35,9,FALSE))</f>
        <v/>
      </c>
      <c r="X29" s="298" t="str">
        <f>IF(X28="","",VLOOKUP(X28,'標準様式１シフト記号表（勤務時間帯）'!$C$6:$K$35,9,FALSE))</f>
        <v/>
      </c>
      <c r="Y29" s="299" t="str">
        <f>IF(Y28="","",VLOOKUP(Y28,'標準様式１シフト記号表（勤務時間帯）'!$C$6:$K$35,9,FALSE))</f>
        <v/>
      </c>
      <c r="Z29" s="297" t="str">
        <f>IF(Z28="","",VLOOKUP(Z28,'標準様式１シフト記号表（勤務時間帯）'!$C$6:$K$35,9,FALSE))</f>
        <v/>
      </c>
      <c r="AA29" s="298" t="str">
        <f>IF(AA28="","",VLOOKUP(AA28,'標準様式１シフト記号表（勤務時間帯）'!$C$6:$K$35,9,FALSE))</f>
        <v/>
      </c>
      <c r="AB29" s="298" t="str">
        <f>IF(AB28="","",VLOOKUP(AB28,'標準様式１シフト記号表（勤務時間帯）'!$C$6:$K$35,9,FALSE))</f>
        <v/>
      </c>
      <c r="AC29" s="298" t="str">
        <f>IF(AC28="","",VLOOKUP(AC28,'標準様式１シフト記号表（勤務時間帯）'!$C$6:$K$35,9,FALSE))</f>
        <v/>
      </c>
      <c r="AD29" s="298" t="str">
        <f>IF(AD28="","",VLOOKUP(AD28,'標準様式１シフト記号表（勤務時間帯）'!$C$6:$K$35,9,FALSE))</f>
        <v/>
      </c>
      <c r="AE29" s="298" t="str">
        <f>IF(AE28="","",VLOOKUP(AE28,'標準様式１シフト記号表（勤務時間帯）'!$C$6:$K$35,9,FALSE))</f>
        <v/>
      </c>
      <c r="AF29" s="299" t="str">
        <f>IF(AF28="","",VLOOKUP(AF28,'標準様式１シフト記号表（勤務時間帯）'!$C$6:$K$35,9,FALSE))</f>
        <v/>
      </c>
      <c r="AG29" s="297" t="str">
        <f>IF(AG28="","",VLOOKUP(AG28,'標準様式１シフト記号表（勤務時間帯）'!$C$6:$K$35,9,FALSE))</f>
        <v/>
      </c>
      <c r="AH29" s="298" t="str">
        <f>IF(AH28="","",VLOOKUP(AH28,'標準様式１シフト記号表（勤務時間帯）'!$C$6:$K$35,9,FALSE))</f>
        <v/>
      </c>
      <c r="AI29" s="298" t="str">
        <f>IF(AI28="","",VLOOKUP(AI28,'標準様式１シフト記号表（勤務時間帯）'!$C$6:$K$35,9,FALSE))</f>
        <v/>
      </c>
      <c r="AJ29" s="298" t="str">
        <f>IF(AJ28="","",VLOOKUP(AJ28,'標準様式１シフト記号表（勤務時間帯）'!$C$6:$K$35,9,FALSE))</f>
        <v/>
      </c>
      <c r="AK29" s="298" t="str">
        <f>IF(AK28="","",VLOOKUP(AK28,'標準様式１シフト記号表（勤務時間帯）'!$C$6:$K$35,9,FALSE))</f>
        <v/>
      </c>
      <c r="AL29" s="298" t="str">
        <f>IF(AL28="","",VLOOKUP(AL28,'標準様式１シフト記号表（勤務時間帯）'!$C$6:$K$35,9,FALSE))</f>
        <v/>
      </c>
      <c r="AM29" s="299" t="str">
        <f>IF(AM28="","",VLOOKUP(AM28,'標準様式１シフト記号表（勤務時間帯）'!$C$6:$K$35,9,FALSE))</f>
        <v/>
      </c>
      <c r="AN29" s="297" t="str">
        <f>IF(AN28="","",VLOOKUP(AN28,'標準様式１シフト記号表（勤務時間帯）'!$C$6:$K$35,9,FALSE))</f>
        <v/>
      </c>
      <c r="AO29" s="298" t="str">
        <f>IF(AO28="","",VLOOKUP(AO28,'標準様式１シフト記号表（勤務時間帯）'!$C$6:$K$35,9,FALSE))</f>
        <v/>
      </c>
      <c r="AP29" s="298" t="str">
        <f>IF(AP28="","",VLOOKUP(AP28,'標準様式１シフト記号表（勤務時間帯）'!$C$6:$K$35,9,FALSE))</f>
        <v/>
      </c>
      <c r="AQ29" s="298" t="str">
        <f>IF(AQ28="","",VLOOKUP(AQ28,'標準様式１シフト記号表（勤務時間帯）'!$C$6:$K$35,9,FALSE))</f>
        <v/>
      </c>
      <c r="AR29" s="298" t="str">
        <f>IF(AR28="","",VLOOKUP(AR28,'標準様式１シフト記号表（勤務時間帯）'!$C$6:$K$35,9,FALSE))</f>
        <v/>
      </c>
      <c r="AS29" s="298" t="str">
        <f>IF(AS28="","",VLOOKUP(AS28,'標準様式１シフト記号表（勤務時間帯）'!$C$6:$K$35,9,FALSE))</f>
        <v/>
      </c>
      <c r="AT29" s="299" t="str">
        <f>IF(AT28="","",VLOOKUP(AT28,'標準様式１シフト記号表（勤務時間帯）'!$C$6:$K$35,9,FALSE))</f>
        <v/>
      </c>
      <c r="AU29" s="297" t="str">
        <f>IF(AU28="","",VLOOKUP(AU28,'標準様式１シフト記号表（勤務時間帯）'!$C$6:$K$35,9,FALSE))</f>
        <v/>
      </c>
      <c r="AV29" s="298" t="str">
        <f>IF(AV28="","",VLOOKUP(AV28,'標準様式１シフト記号表（勤務時間帯）'!$C$6:$K$35,9,FALSE))</f>
        <v/>
      </c>
      <c r="AW29" s="298" t="str">
        <f>IF(AW28="","",VLOOKUP(AW28,'標準様式１シフト記号表（勤務時間帯）'!$C$6:$K$35,9,FALSE))</f>
        <v/>
      </c>
      <c r="AX29" s="1592">
        <f>IF($BB$3="４週",SUM(S29:AT29),IF($BB$3="暦月",SUM(S29:AW29),""))</f>
        <v>0</v>
      </c>
      <c r="AY29" s="1593"/>
      <c r="AZ29" s="1594">
        <f>IF($BB$3="４週",AX29/4,IF($BB$3="暦月",'標準様式１（100名）'!AX29/('標準様式１（100名）'!$BB$8/7),""))</f>
        <v>0</v>
      </c>
      <c r="BA29" s="1595"/>
      <c r="BB29" s="1583"/>
      <c r="BC29" s="1584"/>
      <c r="BD29" s="1584"/>
      <c r="BE29" s="1584"/>
      <c r="BF29" s="1585"/>
    </row>
    <row r="30" spans="2:58" ht="20.25" customHeight="1" x14ac:dyDescent="0.15">
      <c r="B30" s="1522"/>
      <c r="C30" s="1631"/>
      <c r="D30" s="1632"/>
      <c r="E30" s="1633"/>
      <c r="F30" s="296">
        <f>C28</f>
        <v>0</v>
      </c>
      <c r="G30" s="1607"/>
      <c r="H30" s="1537"/>
      <c r="I30" s="1538"/>
      <c r="J30" s="1538"/>
      <c r="K30" s="1539"/>
      <c r="L30" s="1612"/>
      <c r="M30" s="1613"/>
      <c r="N30" s="1613"/>
      <c r="O30" s="1614"/>
      <c r="P30" s="1596" t="s">
        <v>550</v>
      </c>
      <c r="Q30" s="1597"/>
      <c r="R30" s="1598"/>
      <c r="S30" s="301" t="str">
        <f>IF(S28="","",VLOOKUP(S28,'標準様式１シフト記号表（勤務時間帯）'!$C$6:$U$35,19,FALSE))</f>
        <v/>
      </c>
      <c r="T30" s="302" t="str">
        <f>IF(T28="","",VLOOKUP(T28,'標準様式１シフト記号表（勤務時間帯）'!$C$6:$U$35,19,FALSE))</f>
        <v/>
      </c>
      <c r="U30" s="302" t="str">
        <f>IF(U28="","",VLOOKUP(U28,'標準様式１シフト記号表（勤務時間帯）'!$C$6:$U$35,19,FALSE))</f>
        <v/>
      </c>
      <c r="V30" s="302" t="str">
        <f>IF(V28="","",VLOOKUP(V28,'標準様式１シフト記号表（勤務時間帯）'!$C$6:$U$35,19,FALSE))</f>
        <v/>
      </c>
      <c r="W30" s="302" t="str">
        <f>IF(W28="","",VLOOKUP(W28,'標準様式１シフト記号表（勤務時間帯）'!$C$6:$U$35,19,FALSE))</f>
        <v/>
      </c>
      <c r="X30" s="302" t="str">
        <f>IF(X28="","",VLOOKUP(X28,'標準様式１シフト記号表（勤務時間帯）'!$C$6:$U$35,19,FALSE))</f>
        <v/>
      </c>
      <c r="Y30" s="303" t="str">
        <f>IF(Y28="","",VLOOKUP(Y28,'標準様式１シフト記号表（勤務時間帯）'!$C$6:$U$35,19,FALSE))</f>
        <v/>
      </c>
      <c r="Z30" s="301" t="str">
        <f>IF(Z28="","",VLOOKUP(Z28,'標準様式１シフト記号表（勤務時間帯）'!$C$6:$U$35,19,FALSE))</f>
        <v/>
      </c>
      <c r="AA30" s="302" t="str">
        <f>IF(AA28="","",VLOOKUP(AA28,'標準様式１シフト記号表（勤務時間帯）'!$C$6:$U$35,19,FALSE))</f>
        <v/>
      </c>
      <c r="AB30" s="302" t="str">
        <f>IF(AB28="","",VLOOKUP(AB28,'標準様式１シフト記号表（勤務時間帯）'!$C$6:$U$35,19,FALSE))</f>
        <v/>
      </c>
      <c r="AC30" s="302" t="str">
        <f>IF(AC28="","",VLOOKUP(AC28,'標準様式１シフト記号表（勤務時間帯）'!$C$6:$U$35,19,FALSE))</f>
        <v/>
      </c>
      <c r="AD30" s="302" t="str">
        <f>IF(AD28="","",VLOOKUP(AD28,'標準様式１シフト記号表（勤務時間帯）'!$C$6:$U$35,19,FALSE))</f>
        <v/>
      </c>
      <c r="AE30" s="302" t="str">
        <f>IF(AE28="","",VLOOKUP(AE28,'標準様式１シフト記号表（勤務時間帯）'!$C$6:$U$35,19,FALSE))</f>
        <v/>
      </c>
      <c r="AF30" s="303" t="str">
        <f>IF(AF28="","",VLOOKUP(AF28,'標準様式１シフト記号表（勤務時間帯）'!$C$6:$U$35,19,FALSE))</f>
        <v/>
      </c>
      <c r="AG30" s="301" t="str">
        <f>IF(AG28="","",VLOOKUP(AG28,'標準様式１シフト記号表（勤務時間帯）'!$C$6:$U$35,19,FALSE))</f>
        <v/>
      </c>
      <c r="AH30" s="302" t="str">
        <f>IF(AH28="","",VLOOKUP(AH28,'標準様式１シフト記号表（勤務時間帯）'!$C$6:$U$35,19,FALSE))</f>
        <v/>
      </c>
      <c r="AI30" s="302" t="str">
        <f>IF(AI28="","",VLOOKUP(AI28,'標準様式１シフト記号表（勤務時間帯）'!$C$6:$U$35,19,FALSE))</f>
        <v/>
      </c>
      <c r="AJ30" s="302" t="str">
        <f>IF(AJ28="","",VLOOKUP(AJ28,'標準様式１シフト記号表（勤務時間帯）'!$C$6:$U$35,19,FALSE))</f>
        <v/>
      </c>
      <c r="AK30" s="302" t="str">
        <f>IF(AK28="","",VLOOKUP(AK28,'標準様式１シフト記号表（勤務時間帯）'!$C$6:$U$35,19,FALSE))</f>
        <v/>
      </c>
      <c r="AL30" s="302" t="str">
        <f>IF(AL28="","",VLOOKUP(AL28,'標準様式１シフト記号表（勤務時間帯）'!$C$6:$U$35,19,FALSE))</f>
        <v/>
      </c>
      <c r="AM30" s="303" t="str">
        <f>IF(AM28="","",VLOOKUP(AM28,'標準様式１シフト記号表（勤務時間帯）'!$C$6:$U$35,19,FALSE))</f>
        <v/>
      </c>
      <c r="AN30" s="301" t="str">
        <f>IF(AN28="","",VLOOKUP(AN28,'標準様式１シフト記号表（勤務時間帯）'!$C$6:$U$35,19,FALSE))</f>
        <v/>
      </c>
      <c r="AO30" s="302" t="str">
        <f>IF(AO28="","",VLOOKUP(AO28,'標準様式１シフト記号表（勤務時間帯）'!$C$6:$U$35,19,FALSE))</f>
        <v/>
      </c>
      <c r="AP30" s="302" t="str">
        <f>IF(AP28="","",VLOOKUP(AP28,'標準様式１シフト記号表（勤務時間帯）'!$C$6:$U$35,19,FALSE))</f>
        <v/>
      </c>
      <c r="AQ30" s="302" t="str">
        <f>IF(AQ28="","",VLOOKUP(AQ28,'標準様式１シフト記号表（勤務時間帯）'!$C$6:$U$35,19,FALSE))</f>
        <v/>
      </c>
      <c r="AR30" s="302" t="str">
        <f>IF(AR28="","",VLOOKUP(AR28,'標準様式１シフト記号表（勤務時間帯）'!$C$6:$U$35,19,FALSE))</f>
        <v/>
      </c>
      <c r="AS30" s="302" t="str">
        <f>IF(AS28="","",VLOOKUP(AS28,'標準様式１シフト記号表（勤務時間帯）'!$C$6:$U$35,19,FALSE))</f>
        <v/>
      </c>
      <c r="AT30" s="303" t="str">
        <f>IF(AT28="","",VLOOKUP(AT28,'標準様式１シフト記号表（勤務時間帯）'!$C$6:$U$35,19,FALSE))</f>
        <v/>
      </c>
      <c r="AU30" s="301" t="str">
        <f>IF(AU28="","",VLOOKUP(AU28,'標準様式１シフト記号表（勤務時間帯）'!$C$6:$U$35,19,FALSE))</f>
        <v/>
      </c>
      <c r="AV30" s="302" t="str">
        <f>IF(AV28="","",VLOOKUP(AV28,'標準様式１シフト記号表（勤務時間帯）'!$C$6:$U$35,19,FALSE))</f>
        <v/>
      </c>
      <c r="AW30" s="302" t="str">
        <f>IF(AW28="","",VLOOKUP(AW28,'標準様式１シフト記号表（勤務時間帯）'!$C$6:$U$35,19,FALSE))</f>
        <v/>
      </c>
      <c r="AX30" s="1599">
        <f>IF($BB$3="４週",SUM(S30:AT30),IF($BB$3="暦月",SUM(S30:AW30),""))</f>
        <v>0</v>
      </c>
      <c r="AY30" s="1600"/>
      <c r="AZ30" s="1601">
        <f>IF($BB$3="４週",AX30/4,IF($BB$3="暦月",'標準様式１（100名）'!AX30/('標準様式１（100名）'!$BB$8/7),""))</f>
        <v>0</v>
      </c>
      <c r="BA30" s="1602"/>
      <c r="BB30" s="1586"/>
      <c r="BC30" s="1587"/>
      <c r="BD30" s="1587"/>
      <c r="BE30" s="1587"/>
      <c r="BF30" s="1588"/>
    </row>
    <row r="31" spans="2:58" ht="20.25" customHeight="1" x14ac:dyDescent="0.15">
      <c r="B31" s="1522">
        <f>B28+1</f>
        <v>4</v>
      </c>
      <c r="C31" s="1625"/>
      <c r="D31" s="1626"/>
      <c r="E31" s="1627"/>
      <c r="F31" s="304"/>
      <c r="G31" s="1606"/>
      <c r="H31" s="1608"/>
      <c r="I31" s="1538"/>
      <c r="J31" s="1538"/>
      <c r="K31" s="1539"/>
      <c r="L31" s="1609"/>
      <c r="M31" s="1610"/>
      <c r="N31" s="1610"/>
      <c r="O31" s="1611"/>
      <c r="P31" s="1615" t="s">
        <v>548</v>
      </c>
      <c r="Q31" s="1616"/>
      <c r="R31" s="1617"/>
      <c r="S31" s="354"/>
      <c r="T31" s="355"/>
      <c r="U31" s="355"/>
      <c r="V31" s="355"/>
      <c r="W31" s="355"/>
      <c r="X31" s="355"/>
      <c r="Y31" s="356"/>
      <c r="Z31" s="354"/>
      <c r="AA31" s="355"/>
      <c r="AB31" s="355"/>
      <c r="AC31" s="355"/>
      <c r="AD31" s="355"/>
      <c r="AE31" s="355"/>
      <c r="AF31" s="356"/>
      <c r="AG31" s="354"/>
      <c r="AH31" s="355"/>
      <c r="AI31" s="355"/>
      <c r="AJ31" s="355"/>
      <c r="AK31" s="355"/>
      <c r="AL31" s="355"/>
      <c r="AM31" s="356"/>
      <c r="AN31" s="354"/>
      <c r="AO31" s="355"/>
      <c r="AP31" s="355"/>
      <c r="AQ31" s="355"/>
      <c r="AR31" s="355"/>
      <c r="AS31" s="355"/>
      <c r="AT31" s="356"/>
      <c r="AU31" s="354"/>
      <c r="AV31" s="355"/>
      <c r="AW31" s="355"/>
      <c r="AX31" s="1692"/>
      <c r="AY31" s="1693"/>
      <c r="AZ31" s="1694"/>
      <c r="BA31" s="1695"/>
      <c r="BB31" s="1622"/>
      <c r="BC31" s="1623"/>
      <c r="BD31" s="1623"/>
      <c r="BE31" s="1623"/>
      <c r="BF31" s="1624"/>
    </row>
    <row r="32" spans="2:58" ht="20.25" customHeight="1" x14ac:dyDescent="0.15">
      <c r="B32" s="1522"/>
      <c r="C32" s="1628"/>
      <c r="D32" s="1629"/>
      <c r="E32" s="1630"/>
      <c r="F32" s="296"/>
      <c r="G32" s="1533"/>
      <c r="H32" s="1537"/>
      <c r="I32" s="1538"/>
      <c r="J32" s="1538"/>
      <c r="K32" s="1539"/>
      <c r="L32" s="1543"/>
      <c r="M32" s="1544"/>
      <c r="N32" s="1544"/>
      <c r="O32" s="1545"/>
      <c r="P32" s="1589" t="s">
        <v>549</v>
      </c>
      <c r="Q32" s="1590"/>
      <c r="R32" s="1591"/>
      <c r="S32" s="297" t="str">
        <f>IF(S31="","",VLOOKUP(S31,'標準様式１シフト記号表（勤務時間帯）'!$C$6:$K$35,9,FALSE))</f>
        <v/>
      </c>
      <c r="T32" s="298" t="str">
        <f>IF(T31="","",VLOOKUP(T31,'標準様式１シフト記号表（勤務時間帯）'!$C$6:$K$35,9,FALSE))</f>
        <v/>
      </c>
      <c r="U32" s="298" t="str">
        <f>IF(U31="","",VLOOKUP(U31,'標準様式１シフト記号表（勤務時間帯）'!$C$6:$K$35,9,FALSE))</f>
        <v/>
      </c>
      <c r="V32" s="298" t="str">
        <f>IF(V31="","",VLOOKUP(V31,'標準様式１シフト記号表（勤務時間帯）'!$C$6:$K$35,9,FALSE))</f>
        <v/>
      </c>
      <c r="W32" s="298" t="str">
        <f>IF(W31="","",VLOOKUP(W31,'標準様式１シフト記号表（勤務時間帯）'!$C$6:$K$35,9,FALSE))</f>
        <v/>
      </c>
      <c r="X32" s="298" t="str">
        <f>IF(X31="","",VLOOKUP(X31,'標準様式１シフト記号表（勤務時間帯）'!$C$6:$K$35,9,FALSE))</f>
        <v/>
      </c>
      <c r="Y32" s="299" t="str">
        <f>IF(Y31="","",VLOOKUP(Y31,'標準様式１シフト記号表（勤務時間帯）'!$C$6:$K$35,9,FALSE))</f>
        <v/>
      </c>
      <c r="Z32" s="297" t="str">
        <f>IF(Z31="","",VLOOKUP(Z31,'標準様式１シフト記号表（勤務時間帯）'!$C$6:$K$35,9,FALSE))</f>
        <v/>
      </c>
      <c r="AA32" s="298" t="str">
        <f>IF(AA31="","",VLOOKUP(AA31,'標準様式１シフト記号表（勤務時間帯）'!$C$6:$K$35,9,FALSE))</f>
        <v/>
      </c>
      <c r="AB32" s="298" t="str">
        <f>IF(AB31="","",VLOOKUP(AB31,'標準様式１シフト記号表（勤務時間帯）'!$C$6:$K$35,9,FALSE))</f>
        <v/>
      </c>
      <c r="AC32" s="298" t="str">
        <f>IF(AC31="","",VLOOKUP(AC31,'標準様式１シフト記号表（勤務時間帯）'!$C$6:$K$35,9,FALSE))</f>
        <v/>
      </c>
      <c r="AD32" s="298" t="str">
        <f>IF(AD31="","",VLOOKUP(AD31,'標準様式１シフト記号表（勤務時間帯）'!$C$6:$K$35,9,FALSE))</f>
        <v/>
      </c>
      <c r="AE32" s="298" t="str">
        <f>IF(AE31="","",VLOOKUP(AE31,'標準様式１シフト記号表（勤務時間帯）'!$C$6:$K$35,9,FALSE))</f>
        <v/>
      </c>
      <c r="AF32" s="299" t="str">
        <f>IF(AF31="","",VLOOKUP(AF31,'標準様式１シフト記号表（勤務時間帯）'!$C$6:$K$35,9,FALSE))</f>
        <v/>
      </c>
      <c r="AG32" s="297" t="str">
        <f>IF(AG31="","",VLOOKUP(AG31,'標準様式１シフト記号表（勤務時間帯）'!$C$6:$K$35,9,FALSE))</f>
        <v/>
      </c>
      <c r="AH32" s="298" t="str">
        <f>IF(AH31="","",VLOOKUP(AH31,'標準様式１シフト記号表（勤務時間帯）'!$C$6:$K$35,9,FALSE))</f>
        <v/>
      </c>
      <c r="AI32" s="298" t="str">
        <f>IF(AI31="","",VLOOKUP(AI31,'標準様式１シフト記号表（勤務時間帯）'!$C$6:$K$35,9,FALSE))</f>
        <v/>
      </c>
      <c r="AJ32" s="298" t="str">
        <f>IF(AJ31="","",VLOOKUP(AJ31,'標準様式１シフト記号表（勤務時間帯）'!$C$6:$K$35,9,FALSE))</f>
        <v/>
      </c>
      <c r="AK32" s="298" t="str">
        <f>IF(AK31="","",VLOOKUP(AK31,'標準様式１シフト記号表（勤務時間帯）'!$C$6:$K$35,9,FALSE))</f>
        <v/>
      </c>
      <c r="AL32" s="298" t="str">
        <f>IF(AL31="","",VLOOKUP(AL31,'標準様式１シフト記号表（勤務時間帯）'!$C$6:$K$35,9,FALSE))</f>
        <v/>
      </c>
      <c r="AM32" s="299" t="str">
        <f>IF(AM31="","",VLOOKUP(AM31,'標準様式１シフト記号表（勤務時間帯）'!$C$6:$K$35,9,FALSE))</f>
        <v/>
      </c>
      <c r="AN32" s="297" t="str">
        <f>IF(AN31="","",VLOOKUP(AN31,'標準様式１シフト記号表（勤務時間帯）'!$C$6:$K$35,9,FALSE))</f>
        <v/>
      </c>
      <c r="AO32" s="298" t="str">
        <f>IF(AO31="","",VLOOKUP(AO31,'標準様式１シフト記号表（勤務時間帯）'!$C$6:$K$35,9,FALSE))</f>
        <v/>
      </c>
      <c r="AP32" s="298" t="str">
        <f>IF(AP31="","",VLOOKUP(AP31,'標準様式１シフト記号表（勤務時間帯）'!$C$6:$K$35,9,FALSE))</f>
        <v/>
      </c>
      <c r="AQ32" s="298" t="str">
        <f>IF(AQ31="","",VLOOKUP(AQ31,'標準様式１シフト記号表（勤務時間帯）'!$C$6:$K$35,9,FALSE))</f>
        <v/>
      </c>
      <c r="AR32" s="298" t="str">
        <f>IF(AR31="","",VLOOKUP(AR31,'標準様式１シフト記号表（勤務時間帯）'!$C$6:$K$35,9,FALSE))</f>
        <v/>
      </c>
      <c r="AS32" s="298" t="str">
        <f>IF(AS31="","",VLOOKUP(AS31,'標準様式１シフト記号表（勤務時間帯）'!$C$6:$K$35,9,FALSE))</f>
        <v/>
      </c>
      <c r="AT32" s="299" t="str">
        <f>IF(AT31="","",VLOOKUP(AT31,'標準様式１シフト記号表（勤務時間帯）'!$C$6:$K$35,9,FALSE))</f>
        <v/>
      </c>
      <c r="AU32" s="297" t="str">
        <f>IF(AU31="","",VLOOKUP(AU31,'標準様式１シフト記号表（勤務時間帯）'!$C$6:$K$35,9,FALSE))</f>
        <v/>
      </c>
      <c r="AV32" s="298" t="str">
        <f>IF(AV31="","",VLOOKUP(AV31,'標準様式１シフト記号表（勤務時間帯）'!$C$6:$K$35,9,FALSE))</f>
        <v/>
      </c>
      <c r="AW32" s="298" t="str">
        <f>IF(AW31="","",VLOOKUP(AW31,'標準様式１シフト記号表（勤務時間帯）'!$C$6:$K$35,9,FALSE))</f>
        <v/>
      </c>
      <c r="AX32" s="1592">
        <f>IF($BB$3="４週",SUM(S32:AT32),IF($BB$3="暦月",SUM(S32:AW32),""))</f>
        <v>0</v>
      </c>
      <c r="AY32" s="1593"/>
      <c r="AZ32" s="1594">
        <f>IF($BB$3="４週",AX32/4,IF($BB$3="暦月",'標準様式１（100名）'!AX32/('標準様式１（100名）'!$BB$8/7),""))</f>
        <v>0</v>
      </c>
      <c r="BA32" s="1595"/>
      <c r="BB32" s="1583"/>
      <c r="BC32" s="1584"/>
      <c r="BD32" s="1584"/>
      <c r="BE32" s="1584"/>
      <c r="BF32" s="1585"/>
    </row>
    <row r="33" spans="2:58" ht="20.25" customHeight="1" x14ac:dyDescent="0.15">
      <c r="B33" s="1522"/>
      <c r="C33" s="1631"/>
      <c r="D33" s="1632"/>
      <c r="E33" s="1633"/>
      <c r="F33" s="296">
        <f>C31</f>
        <v>0</v>
      </c>
      <c r="G33" s="1607"/>
      <c r="H33" s="1537"/>
      <c r="I33" s="1538"/>
      <c r="J33" s="1538"/>
      <c r="K33" s="1539"/>
      <c r="L33" s="1612"/>
      <c r="M33" s="1613"/>
      <c r="N33" s="1613"/>
      <c r="O33" s="1614"/>
      <c r="P33" s="1596" t="s">
        <v>550</v>
      </c>
      <c r="Q33" s="1597"/>
      <c r="R33" s="1598"/>
      <c r="S33" s="301" t="str">
        <f>IF(S31="","",VLOOKUP(S31,'標準様式１シフト記号表（勤務時間帯）'!$C$6:$U$35,19,FALSE))</f>
        <v/>
      </c>
      <c r="T33" s="302" t="str">
        <f>IF(T31="","",VLOOKUP(T31,'標準様式１シフト記号表（勤務時間帯）'!$C$6:$U$35,19,FALSE))</f>
        <v/>
      </c>
      <c r="U33" s="302" t="str">
        <f>IF(U31="","",VLOOKUP(U31,'標準様式１シフト記号表（勤務時間帯）'!$C$6:$U$35,19,FALSE))</f>
        <v/>
      </c>
      <c r="V33" s="302" t="str">
        <f>IF(V31="","",VLOOKUP(V31,'標準様式１シフト記号表（勤務時間帯）'!$C$6:$U$35,19,FALSE))</f>
        <v/>
      </c>
      <c r="W33" s="302" t="str">
        <f>IF(W31="","",VLOOKUP(W31,'標準様式１シフト記号表（勤務時間帯）'!$C$6:$U$35,19,FALSE))</f>
        <v/>
      </c>
      <c r="X33" s="302" t="str">
        <f>IF(X31="","",VLOOKUP(X31,'標準様式１シフト記号表（勤務時間帯）'!$C$6:$U$35,19,FALSE))</f>
        <v/>
      </c>
      <c r="Y33" s="303" t="str">
        <f>IF(Y31="","",VLOOKUP(Y31,'標準様式１シフト記号表（勤務時間帯）'!$C$6:$U$35,19,FALSE))</f>
        <v/>
      </c>
      <c r="Z33" s="301" t="str">
        <f>IF(Z31="","",VLOOKUP(Z31,'標準様式１シフト記号表（勤務時間帯）'!$C$6:$U$35,19,FALSE))</f>
        <v/>
      </c>
      <c r="AA33" s="302" t="str">
        <f>IF(AA31="","",VLOOKUP(AA31,'標準様式１シフト記号表（勤務時間帯）'!$C$6:$U$35,19,FALSE))</f>
        <v/>
      </c>
      <c r="AB33" s="302" t="str">
        <f>IF(AB31="","",VLOOKUP(AB31,'標準様式１シフト記号表（勤務時間帯）'!$C$6:$U$35,19,FALSE))</f>
        <v/>
      </c>
      <c r="AC33" s="302" t="str">
        <f>IF(AC31="","",VLOOKUP(AC31,'標準様式１シフト記号表（勤務時間帯）'!$C$6:$U$35,19,FALSE))</f>
        <v/>
      </c>
      <c r="AD33" s="302" t="str">
        <f>IF(AD31="","",VLOOKUP(AD31,'標準様式１シフト記号表（勤務時間帯）'!$C$6:$U$35,19,FALSE))</f>
        <v/>
      </c>
      <c r="AE33" s="302" t="str">
        <f>IF(AE31="","",VLOOKUP(AE31,'標準様式１シフト記号表（勤務時間帯）'!$C$6:$U$35,19,FALSE))</f>
        <v/>
      </c>
      <c r="AF33" s="303" t="str">
        <f>IF(AF31="","",VLOOKUP(AF31,'標準様式１シフト記号表（勤務時間帯）'!$C$6:$U$35,19,FALSE))</f>
        <v/>
      </c>
      <c r="AG33" s="301" t="str">
        <f>IF(AG31="","",VLOOKUP(AG31,'標準様式１シフト記号表（勤務時間帯）'!$C$6:$U$35,19,FALSE))</f>
        <v/>
      </c>
      <c r="AH33" s="302" t="str">
        <f>IF(AH31="","",VLOOKUP(AH31,'標準様式１シフト記号表（勤務時間帯）'!$C$6:$U$35,19,FALSE))</f>
        <v/>
      </c>
      <c r="AI33" s="302" t="str">
        <f>IF(AI31="","",VLOOKUP(AI31,'標準様式１シフト記号表（勤務時間帯）'!$C$6:$U$35,19,FALSE))</f>
        <v/>
      </c>
      <c r="AJ33" s="302" t="str">
        <f>IF(AJ31="","",VLOOKUP(AJ31,'標準様式１シフト記号表（勤務時間帯）'!$C$6:$U$35,19,FALSE))</f>
        <v/>
      </c>
      <c r="AK33" s="302" t="str">
        <f>IF(AK31="","",VLOOKUP(AK31,'標準様式１シフト記号表（勤務時間帯）'!$C$6:$U$35,19,FALSE))</f>
        <v/>
      </c>
      <c r="AL33" s="302" t="str">
        <f>IF(AL31="","",VLOOKUP(AL31,'標準様式１シフト記号表（勤務時間帯）'!$C$6:$U$35,19,FALSE))</f>
        <v/>
      </c>
      <c r="AM33" s="303" t="str">
        <f>IF(AM31="","",VLOOKUP(AM31,'標準様式１シフト記号表（勤務時間帯）'!$C$6:$U$35,19,FALSE))</f>
        <v/>
      </c>
      <c r="AN33" s="301" t="str">
        <f>IF(AN31="","",VLOOKUP(AN31,'標準様式１シフト記号表（勤務時間帯）'!$C$6:$U$35,19,FALSE))</f>
        <v/>
      </c>
      <c r="AO33" s="302" t="str">
        <f>IF(AO31="","",VLOOKUP(AO31,'標準様式１シフト記号表（勤務時間帯）'!$C$6:$U$35,19,FALSE))</f>
        <v/>
      </c>
      <c r="AP33" s="302" t="str">
        <f>IF(AP31="","",VLOOKUP(AP31,'標準様式１シフト記号表（勤務時間帯）'!$C$6:$U$35,19,FALSE))</f>
        <v/>
      </c>
      <c r="AQ33" s="302" t="str">
        <f>IF(AQ31="","",VLOOKUP(AQ31,'標準様式１シフト記号表（勤務時間帯）'!$C$6:$U$35,19,FALSE))</f>
        <v/>
      </c>
      <c r="AR33" s="302" t="str">
        <f>IF(AR31="","",VLOOKUP(AR31,'標準様式１シフト記号表（勤務時間帯）'!$C$6:$U$35,19,FALSE))</f>
        <v/>
      </c>
      <c r="AS33" s="302" t="str">
        <f>IF(AS31="","",VLOOKUP(AS31,'標準様式１シフト記号表（勤務時間帯）'!$C$6:$U$35,19,FALSE))</f>
        <v/>
      </c>
      <c r="AT33" s="303" t="str">
        <f>IF(AT31="","",VLOOKUP(AT31,'標準様式１シフト記号表（勤務時間帯）'!$C$6:$U$35,19,FALSE))</f>
        <v/>
      </c>
      <c r="AU33" s="301" t="str">
        <f>IF(AU31="","",VLOOKUP(AU31,'標準様式１シフト記号表（勤務時間帯）'!$C$6:$U$35,19,FALSE))</f>
        <v/>
      </c>
      <c r="AV33" s="302" t="str">
        <f>IF(AV31="","",VLOOKUP(AV31,'標準様式１シフト記号表（勤務時間帯）'!$C$6:$U$35,19,FALSE))</f>
        <v/>
      </c>
      <c r="AW33" s="302" t="str">
        <f>IF(AW31="","",VLOOKUP(AW31,'標準様式１シフト記号表（勤務時間帯）'!$C$6:$U$35,19,FALSE))</f>
        <v/>
      </c>
      <c r="AX33" s="1599">
        <f>IF($BB$3="４週",SUM(S33:AT33),IF($BB$3="暦月",SUM(S33:AW33),""))</f>
        <v>0</v>
      </c>
      <c r="AY33" s="1600"/>
      <c r="AZ33" s="1601">
        <f>IF($BB$3="４週",AX33/4,IF($BB$3="暦月",'標準様式１（100名）'!AX33/('標準様式１（100名）'!$BB$8/7),""))</f>
        <v>0</v>
      </c>
      <c r="BA33" s="1602"/>
      <c r="BB33" s="1586"/>
      <c r="BC33" s="1587"/>
      <c r="BD33" s="1587"/>
      <c r="BE33" s="1587"/>
      <c r="BF33" s="1588"/>
    </row>
    <row r="34" spans="2:58" ht="20.25" customHeight="1" x14ac:dyDescent="0.15">
      <c r="B34" s="1522">
        <f>B31+1</f>
        <v>5</v>
      </c>
      <c r="C34" s="1625"/>
      <c r="D34" s="1626"/>
      <c r="E34" s="1627"/>
      <c r="F34" s="304"/>
      <c r="G34" s="1606"/>
      <c r="H34" s="1608"/>
      <c r="I34" s="1538"/>
      <c r="J34" s="1538"/>
      <c r="K34" s="1539"/>
      <c r="L34" s="1609"/>
      <c r="M34" s="1610"/>
      <c r="N34" s="1610"/>
      <c r="O34" s="1611"/>
      <c r="P34" s="1615" t="s">
        <v>548</v>
      </c>
      <c r="Q34" s="1616"/>
      <c r="R34" s="1617"/>
      <c r="S34" s="354"/>
      <c r="T34" s="355"/>
      <c r="U34" s="355"/>
      <c r="V34" s="355"/>
      <c r="W34" s="355"/>
      <c r="X34" s="355"/>
      <c r="Y34" s="356"/>
      <c r="Z34" s="354"/>
      <c r="AA34" s="355"/>
      <c r="AB34" s="355"/>
      <c r="AC34" s="355"/>
      <c r="AD34" s="355"/>
      <c r="AE34" s="355"/>
      <c r="AF34" s="356"/>
      <c r="AG34" s="354"/>
      <c r="AH34" s="355"/>
      <c r="AI34" s="355"/>
      <c r="AJ34" s="355"/>
      <c r="AK34" s="355"/>
      <c r="AL34" s="355"/>
      <c r="AM34" s="356"/>
      <c r="AN34" s="354"/>
      <c r="AO34" s="355"/>
      <c r="AP34" s="355"/>
      <c r="AQ34" s="355"/>
      <c r="AR34" s="355"/>
      <c r="AS34" s="355"/>
      <c r="AT34" s="356"/>
      <c r="AU34" s="354"/>
      <c r="AV34" s="355"/>
      <c r="AW34" s="355"/>
      <c r="AX34" s="1692"/>
      <c r="AY34" s="1693"/>
      <c r="AZ34" s="1694"/>
      <c r="BA34" s="1695"/>
      <c r="BB34" s="1622"/>
      <c r="BC34" s="1623"/>
      <c r="BD34" s="1623"/>
      <c r="BE34" s="1623"/>
      <c r="BF34" s="1624"/>
    </row>
    <row r="35" spans="2:58" ht="20.25" customHeight="1" x14ac:dyDescent="0.15">
      <c r="B35" s="1522"/>
      <c r="C35" s="1628"/>
      <c r="D35" s="1629"/>
      <c r="E35" s="1630"/>
      <c r="F35" s="296"/>
      <c r="G35" s="1533"/>
      <c r="H35" s="1537"/>
      <c r="I35" s="1538"/>
      <c r="J35" s="1538"/>
      <c r="K35" s="1539"/>
      <c r="L35" s="1543"/>
      <c r="M35" s="1544"/>
      <c r="N35" s="1544"/>
      <c r="O35" s="1545"/>
      <c r="P35" s="1589" t="s">
        <v>549</v>
      </c>
      <c r="Q35" s="1590"/>
      <c r="R35" s="1591"/>
      <c r="S35" s="297" t="str">
        <f>IF(S34="","",VLOOKUP(S34,'標準様式１シフト記号表（勤務時間帯）'!$C$6:$K$35,9,FALSE))</f>
        <v/>
      </c>
      <c r="T35" s="298" t="str">
        <f>IF(T34="","",VLOOKUP(T34,'標準様式１シフト記号表（勤務時間帯）'!$C$6:$K$35,9,FALSE))</f>
        <v/>
      </c>
      <c r="U35" s="298" t="str">
        <f>IF(U34="","",VLOOKUP(U34,'標準様式１シフト記号表（勤務時間帯）'!$C$6:$K$35,9,FALSE))</f>
        <v/>
      </c>
      <c r="V35" s="298" t="str">
        <f>IF(V34="","",VLOOKUP(V34,'標準様式１シフト記号表（勤務時間帯）'!$C$6:$K$35,9,FALSE))</f>
        <v/>
      </c>
      <c r="W35" s="298" t="str">
        <f>IF(W34="","",VLOOKUP(W34,'標準様式１シフト記号表（勤務時間帯）'!$C$6:$K$35,9,FALSE))</f>
        <v/>
      </c>
      <c r="X35" s="298" t="str">
        <f>IF(X34="","",VLOOKUP(X34,'標準様式１シフト記号表（勤務時間帯）'!$C$6:$K$35,9,FALSE))</f>
        <v/>
      </c>
      <c r="Y35" s="299" t="str">
        <f>IF(Y34="","",VLOOKUP(Y34,'標準様式１シフト記号表（勤務時間帯）'!$C$6:$K$35,9,FALSE))</f>
        <v/>
      </c>
      <c r="Z35" s="297" t="str">
        <f>IF(Z34="","",VLOOKUP(Z34,'標準様式１シフト記号表（勤務時間帯）'!$C$6:$K$35,9,FALSE))</f>
        <v/>
      </c>
      <c r="AA35" s="298" t="str">
        <f>IF(AA34="","",VLOOKUP(AA34,'標準様式１シフト記号表（勤務時間帯）'!$C$6:$K$35,9,FALSE))</f>
        <v/>
      </c>
      <c r="AB35" s="298" t="str">
        <f>IF(AB34="","",VLOOKUP(AB34,'標準様式１シフト記号表（勤務時間帯）'!$C$6:$K$35,9,FALSE))</f>
        <v/>
      </c>
      <c r="AC35" s="298" t="str">
        <f>IF(AC34="","",VLOOKUP(AC34,'標準様式１シフト記号表（勤務時間帯）'!$C$6:$K$35,9,FALSE))</f>
        <v/>
      </c>
      <c r="AD35" s="298" t="str">
        <f>IF(AD34="","",VLOOKUP(AD34,'標準様式１シフト記号表（勤務時間帯）'!$C$6:$K$35,9,FALSE))</f>
        <v/>
      </c>
      <c r="AE35" s="298" t="str">
        <f>IF(AE34="","",VLOOKUP(AE34,'標準様式１シフト記号表（勤務時間帯）'!$C$6:$K$35,9,FALSE))</f>
        <v/>
      </c>
      <c r="AF35" s="299" t="str">
        <f>IF(AF34="","",VLOOKUP(AF34,'標準様式１シフト記号表（勤務時間帯）'!$C$6:$K$35,9,FALSE))</f>
        <v/>
      </c>
      <c r="AG35" s="297" t="str">
        <f>IF(AG34="","",VLOOKUP(AG34,'標準様式１シフト記号表（勤務時間帯）'!$C$6:$K$35,9,FALSE))</f>
        <v/>
      </c>
      <c r="AH35" s="298" t="str">
        <f>IF(AH34="","",VLOOKUP(AH34,'標準様式１シフト記号表（勤務時間帯）'!$C$6:$K$35,9,FALSE))</f>
        <v/>
      </c>
      <c r="AI35" s="298" t="str">
        <f>IF(AI34="","",VLOOKUP(AI34,'標準様式１シフト記号表（勤務時間帯）'!$C$6:$K$35,9,FALSE))</f>
        <v/>
      </c>
      <c r="AJ35" s="298" t="str">
        <f>IF(AJ34="","",VLOOKUP(AJ34,'標準様式１シフト記号表（勤務時間帯）'!$C$6:$K$35,9,FALSE))</f>
        <v/>
      </c>
      <c r="AK35" s="298" t="str">
        <f>IF(AK34="","",VLOOKUP(AK34,'標準様式１シフト記号表（勤務時間帯）'!$C$6:$K$35,9,FALSE))</f>
        <v/>
      </c>
      <c r="AL35" s="298" t="str">
        <f>IF(AL34="","",VLOOKUP(AL34,'標準様式１シフト記号表（勤務時間帯）'!$C$6:$K$35,9,FALSE))</f>
        <v/>
      </c>
      <c r="AM35" s="299" t="str">
        <f>IF(AM34="","",VLOOKUP(AM34,'標準様式１シフト記号表（勤務時間帯）'!$C$6:$K$35,9,FALSE))</f>
        <v/>
      </c>
      <c r="AN35" s="297" t="str">
        <f>IF(AN34="","",VLOOKUP(AN34,'標準様式１シフト記号表（勤務時間帯）'!$C$6:$K$35,9,FALSE))</f>
        <v/>
      </c>
      <c r="AO35" s="298" t="str">
        <f>IF(AO34="","",VLOOKUP(AO34,'標準様式１シフト記号表（勤務時間帯）'!$C$6:$K$35,9,FALSE))</f>
        <v/>
      </c>
      <c r="AP35" s="298" t="str">
        <f>IF(AP34="","",VLOOKUP(AP34,'標準様式１シフト記号表（勤務時間帯）'!$C$6:$K$35,9,FALSE))</f>
        <v/>
      </c>
      <c r="AQ35" s="298" t="str">
        <f>IF(AQ34="","",VLOOKUP(AQ34,'標準様式１シフト記号表（勤務時間帯）'!$C$6:$K$35,9,FALSE))</f>
        <v/>
      </c>
      <c r="AR35" s="298" t="str">
        <f>IF(AR34="","",VLOOKUP(AR34,'標準様式１シフト記号表（勤務時間帯）'!$C$6:$K$35,9,FALSE))</f>
        <v/>
      </c>
      <c r="AS35" s="298" t="str">
        <f>IF(AS34="","",VLOOKUP(AS34,'標準様式１シフト記号表（勤務時間帯）'!$C$6:$K$35,9,FALSE))</f>
        <v/>
      </c>
      <c r="AT35" s="299" t="str">
        <f>IF(AT34="","",VLOOKUP(AT34,'標準様式１シフト記号表（勤務時間帯）'!$C$6:$K$35,9,FALSE))</f>
        <v/>
      </c>
      <c r="AU35" s="297" t="str">
        <f>IF(AU34="","",VLOOKUP(AU34,'標準様式１シフト記号表（勤務時間帯）'!$C$6:$K$35,9,FALSE))</f>
        <v/>
      </c>
      <c r="AV35" s="298" t="str">
        <f>IF(AV34="","",VLOOKUP(AV34,'標準様式１シフト記号表（勤務時間帯）'!$C$6:$K$35,9,FALSE))</f>
        <v/>
      </c>
      <c r="AW35" s="298" t="str">
        <f>IF(AW34="","",VLOOKUP(AW34,'標準様式１シフト記号表（勤務時間帯）'!$C$6:$K$35,9,FALSE))</f>
        <v/>
      </c>
      <c r="AX35" s="1592">
        <f>IF($BB$3="４週",SUM(S35:AT35),IF($BB$3="暦月",SUM(S35:AW35),""))</f>
        <v>0</v>
      </c>
      <c r="AY35" s="1593"/>
      <c r="AZ35" s="1594">
        <f>IF($BB$3="４週",AX35/4,IF($BB$3="暦月",'標準様式１（100名）'!AX35/('標準様式１（100名）'!$BB$8/7),""))</f>
        <v>0</v>
      </c>
      <c r="BA35" s="1595"/>
      <c r="BB35" s="1583"/>
      <c r="BC35" s="1584"/>
      <c r="BD35" s="1584"/>
      <c r="BE35" s="1584"/>
      <c r="BF35" s="1585"/>
    </row>
    <row r="36" spans="2:58" ht="20.25" customHeight="1" x14ac:dyDescent="0.15">
      <c r="B36" s="1522"/>
      <c r="C36" s="1631"/>
      <c r="D36" s="1632"/>
      <c r="E36" s="1633"/>
      <c r="F36" s="296">
        <f>C34</f>
        <v>0</v>
      </c>
      <c r="G36" s="1607"/>
      <c r="H36" s="1537"/>
      <c r="I36" s="1538"/>
      <c r="J36" s="1538"/>
      <c r="K36" s="1539"/>
      <c r="L36" s="1612"/>
      <c r="M36" s="1613"/>
      <c r="N36" s="1613"/>
      <c r="O36" s="1614"/>
      <c r="P36" s="1596" t="s">
        <v>550</v>
      </c>
      <c r="Q36" s="1597"/>
      <c r="R36" s="1598"/>
      <c r="S36" s="301" t="str">
        <f>IF(S34="","",VLOOKUP(S34,'標準様式１シフト記号表（勤務時間帯）'!$C$6:$U$35,19,FALSE))</f>
        <v/>
      </c>
      <c r="T36" s="302" t="str">
        <f>IF(T34="","",VLOOKUP(T34,'標準様式１シフト記号表（勤務時間帯）'!$C$6:$U$35,19,FALSE))</f>
        <v/>
      </c>
      <c r="U36" s="302" t="str">
        <f>IF(U34="","",VLOOKUP(U34,'標準様式１シフト記号表（勤務時間帯）'!$C$6:$U$35,19,FALSE))</f>
        <v/>
      </c>
      <c r="V36" s="302" t="str">
        <f>IF(V34="","",VLOOKUP(V34,'標準様式１シフト記号表（勤務時間帯）'!$C$6:$U$35,19,FALSE))</f>
        <v/>
      </c>
      <c r="W36" s="302" t="str">
        <f>IF(W34="","",VLOOKUP(W34,'標準様式１シフト記号表（勤務時間帯）'!$C$6:$U$35,19,FALSE))</f>
        <v/>
      </c>
      <c r="X36" s="302" t="str">
        <f>IF(X34="","",VLOOKUP(X34,'標準様式１シフト記号表（勤務時間帯）'!$C$6:$U$35,19,FALSE))</f>
        <v/>
      </c>
      <c r="Y36" s="303" t="str">
        <f>IF(Y34="","",VLOOKUP(Y34,'標準様式１シフト記号表（勤務時間帯）'!$C$6:$U$35,19,FALSE))</f>
        <v/>
      </c>
      <c r="Z36" s="301" t="str">
        <f>IF(Z34="","",VLOOKUP(Z34,'標準様式１シフト記号表（勤務時間帯）'!$C$6:$U$35,19,FALSE))</f>
        <v/>
      </c>
      <c r="AA36" s="302" t="str">
        <f>IF(AA34="","",VLOOKUP(AA34,'標準様式１シフト記号表（勤務時間帯）'!$C$6:$U$35,19,FALSE))</f>
        <v/>
      </c>
      <c r="AB36" s="302" t="str">
        <f>IF(AB34="","",VLOOKUP(AB34,'標準様式１シフト記号表（勤務時間帯）'!$C$6:$U$35,19,FALSE))</f>
        <v/>
      </c>
      <c r="AC36" s="302" t="str">
        <f>IF(AC34="","",VLOOKUP(AC34,'標準様式１シフト記号表（勤務時間帯）'!$C$6:$U$35,19,FALSE))</f>
        <v/>
      </c>
      <c r="AD36" s="302" t="str">
        <f>IF(AD34="","",VLOOKUP(AD34,'標準様式１シフト記号表（勤務時間帯）'!$C$6:$U$35,19,FALSE))</f>
        <v/>
      </c>
      <c r="AE36" s="302" t="str">
        <f>IF(AE34="","",VLOOKUP(AE34,'標準様式１シフト記号表（勤務時間帯）'!$C$6:$U$35,19,FALSE))</f>
        <v/>
      </c>
      <c r="AF36" s="303" t="str">
        <f>IF(AF34="","",VLOOKUP(AF34,'標準様式１シフト記号表（勤務時間帯）'!$C$6:$U$35,19,FALSE))</f>
        <v/>
      </c>
      <c r="AG36" s="301" t="str">
        <f>IF(AG34="","",VLOOKUP(AG34,'標準様式１シフト記号表（勤務時間帯）'!$C$6:$U$35,19,FALSE))</f>
        <v/>
      </c>
      <c r="AH36" s="302" t="str">
        <f>IF(AH34="","",VLOOKUP(AH34,'標準様式１シフト記号表（勤務時間帯）'!$C$6:$U$35,19,FALSE))</f>
        <v/>
      </c>
      <c r="AI36" s="302" t="str">
        <f>IF(AI34="","",VLOOKUP(AI34,'標準様式１シフト記号表（勤務時間帯）'!$C$6:$U$35,19,FALSE))</f>
        <v/>
      </c>
      <c r="AJ36" s="302" t="str">
        <f>IF(AJ34="","",VLOOKUP(AJ34,'標準様式１シフト記号表（勤務時間帯）'!$C$6:$U$35,19,FALSE))</f>
        <v/>
      </c>
      <c r="AK36" s="302" t="str">
        <f>IF(AK34="","",VLOOKUP(AK34,'標準様式１シフト記号表（勤務時間帯）'!$C$6:$U$35,19,FALSE))</f>
        <v/>
      </c>
      <c r="AL36" s="302" t="str">
        <f>IF(AL34="","",VLOOKUP(AL34,'標準様式１シフト記号表（勤務時間帯）'!$C$6:$U$35,19,FALSE))</f>
        <v/>
      </c>
      <c r="AM36" s="303" t="str">
        <f>IF(AM34="","",VLOOKUP(AM34,'標準様式１シフト記号表（勤務時間帯）'!$C$6:$U$35,19,FALSE))</f>
        <v/>
      </c>
      <c r="AN36" s="301" t="str">
        <f>IF(AN34="","",VLOOKUP(AN34,'標準様式１シフト記号表（勤務時間帯）'!$C$6:$U$35,19,FALSE))</f>
        <v/>
      </c>
      <c r="AO36" s="302" t="str">
        <f>IF(AO34="","",VLOOKUP(AO34,'標準様式１シフト記号表（勤務時間帯）'!$C$6:$U$35,19,FALSE))</f>
        <v/>
      </c>
      <c r="AP36" s="302" t="str">
        <f>IF(AP34="","",VLOOKUP(AP34,'標準様式１シフト記号表（勤務時間帯）'!$C$6:$U$35,19,FALSE))</f>
        <v/>
      </c>
      <c r="AQ36" s="302" t="str">
        <f>IF(AQ34="","",VLOOKUP(AQ34,'標準様式１シフト記号表（勤務時間帯）'!$C$6:$U$35,19,FALSE))</f>
        <v/>
      </c>
      <c r="AR36" s="302" t="str">
        <f>IF(AR34="","",VLOOKUP(AR34,'標準様式１シフト記号表（勤務時間帯）'!$C$6:$U$35,19,FALSE))</f>
        <v/>
      </c>
      <c r="AS36" s="302" t="str">
        <f>IF(AS34="","",VLOOKUP(AS34,'標準様式１シフト記号表（勤務時間帯）'!$C$6:$U$35,19,FALSE))</f>
        <v/>
      </c>
      <c r="AT36" s="303" t="str">
        <f>IF(AT34="","",VLOOKUP(AT34,'標準様式１シフト記号表（勤務時間帯）'!$C$6:$U$35,19,FALSE))</f>
        <v/>
      </c>
      <c r="AU36" s="301" t="str">
        <f>IF(AU34="","",VLOOKUP(AU34,'標準様式１シフト記号表（勤務時間帯）'!$C$6:$U$35,19,FALSE))</f>
        <v/>
      </c>
      <c r="AV36" s="302" t="str">
        <f>IF(AV34="","",VLOOKUP(AV34,'標準様式１シフト記号表（勤務時間帯）'!$C$6:$U$35,19,FALSE))</f>
        <v/>
      </c>
      <c r="AW36" s="302" t="str">
        <f>IF(AW34="","",VLOOKUP(AW34,'標準様式１シフト記号表（勤務時間帯）'!$C$6:$U$35,19,FALSE))</f>
        <v/>
      </c>
      <c r="AX36" s="1599">
        <f>IF($BB$3="４週",SUM(S36:AT36),IF($BB$3="暦月",SUM(S36:AW36),""))</f>
        <v>0</v>
      </c>
      <c r="AY36" s="1600"/>
      <c r="AZ36" s="1601">
        <f>IF($BB$3="４週",AX36/4,IF($BB$3="暦月",'標準様式１（100名）'!AX36/('標準様式１（100名）'!$BB$8/7),""))</f>
        <v>0</v>
      </c>
      <c r="BA36" s="1602"/>
      <c r="BB36" s="1586"/>
      <c r="BC36" s="1587"/>
      <c r="BD36" s="1587"/>
      <c r="BE36" s="1587"/>
      <c r="BF36" s="1588"/>
    </row>
    <row r="37" spans="2:58" ht="20.25" customHeight="1" x14ac:dyDescent="0.15">
      <c r="B37" s="1522">
        <f>B34+1</f>
        <v>6</v>
      </c>
      <c r="C37" s="1625"/>
      <c r="D37" s="1626"/>
      <c r="E37" s="1627"/>
      <c r="F37" s="304"/>
      <c r="G37" s="1606"/>
      <c r="H37" s="1608"/>
      <c r="I37" s="1538"/>
      <c r="J37" s="1538"/>
      <c r="K37" s="1539"/>
      <c r="L37" s="1609"/>
      <c r="M37" s="1610"/>
      <c r="N37" s="1610"/>
      <c r="O37" s="1611"/>
      <c r="P37" s="1615" t="s">
        <v>548</v>
      </c>
      <c r="Q37" s="1616"/>
      <c r="R37" s="1617"/>
      <c r="S37" s="354"/>
      <c r="T37" s="355"/>
      <c r="U37" s="355"/>
      <c r="V37" s="355"/>
      <c r="W37" s="355"/>
      <c r="X37" s="355"/>
      <c r="Y37" s="356"/>
      <c r="Z37" s="354"/>
      <c r="AA37" s="355"/>
      <c r="AB37" s="355"/>
      <c r="AC37" s="355"/>
      <c r="AD37" s="355"/>
      <c r="AE37" s="355"/>
      <c r="AF37" s="356"/>
      <c r="AG37" s="354"/>
      <c r="AH37" s="355"/>
      <c r="AI37" s="355"/>
      <c r="AJ37" s="355"/>
      <c r="AK37" s="355"/>
      <c r="AL37" s="355"/>
      <c r="AM37" s="356"/>
      <c r="AN37" s="354"/>
      <c r="AO37" s="355"/>
      <c r="AP37" s="355"/>
      <c r="AQ37" s="355"/>
      <c r="AR37" s="355"/>
      <c r="AS37" s="355"/>
      <c r="AT37" s="356"/>
      <c r="AU37" s="354"/>
      <c r="AV37" s="355"/>
      <c r="AW37" s="355"/>
      <c r="AX37" s="1692"/>
      <c r="AY37" s="1693"/>
      <c r="AZ37" s="1694"/>
      <c r="BA37" s="1695"/>
      <c r="BB37" s="1622"/>
      <c r="BC37" s="1623"/>
      <c r="BD37" s="1623"/>
      <c r="BE37" s="1623"/>
      <c r="BF37" s="1624"/>
    </row>
    <row r="38" spans="2:58" ht="20.25" customHeight="1" x14ac:dyDescent="0.15">
      <c r="B38" s="1522"/>
      <c r="C38" s="1628"/>
      <c r="D38" s="1629"/>
      <c r="E38" s="1630"/>
      <c r="F38" s="296"/>
      <c r="G38" s="1533"/>
      <c r="H38" s="1537"/>
      <c r="I38" s="1538"/>
      <c r="J38" s="1538"/>
      <c r="K38" s="1539"/>
      <c r="L38" s="1543"/>
      <c r="M38" s="1544"/>
      <c r="N38" s="1544"/>
      <c r="O38" s="1545"/>
      <c r="P38" s="1589" t="s">
        <v>549</v>
      </c>
      <c r="Q38" s="1590"/>
      <c r="R38" s="1591"/>
      <c r="S38" s="297" t="str">
        <f>IF(S37="","",VLOOKUP(S37,'標準様式１シフト記号表（勤務時間帯）'!$C$6:$K$35,9,FALSE))</f>
        <v/>
      </c>
      <c r="T38" s="298" t="str">
        <f>IF(T37="","",VLOOKUP(T37,'標準様式１シフト記号表（勤務時間帯）'!$C$6:$K$35,9,FALSE))</f>
        <v/>
      </c>
      <c r="U38" s="298" t="str">
        <f>IF(U37="","",VLOOKUP(U37,'標準様式１シフト記号表（勤務時間帯）'!$C$6:$K$35,9,FALSE))</f>
        <v/>
      </c>
      <c r="V38" s="298" t="str">
        <f>IF(V37="","",VLOOKUP(V37,'標準様式１シフト記号表（勤務時間帯）'!$C$6:$K$35,9,FALSE))</f>
        <v/>
      </c>
      <c r="W38" s="298" t="str">
        <f>IF(W37="","",VLOOKUP(W37,'標準様式１シフト記号表（勤務時間帯）'!$C$6:$K$35,9,FALSE))</f>
        <v/>
      </c>
      <c r="X38" s="298" t="str">
        <f>IF(X37="","",VLOOKUP(X37,'標準様式１シフト記号表（勤務時間帯）'!$C$6:$K$35,9,FALSE))</f>
        <v/>
      </c>
      <c r="Y38" s="299" t="str">
        <f>IF(Y37="","",VLOOKUP(Y37,'標準様式１シフト記号表（勤務時間帯）'!$C$6:$K$35,9,FALSE))</f>
        <v/>
      </c>
      <c r="Z38" s="297" t="str">
        <f>IF(Z37="","",VLOOKUP(Z37,'標準様式１シフト記号表（勤務時間帯）'!$C$6:$K$35,9,FALSE))</f>
        <v/>
      </c>
      <c r="AA38" s="298" t="str">
        <f>IF(AA37="","",VLOOKUP(AA37,'標準様式１シフト記号表（勤務時間帯）'!$C$6:$K$35,9,FALSE))</f>
        <v/>
      </c>
      <c r="AB38" s="298" t="str">
        <f>IF(AB37="","",VLOOKUP(AB37,'標準様式１シフト記号表（勤務時間帯）'!$C$6:$K$35,9,FALSE))</f>
        <v/>
      </c>
      <c r="AC38" s="298" t="str">
        <f>IF(AC37="","",VLOOKUP(AC37,'標準様式１シフト記号表（勤務時間帯）'!$C$6:$K$35,9,FALSE))</f>
        <v/>
      </c>
      <c r="AD38" s="298" t="str">
        <f>IF(AD37="","",VLOOKUP(AD37,'標準様式１シフト記号表（勤務時間帯）'!$C$6:$K$35,9,FALSE))</f>
        <v/>
      </c>
      <c r="AE38" s="298" t="str">
        <f>IF(AE37="","",VLOOKUP(AE37,'標準様式１シフト記号表（勤務時間帯）'!$C$6:$K$35,9,FALSE))</f>
        <v/>
      </c>
      <c r="AF38" s="299" t="str">
        <f>IF(AF37="","",VLOOKUP(AF37,'標準様式１シフト記号表（勤務時間帯）'!$C$6:$K$35,9,FALSE))</f>
        <v/>
      </c>
      <c r="AG38" s="297" t="str">
        <f>IF(AG37="","",VLOOKUP(AG37,'標準様式１シフト記号表（勤務時間帯）'!$C$6:$K$35,9,FALSE))</f>
        <v/>
      </c>
      <c r="AH38" s="298" t="str">
        <f>IF(AH37="","",VLOOKUP(AH37,'標準様式１シフト記号表（勤務時間帯）'!$C$6:$K$35,9,FALSE))</f>
        <v/>
      </c>
      <c r="AI38" s="298" t="str">
        <f>IF(AI37="","",VLOOKUP(AI37,'標準様式１シフト記号表（勤務時間帯）'!$C$6:$K$35,9,FALSE))</f>
        <v/>
      </c>
      <c r="AJ38" s="298" t="str">
        <f>IF(AJ37="","",VLOOKUP(AJ37,'標準様式１シフト記号表（勤務時間帯）'!$C$6:$K$35,9,FALSE))</f>
        <v/>
      </c>
      <c r="AK38" s="298" t="str">
        <f>IF(AK37="","",VLOOKUP(AK37,'標準様式１シフト記号表（勤務時間帯）'!$C$6:$K$35,9,FALSE))</f>
        <v/>
      </c>
      <c r="AL38" s="298" t="str">
        <f>IF(AL37="","",VLOOKUP(AL37,'標準様式１シフト記号表（勤務時間帯）'!$C$6:$K$35,9,FALSE))</f>
        <v/>
      </c>
      <c r="AM38" s="299" t="str">
        <f>IF(AM37="","",VLOOKUP(AM37,'標準様式１シフト記号表（勤務時間帯）'!$C$6:$K$35,9,FALSE))</f>
        <v/>
      </c>
      <c r="AN38" s="297" t="str">
        <f>IF(AN37="","",VLOOKUP(AN37,'標準様式１シフト記号表（勤務時間帯）'!$C$6:$K$35,9,FALSE))</f>
        <v/>
      </c>
      <c r="AO38" s="298" t="str">
        <f>IF(AO37="","",VLOOKUP(AO37,'標準様式１シフト記号表（勤務時間帯）'!$C$6:$K$35,9,FALSE))</f>
        <v/>
      </c>
      <c r="AP38" s="298" t="str">
        <f>IF(AP37="","",VLOOKUP(AP37,'標準様式１シフト記号表（勤務時間帯）'!$C$6:$K$35,9,FALSE))</f>
        <v/>
      </c>
      <c r="AQ38" s="298" t="str">
        <f>IF(AQ37="","",VLOOKUP(AQ37,'標準様式１シフト記号表（勤務時間帯）'!$C$6:$K$35,9,FALSE))</f>
        <v/>
      </c>
      <c r="AR38" s="298" t="str">
        <f>IF(AR37="","",VLOOKUP(AR37,'標準様式１シフト記号表（勤務時間帯）'!$C$6:$K$35,9,FALSE))</f>
        <v/>
      </c>
      <c r="AS38" s="298" t="str">
        <f>IF(AS37="","",VLOOKUP(AS37,'標準様式１シフト記号表（勤務時間帯）'!$C$6:$K$35,9,FALSE))</f>
        <v/>
      </c>
      <c r="AT38" s="299" t="str">
        <f>IF(AT37="","",VLOOKUP(AT37,'標準様式１シフト記号表（勤務時間帯）'!$C$6:$K$35,9,FALSE))</f>
        <v/>
      </c>
      <c r="AU38" s="297" t="str">
        <f>IF(AU37="","",VLOOKUP(AU37,'標準様式１シフト記号表（勤務時間帯）'!$C$6:$K$35,9,FALSE))</f>
        <v/>
      </c>
      <c r="AV38" s="298" t="str">
        <f>IF(AV37="","",VLOOKUP(AV37,'標準様式１シフト記号表（勤務時間帯）'!$C$6:$K$35,9,FALSE))</f>
        <v/>
      </c>
      <c r="AW38" s="298" t="str">
        <f>IF(AW37="","",VLOOKUP(AW37,'標準様式１シフト記号表（勤務時間帯）'!$C$6:$K$35,9,FALSE))</f>
        <v/>
      </c>
      <c r="AX38" s="1592">
        <f>IF($BB$3="４週",SUM(S38:AT38),IF($BB$3="暦月",SUM(S38:AW38),""))</f>
        <v>0</v>
      </c>
      <c r="AY38" s="1593"/>
      <c r="AZ38" s="1594">
        <f>IF($BB$3="４週",AX38/4,IF($BB$3="暦月",'標準様式１（100名）'!AX38/('標準様式１（100名）'!$BB$8/7),""))</f>
        <v>0</v>
      </c>
      <c r="BA38" s="1595"/>
      <c r="BB38" s="1583"/>
      <c r="BC38" s="1584"/>
      <c r="BD38" s="1584"/>
      <c r="BE38" s="1584"/>
      <c r="BF38" s="1585"/>
    </row>
    <row r="39" spans="2:58" ht="20.25" customHeight="1" x14ac:dyDescent="0.15">
      <c r="B39" s="1522"/>
      <c r="C39" s="1631"/>
      <c r="D39" s="1632"/>
      <c r="E39" s="1633"/>
      <c r="F39" s="296">
        <f>C37</f>
        <v>0</v>
      </c>
      <c r="G39" s="1607"/>
      <c r="H39" s="1537"/>
      <c r="I39" s="1538"/>
      <c r="J39" s="1538"/>
      <c r="K39" s="1539"/>
      <c r="L39" s="1612"/>
      <c r="M39" s="1613"/>
      <c r="N39" s="1613"/>
      <c r="O39" s="1614"/>
      <c r="P39" s="1596" t="s">
        <v>550</v>
      </c>
      <c r="Q39" s="1597"/>
      <c r="R39" s="1598"/>
      <c r="S39" s="301" t="str">
        <f>IF(S37="","",VLOOKUP(S37,'標準様式１シフト記号表（勤務時間帯）'!$C$6:$U$35,19,FALSE))</f>
        <v/>
      </c>
      <c r="T39" s="302" t="str">
        <f>IF(T37="","",VLOOKUP(T37,'標準様式１シフト記号表（勤務時間帯）'!$C$6:$U$35,19,FALSE))</f>
        <v/>
      </c>
      <c r="U39" s="302" t="str">
        <f>IF(U37="","",VLOOKUP(U37,'標準様式１シフト記号表（勤務時間帯）'!$C$6:$U$35,19,FALSE))</f>
        <v/>
      </c>
      <c r="V39" s="302" t="str">
        <f>IF(V37="","",VLOOKUP(V37,'標準様式１シフト記号表（勤務時間帯）'!$C$6:$U$35,19,FALSE))</f>
        <v/>
      </c>
      <c r="W39" s="302" t="str">
        <f>IF(W37="","",VLOOKUP(W37,'標準様式１シフト記号表（勤務時間帯）'!$C$6:$U$35,19,FALSE))</f>
        <v/>
      </c>
      <c r="X39" s="302" t="str">
        <f>IF(X37="","",VLOOKUP(X37,'標準様式１シフト記号表（勤務時間帯）'!$C$6:$U$35,19,FALSE))</f>
        <v/>
      </c>
      <c r="Y39" s="303" t="str">
        <f>IF(Y37="","",VLOOKUP(Y37,'標準様式１シフト記号表（勤務時間帯）'!$C$6:$U$35,19,FALSE))</f>
        <v/>
      </c>
      <c r="Z39" s="301" t="str">
        <f>IF(Z37="","",VLOOKUP(Z37,'標準様式１シフト記号表（勤務時間帯）'!$C$6:$U$35,19,FALSE))</f>
        <v/>
      </c>
      <c r="AA39" s="302" t="str">
        <f>IF(AA37="","",VLOOKUP(AA37,'標準様式１シフト記号表（勤務時間帯）'!$C$6:$U$35,19,FALSE))</f>
        <v/>
      </c>
      <c r="AB39" s="302" t="str">
        <f>IF(AB37="","",VLOOKUP(AB37,'標準様式１シフト記号表（勤務時間帯）'!$C$6:$U$35,19,FALSE))</f>
        <v/>
      </c>
      <c r="AC39" s="302" t="str">
        <f>IF(AC37="","",VLOOKUP(AC37,'標準様式１シフト記号表（勤務時間帯）'!$C$6:$U$35,19,FALSE))</f>
        <v/>
      </c>
      <c r="AD39" s="302" t="str">
        <f>IF(AD37="","",VLOOKUP(AD37,'標準様式１シフト記号表（勤務時間帯）'!$C$6:$U$35,19,FALSE))</f>
        <v/>
      </c>
      <c r="AE39" s="302" t="str">
        <f>IF(AE37="","",VLOOKUP(AE37,'標準様式１シフト記号表（勤務時間帯）'!$C$6:$U$35,19,FALSE))</f>
        <v/>
      </c>
      <c r="AF39" s="303" t="str">
        <f>IF(AF37="","",VLOOKUP(AF37,'標準様式１シフト記号表（勤務時間帯）'!$C$6:$U$35,19,FALSE))</f>
        <v/>
      </c>
      <c r="AG39" s="301" t="str">
        <f>IF(AG37="","",VLOOKUP(AG37,'標準様式１シフト記号表（勤務時間帯）'!$C$6:$U$35,19,FALSE))</f>
        <v/>
      </c>
      <c r="AH39" s="302" t="str">
        <f>IF(AH37="","",VLOOKUP(AH37,'標準様式１シフト記号表（勤務時間帯）'!$C$6:$U$35,19,FALSE))</f>
        <v/>
      </c>
      <c r="AI39" s="302" t="str">
        <f>IF(AI37="","",VLOOKUP(AI37,'標準様式１シフト記号表（勤務時間帯）'!$C$6:$U$35,19,FALSE))</f>
        <v/>
      </c>
      <c r="AJ39" s="302" t="str">
        <f>IF(AJ37="","",VLOOKUP(AJ37,'標準様式１シフト記号表（勤務時間帯）'!$C$6:$U$35,19,FALSE))</f>
        <v/>
      </c>
      <c r="AK39" s="302" t="str">
        <f>IF(AK37="","",VLOOKUP(AK37,'標準様式１シフト記号表（勤務時間帯）'!$C$6:$U$35,19,FALSE))</f>
        <v/>
      </c>
      <c r="AL39" s="302" t="str">
        <f>IF(AL37="","",VLOOKUP(AL37,'標準様式１シフト記号表（勤務時間帯）'!$C$6:$U$35,19,FALSE))</f>
        <v/>
      </c>
      <c r="AM39" s="303" t="str">
        <f>IF(AM37="","",VLOOKUP(AM37,'標準様式１シフト記号表（勤務時間帯）'!$C$6:$U$35,19,FALSE))</f>
        <v/>
      </c>
      <c r="AN39" s="301" t="str">
        <f>IF(AN37="","",VLOOKUP(AN37,'標準様式１シフト記号表（勤務時間帯）'!$C$6:$U$35,19,FALSE))</f>
        <v/>
      </c>
      <c r="AO39" s="302" t="str">
        <f>IF(AO37="","",VLOOKUP(AO37,'標準様式１シフト記号表（勤務時間帯）'!$C$6:$U$35,19,FALSE))</f>
        <v/>
      </c>
      <c r="AP39" s="302" t="str">
        <f>IF(AP37="","",VLOOKUP(AP37,'標準様式１シフト記号表（勤務時間帯）'!$C$6:$U$35,19,FALSE))</f>
        <v/>
      </c>
      <c r="AQ39" s="302" t="str">
        <f>IF(AQ37="","",VLOOKUP(AQ37,'標準様式１シフト記号表（勤務時間帯）'!$C$6:$U$35,19,FALSE))</f>
        <v/>
      </c>
      <c r="AR39" s="302" t="str">
        <f>IF(AR37="","",VLOOKUP(AR37,'標準様式１シフト記号表（勤務時間帯）'!$C$6:$U$35,19,FALSE))</f>
        <v/>
      </c>
      <c r="AS39" s="302" t="str">
        <f>IF(AS37="","",VLOOKUP(AS37,'標準様式１シフト記号表（勤務時間帯）'!$C$6:$U$35,19,FALSE))</f>
        <v/>
      </c>
      <c r="AT39" s="303" t="str">
        <f>IF(AT37="","",VLOOKUP(AT37,'標準様式１シフト記号表（勤務時間帯）'!$C$6:$U$35,19,FALSE))</f>
        <v/>
      </c>
      <c r="AU39" s="301" t="str">
        <f>IF(AU37="","",VLOOKUP(AU37,'標準様式１シフト記号表（勤務時間帯）'!$C$6:$U$35,19,FALSE))</f>
        <v/>
      </c>
      <c r="AV39" s="302" t="str">
        <f>IF(AV37="","",VLOOKUP(AV37,'標準様式１シフト記号表（勤務時間帯）'!$C$6:$U$35,19,FALSE))</f>
        <v/>
      </c>
      <c r="AW39" s="302" t="str">
        <f>IF(AW37="","",VLOOKUP(AW37,'標準様式１シフト記号表（勤務時間帯）'!$C$6:$U$35,19,FALSE))</f>
        <v/>
      </c>
      <c r="AX39" s="1599">
        <f>IF($BB$3="４週",SUM(S39:AT39),IF($BB$3="暦月",SUM(S39:AW39),""))</f>
        <v>0</v>
      </c>
      <c r="AY39" s="1600"/>
      <c r="AZ39" s="1601">
        <f>IF($BB$3="４週",AX39/4,IF($BB$3="暦月",'標準様式１（100名）'!AX39/('標準様式１（100名）'!$BB$8/7),""))</f>
        <v>0</v>
      </c>
      <c r="BA39" s="1602"/>
      <c r="BB39" s="1586"/>
      <c r="BC39" s="1587"/>
      <c r="BD39" s="1587"/>
      <c r="BE39" s="1587"/>
      <c r="BF39" s="1588"/>
    </row>
    <row r="40" spans="2:58" ht="20.25" customHeight="1" x14ac:dyDescent="0.15">
      <c r="B40" s="1522">
        <f>B37+1</f>
        <v>7</v>
      </c>
      <c r="C40" s="1625"/>
      <c r="D40" s="1626"/>
      <c r="E40" s="1627"/>
      <c r="F40" s="304"/>
      <c r="G40" s="1606"/>
      <c r="H40" s="1608"/>
      <c r="I40" s="1538"/>
      <c r="J40" s="1538"/>
      <c r="K40" s="1539"/>
      <c r="L40" s="1609"/>
      <c r="M40" s="1610"/>
      <c r="N40" s="1610"/>
      <c r="O40" s="1611"/>
      <c r="P40" s="1615" t="s">
        <v>548</v>
      </c>
      <c r="Q40" s="1616"/>
      <c r="R40" s="1617"/>
      <c r="S40" s="354"/>
      <c r="T40" s="355"/>
      <c r="U40" s="355"/>
      <c r="V40" s="355"/>
      <c r="W40" s="355"/>
      <c r="X40" s="355"/>
      <c r="Y40" s="356"/>
      <c r="Z40" s="354"/>
      <c r="AA40" s="355"/>
      <c r="AB40" s="355"/>
      <c r="AC40" s="355"/>
      <c r="AD40" s="355"/>
      <c r="AE40" s="355"/>
      <c r="AF40" s="356"/>
      <c r="AG40" s="354"/>
      <c r="AH40" s="355"/>
      <c r="AI40" s="355"/>
      <c r="AJ40" s="355"/>
      <c r="AK40" s="355"/>
      <c r="AL40" s="355"/>
      <c r="AM40" s="356"/>
      <c r="AN40" s="354"/>
      <c r="AO40" s="355"/>
      <c r="AP40" s="355"/>
      <c r="AQ40" s="355"/>
      <c r="AR40" s="355"/>
      <c r="AS40" s="355"/>
      <c r="AT40" s="356"/>
      <c r="AU40" s="354"/>
      <c r="AV40" s="355"/>
      <c r="AW40" s="355"/>
      <c r="AX40" s="1692"/>
      <c r="AY40" s="1693"/>
      <c r="AZ40" s="1694"/>
      <c r="BA40" s="1695"/>
      <c r="BB40" s="1622"/>
      <c r="BC40" s="1623"/>
      <c r="BD40" s="1623"/>
      <c r="BE40" s="1623"/>
      <c r="BF40" s="1624"/>
    </row>
    <row r="41" spans="2:58" ht="20.25" customHeight="1" x14ac:dyDescent="0.15">
      <c r="B41" s="1522"/>
      <c r="C41" s="1628"/>
      <c r="D41" s="1629"/>
      <c r="E41" s="1630"/>
      <c r="F41" s="296"/>
      <c r="G41" s="1533"/>
      <c r="H41" s="1537"/>
      <c r="I41" s="1538"/>
      <c r="J41" s="1538"/>
      <c r="K41" s="1539"/>
      <c r="L41" s="1543"/>
      <c r="M41" s="1544"/>
      <c r="N41" s="1544"/>
      <c r="O41" s="1545"/>
      <c r="P41" s="1589" t="s">
        <v>549</v>
      </c>
      <c r="Q41" s="1590"/>
      <c r="R41" s="1591"/>
      <c r="S41" s="297" t="str">
        <f>IF(S40="","",VLOOKUP(S40,'標準様式１シフト記号表（勤務時間帯）'!$C$6:$K$35,9,FALSE))</f>
        <v/>
      </c>
      <c r="T41" s="298" t="str">
        <f>IF(T40="","",VLOOKUP(T40,'標準様式１シフト記号表（勤務時間帯）'!$C$6:$K$35,9,FALSE))</f>
        <v/>
      </c>
      <c r="U41" s="298" t="str">
        <f>IF(U40="","",VLOOKUP(U40,'標準様式１シフト記号表（勤務時間帯）'!$C$6:$K$35,9,FALSE))</f>
        <v/>
      </c>
      <c r="V41" s="298" t="str">
        <f>IF(V40="","",VLOOKUP(V40,'標準様式１シフト記号表（勤務時間帯）'!$C$6:$K$35,9,FALSE))</f>
        <v/>
      </c>
      <c r="W41" s="298" t="str">
        <f>IF(W40="","",VLOOKUP(W40,'標準様式１シフト記号表（勤務時間帯）'!$C$6:$K$35,9,FALSE))</f>
        <v/>
      </c>
      <c r="X41" s="298" t="str">
        <f>IF(X40="","",VLOOKUP(X40,'標準様式１シフト記号表（勤務時間帯）'!$C$6:$K$35,9,FALSE))</f>
        <v/>
      </c>
      <c r="Y41" s="299" t="str">
        <f>IF(Y40="","",VLOOKUP(Y40,'標準様式１シフト記号表（勤務時間帯）'!$C$6:$K$35,9,FALSE))</f>
        <v/>
      </c>
      <c r="Z41" s="297" t="str">
        <f>IF(Z40="","",VLOOKUP(Z40,'標準様式１シフト記号表（勤務時間帯）'!$C$6:$K$35,9,FALSE))</f>
        <v/>
      </c>
      <c r="AA41" s="298" t="str">
        <f>IF(AA40="","",VLOOKUP(AA40,'標準様式１シフト記号表（勤務時間帯）'!$C$6:$K$35,9,FALSE))</f>
        <v/>
      </c>
      <c r="AB41" s="298" t="str">
        <f>IF(AB40="","",VLOOKUP(AB40,'標準様式１シフト記号表（勤務時間帯）'!$C$6:$K$35,9,FALSE))</f>
        <v/>
      </c>
      <c r="AC41" s="298" t="str">
        <f>IF(AC40="","",VLOOKUP(AC40,'標準様式１シフト記号表（勤務時間帯）'!$C$6:$K$35,9,FALSE))</f>
        <v/>
      </c>
      <c r="AD41" s="298" t="str">
        <f>IF(AD40="","",VLOOKUP(AD40,'標準様式１シフト記号表（勤務時間帯）'!$C$6:$K$35,9,FALSE))</f>
        <v/>
      </c>
      <c r="AE41" s="298" t="str">
        <f>IF(AE40="","",VLOOKUP(AE40,'標準様式１シフト記号表（勤務時間帯）'!$C$6:$K$35,9,FALSE))</f>
        <v/>
      </c>
      <c r="AF41" s="299" t="str">
        <f>IF(AF40="","",VLOOKUP(AF40,'標準様式１シフト記号表（勤務時間帯）'!$C$6:$K$35,9,FALSE))</f>
        <v/>
      </c>
      <c r="AG41" s="297" t="str">
        <f>IF(AG40="","",VLOOKUP(AG40,'標準様式１シフト記号表（勤務時間帯）'!$C$6:$K$35,9,FALSE))</f>
        <v/>
      </c>
      <c r="AH41" s="298" t="str">
        <f>IF(AH40="","",VLOOKUP(AH40,'標準様式１シフト記号表（勤務時間帯）'!$C$6:$K$35,9,FALSE))</f>
        <v/>
      </c>
      <c r="AI41" s="298" t="str">
        <f>IF(AI40="","",VLOOKUP(AI40,'標準様式１シフト記号表（勤務時間帯）'!$C$6:$K$35,9,FALSE))</f>
        <v/>
      </c>
      <c r="AJ41" s="298" t="str">
        <f>IF(AJ40="","",VLOOKUP(AJ40,'標準様式１シフト記号表（勤務時間帯）'!$C$6:$K$35,9,FALSE))</f>
        <v/>
      </c>
      <c r="AK41" s="298" t="str">
        <f>IF(AK40="","",VLOOKUP(AK40,'標準様式１シフト記号表（勤務時間帯）'!$C$6:$K$35,9,FALSE))</f>
        <v/>
      </c>
      <c r="AL41" s="298" t="str">
        <f>IF(AL40="","",VLOOKUP(AL40,'標準様式１シフト記号表（勤務時間帯）'!$C$6:$K$35,9,FALSE))</f>
        <v/>
      </c>
      <c r="AM41" s="299" t="str">
        <f>IF(AM40="","",VLOOKUP(AM40,'標準様式１シフト記号表（勤務時間帯）'!$C$6:$K$35,9,FALSE))</f>
        <v/>
      </c>
      <c r="AN41" s="297" t="str">
        <f>IF(AN40="","",VLOOKUP(AN40,'標準様式１シフト記号表（勤務時間帯）'!$C$6:$K$35,9,FALSE))</f>
        <v/>
      </c>
      <c r="AO41" s="298" t="str">
        <f>IF(AO40="","",VLOOKUP(AO40,'標準様式１シフト記号表（勤務時間帯）'!$C$6:$K$35,9,FALSE))</f>
        <v/>
      </c>
      <c r="AP41" s="298" t="str">
        <f>IF(AP40="","",VLOOKUP(AP40,'標準様式１シフト記号表（勤務時間帯）'!$C$6:$K$35,9,FALSE))</f>
        <v/>
      </c>
      <c r="AQ41" s="298" t="str">
        <f>IF(AQ40="","",VLOOKUP(AQ40,'標準様式１シフト記号表（勤務時間帯）'!$C$6:$K$35,9,FALSE))</f>
        <v/>
      </c>
      <c r="AR41" s="298" t="str">
        <f>IF(AR40="","",VLOOKUP(AR40,'標準様式１シフト記号表（勤務時間帯）'!$C$6:$K$35,9,FALSE))</f>
        <v/>
      </c>
      <c r="AS41" s="298" t="str">
        <f>IF(AS40="","",VLOOKUP(AS40,'標準様式１シフト記号表（勤務時間帯）'!$C$6:$K$35,9,FALSE))</f>
        <v/>
      </c>
      <c r="AT41" s="299" t="str">
        <f>IF(AT40="","",VLOOKUP(AT40,'標準様式１シフト記号表（勤務時間帯）'!$C$6:$K$35,9,FALSE))</f>
        <v/>
      </c>
      <c r="AU41" s="297" t="str">
        <f>IF(AU40="","",VLOOKUP(AU40,'標準様式１シフト記号表（勤務時間帯）'!$C$6:$K$35,9,FALSE))</f>
        <v/>
      </c>
      <c r="AV41" s="298" t="str">
        <f>IF(AV40="","",VLOOKUP(AV40,'標準様式１シフト記号表（勤務時間帯）'!$C$6:$K$35,9,FALSE))</f>
        <v/>
      </c>
      <c r="AW41" s="298" t="str">
        <f>IF(AW40="","",VLOOKUP(AW40,'標準様式１シフト記号表（勤務時間帯）'!$C$6:$K$35,9,FALSE))</f>
        <v/>
      </c>
      <c r="AX41" s="1592">
        <f>IF($BB$3="４週",SUM(S41:AT41),IF($BB$3="暦月",SUM(S41:AW41),""))</f>
        <v>0</v>
      </c>
      <c r="AY41" s="1593"/>
      <c r="AZ41" s="1594">
        <f>IF($BB$3="４週",AX41/4,IF($BB$3="暦月",'標準様式１（100名）'!AX41/('標準様式１（100名）'!$BB$8/7),""))</f>
        <v>0</v>
      </c>
      <c r="BA41" s="1595"/>
      <c r="BB41" s="1583"/>
      <c r="BC41" s="1584"/>
      <c r="BD41" s="1584"/>
      <c r="BE41" s="1584"/>
      <c r="BF41" s="1585"/>
    </row>
    <row r="42" spans="2:58" ht="20.25" customHeight="1" x14ac:dyDescent="0.15">
      <c r="B42" s="1522"/>
      <c r="C42" s="1631"/>
      <c r="D42" s="1632"/>
      <c r="E42" s="1633"/>
      <c r="F42" s="296">
        <f>C40</f>
        <v>0</v>
      </c>
      <c r="G42" s="1607"/>
      <c r="H42" s="1537"/>
      <c r="I42" s="1538"/>
      <c r="J42" s="1538"/>
      <c r="K42" s="1539"/>
      <c r="L42" s="1612"/>
      <c r="M42" s="1613"/>
      <c r="N42" s="1613"/>
      <c r="O42" s="1614"/>
      <c r="P42" s="1596" t="s">
        <v>550</v>
      </c>
      <c r="Q42" s="1597"/>
      <c r="R42" s="1598"/>
      <c r="S42" s="301" t="str">
        <f>IF(S40="","",VLOOKUP(S40,'標準様式１シフト記号表（勤務時間帯）'!$C$6:$U$35,19,FALSE))</f>
        <v/>
      </c>
      <c r="T42" s="302" t="str">
        <f>IF(T40="","",VLOOKUP(T40,'標準様式１シフト記号表（勤務時間帯）'!$C$6:$U$35,19,FALSE))</f>
        <v/>
      </c>
      <c r="U42" s="302" t="str">
        <f>IF(U40="","",VLOOKUP(U40,'標準様式１シフト記号表（勤務時間帯）'!$C$6:$U$35,19,FALSE))</f>
        <v/>
      </c>
      <c r="V42" s="302" t="str">
        <f>IF(V40="","",VLOOKUP(V40,'標準様式１シフト記号表（勤務時間帯）'!$C$6:$U$35,19,FALSE))</f>
        <v/>
      </c>
      <c r="W42" s="302" t="str">
        <f>IF(W40="","",VLOOKUP(W40,'標準様式１シフト記号表（勤務時間帯）'!$C$6:$U$35,19,FALSE))</f>
        <v/>
      </c>
      <c r="X42" s="302" t="str">
        <f>IF(X40="","",VLOOKUP(X40,'標準様式１シフト記号表（勤務時間帯）'!$C$6:$U$35,19,FALSE))</f>
        <v/>
      </c>
      <c r="Y42" s="303" t="str">
        <f>IF(Y40="","",VLOOKUP(Y40,'標準様式１シフト記号表（勤務時間帯）'!$C$6:$U$35,19,FALSE))</f>
        <v/>
      </c>
      <c r="Z42" s="301" t="str">
        <f>IF(Z40="","",VLOOKUP(Z40,'標準様式１シフト記号表（勤務時間帯）'!$C$6:$U$35,19,FALSE))</f>
        <v/>
      </c>
      <c r="AA42" s="302" t="str">
        <f>IF(AA40="","",VLOOKUP(AA40,'標準様式１シフト記号表（勤務時間帯）'!$C$6:$U$35,19,FALSE))</f>
        <v/>
      </c>
      <c r="AB42" s="302" t="str">
        <f>IF(AB40="","",VLOOKUP(AB40,'標準様式１シフト記号表（勤務時間帯）'!$C$6:$U$35,19,FALSE))</f>
        <v/>
      </c>
      <c r="AC42" s="302" t="str">
        <f>IF(AC40="","",VLOOKUP(AC40,'標準様式１シフト記号表（勤務時間帯）'!$C$6:$U$35,19,FALSE))</f>
        <v/>
      </c>
      <c r="AD42" s="302" t="str">
        <f>IF(AD40="","",VLOOKUP(AD40,'標準様式１シフト記号表（勤務時間帯）'!$C$6:$U$35,19,FALSE))</f>
        <v/>
      </c>
      <c r="AE42" s="302" t="str">
        <f>IF(AE40="","",VLOOKUP(AE40,'標準様式１シフト記号表（勤務時間帯）'!$C$6:$U$35,19,FALSE))</f>
        <v/>
      </c>
      <c r="AF42" s="303" t="str">
        <f>IF(AF40="","",VLOOKUP(AF40,'標準様式１シフト記号表（勤務時間帯）'!$C$6:$U$35,19,FALSE))</f>
        <v/>
      </c>
      <c r="AG42" s="301" t="str">
        <f>IF(AG40="","",VLOOKUP(AG40,'標準様式１シフト記号表（勤務時間帯）'!$C$6:$U$35,19,FALSE))</f>
        <v/>
      </c>
      <c r="AH42" s="302" t="str">
        <f>IF(AH40="","",VLOOKUP(AH40,'標準様式１シフト記号表（勤務時間帯）'!$C$6:$U$35,19,FALSE))</f>
        <v/>
      </c>
      <c r="AI42" s="302" t="str">
        <f>IF(AI40="","",VLOOKUP(AI40,'標準様式１シフト記号表（勤務時間帯）'!$C$6:$U$35,19,FALSE))</f>
        <v/>
      </c>
      <c r="AJ42" s="302" t="str">
        <f>IF(AJ40="","",VLOOKUP(AJ40,'標準様式１シフト記号表（勤務時間帯）'!$C$6:$U$35,19,FALSE))</f>
        <v/>
      </c>
      <c r="AK42" s="302" t="str">
        <f>IF(AK40="","",VLOOKUP(AK40,'標準様式１シフト記号表（勤務時間帯）'!$C$6:$U$35,19,FALSE))</f>
        <v/>
      </c>
      <c r="AL42" s="302" t="str">
        <f>IF(AL40="","",VLOOKUP(AL40,'標準様式１シフト記号表（勤務時間帯）'!$C$6:$U$35,19,FALSE))</f>
        <v/>
      </c>
      <c r="AM42" s="303" t="str">
        <f>IF(AM40="","",VLOOKUP(AM40,'標準様式１シフト記号表（勤務時間帯）'!$C$6:$U$35,19,FALSE))</f>
        <v/>
      </c>
      <c r="AN42" s="301" t="str">
        <f>IF(AN40="","",VLOOKUP(AN40,'標準様式１シフト記号表（勤務時間帯）'!$C$6:$U$35,19,FALSE))</f>
        <v/>
      </c>
      <c r="AO42" s="302" t="str">
        <f>IF(AO40="","",VLOOKUP(AO40,'標準様式１シフト記号表（勤務時間帯）'!$C$6:$U$35,19,FALSE))</f>
        <v/>
      </c>
      <c r="AP42" s="302" t="str">
        <f>IF(AP40="","",VLOOKUP(AP40,'標準様式１シフト記号表（勤務時間帯）'!$C$6:$U$35,19,FALSE))</f>
        <v/>
      </c>
      <c r="AQ42" s="302" t="str">
        <f>IF(AQ40="","",VLOOKUP(AQ40,'標準様式１シフト記号表（勤務時間帯）'!$C$6:$U$35,19,FALSE))</f>
        <v/>
      </c>
      <c r="AR42" s="302" t="str">
        <f>IF(AR40="","",VLOOKUP(AR40,'標準様式１シフト記号表（勤務時間帯）'!$C$6:$U$35,19,FALSE))</f>
        <v/>
      </c>
      <c r="AS42" s="302" t="str">
        <f>IF(AS40="","",VLOOKUP(AS40,'標準様式１シフト記号表（勤務時間帯）'!$C$6:$U$35,19,FALSE))</f>
        <v/>
      </c>
      <c r="AT42" s="303" t="str">
        <f>IF(AT40="","",VLOOKUP(AT40,'標準様式１シフト記号表（勤務時間帯）'!$C$6:$U$35,19,FALSE))</f>
        <v/>
      </c>
      <c r="AU42" s="301" t="str">
        <f>IF(AU40="","",VLOOKUP(AU40,'標準様式１シフト記号表（勤務時間帯）'!$C$6:$U$35,19,FALSE))</f>
        <v/>
      </c>
      <c r="AV42" s="302" t="str">
        <f>IF(AV40="","",VLOOKUP(AV40,'標準様式１シフト記号表（勤務時間帯）'!$C$6:$U$35,19,FALSE))</f>
        <v/>
      </c>
      <c r="AW42" s="302" t="str">
        <f>IF(AW40="","",VLOOKUP(AW40,'標準様式１シフト記号表（勤務時間帯）'!$C$6:$U$35,19,FALSE))</f>
        <v/>
      </c>
      <c r="AX42" s="1599">
        <f>IF($BB$3="４週",SUM(S42:AT42),IF($BB$3="暦月",SUM(S42:AW42),""))</f>
        <v>0</v>
      </c>
      <c r="AY42" s="1600"/>
      <c r="AZ42" s="1601">
        <f>IF($BB$3="４週",AX42/4,IF($BB$3="暦月",'標準様式１（100名）'!AX42/('標準様式１（100名）'!$BB$8/7),""))</f>
        <v>0</v>
      </c>
      <c r="BA42" s="1602"/>
      <c r="BB42" s="1586"/>
      <c r="BC42" s="1587"/>
      <c r="BD42" s="1587"/>
      <c r="BE42" s="1587"/>
      <c r="BF42" s="1588"/>
    </row>
    <row r="43" spans="2:58" ht="20.25" customHeight="1" x14ac:dyDescent="0.15">
      <c r="B43" s="1522">
        <f>B40+1</f>
        <v>8</v>
      </c>
      <c r="C43" s="1625"/>
      <c r="D43" s="1626"/>
      <c r="E43" s="1627"/>
      <c r="F43" s="304"/>
      <c r="G43" s="1606"/>
      <c r="H43" s="1608"/>
      <c r="I43" s="1538"/>
      <c r="J43" s="1538"/>
      <c r="K43" s="1539"/>
      <c r="L43" s="1609"/>
      <c r="M43" s="1610"/>
      <c r="N43" s="1610"/>
      <c r="O43" s="1611"/>
      <c r="P43" s="1615" t="s">
        <v>548</v>
      </c>
      <c r="Q43" s="1616"/>
      <c r="R43" s="1617"/>
      <c r="S43" s="354"/>
      <c r="T43" s="355"/>
      <c r="U43" s="355"/>
      <c r="V43" s="355"/>
      <c r="W43" s="355"/>
      <c r="X43" s="355"/>
      <c r="Y43" s="356"/>
      <c r="Z43" s="354"/>
      <c r="AA43" s="355"/>
      <c r="AB43" s="355"/>
      <c r="AC43" s="355"/>
      <c r="AD43" s="355"/>
      <c r="AE43" s="355"/>
      <c r="AF43" s="356"/>
      <c r="AG43" s="354"/>
      <c r="AH43" s="355"/>
      <c r="AI43" s="355"/>
      <c r="AJ43" s="355"/>
      <c r="AK43" s="355"/>
      <c r="AL43" s="355"/>
      <c r="AM43" s="356"/>
      <c r="AN43" s="354"/>
      <c r="AO43" s="355"/>
      <c r="AP43" s="355"/>
      <c r="AQ43" s="355"/>
      <c r="AR43" s="355"/>
      <c r="AS43" s="355"/>
      <c r="AT43" s="356"/>
      <c r="AU43" s="354"/>
      <c r="AV43" s="355"/>
      <c r="AW43" s="355"/>
      <c r="AX43" s="1692"/>
      <c r="AY43" s="1693"/>
      <c r="AZ43" s="1694"/>
      <c r="BA43" s="1695"/>
      <c r="BB43" s="1622"/>
      <c r="BC43" s="1623"/>
      <c r="BD43" s="1623"/>
      <c r="BE43" s="1623"/>
      <c r="BF43" s="1624"/>
    </row>
    <row r="44" spans="2:58" ht="20.25" customHeight="1" x14ac:dyDescent="0.15">
      <c r="B44" s="1522"/>
      <c r="C44" s="1628"/>
      <c r="D44" s="1629"/>
      <c r="E44" s="1630"/>
      <c r="F44" s="296"/>
      <c r="G44" s="1533"/>
      <c r="H44" s="1537"/>
      <c r="I44" s="1538"/>
      <c r="J44" s="1538"/>
      <c r="K44" s="1539"/>
      <c r="L44" s="1543"/>
      <c r="M44" s="1544"/>
      <c r="N44" s="1544"/>
      <c r="O44" s="1545"/>
      <c r="P44" s="1589" t="s">
        <v>549</v>
      </c>
      <c r="Q44" s="1590"/>
      <c r="R44" s="1591"/>
      <c r="S44" s="297" t="str">
        <f>IF(S43="","",VLOOKUP(S43,'標準様式１シフト記号表（勤務時間帯）'!$C$6:$K$35,9,FALSE))</f>
        <v/>
      </c>
      <c r="T44" s="298" t="str">
        <f>IF(T43="","",VLOOKUP(T43,'標準様式１シフト記号表（勤務時間帯）'!$C$6:$K$35,9,FALSE))</f>
        <v/>
      </c>
      <c r="U44" s="298" t="str">
        <f>IF(U43="","",VLOOKUP(U43,'標準様式１シフト記号表（勤務時間帯）'!$C$6:$K$35,9,FALSE))</f>
        <v/>
      </c>
      <c r="V44" s="298" t="str">
        <f>IF(V43="","",VLOOKUP(V43,'標準様式１シフト記号表（勤務時間帯）'!$C$6:$K$35,9,FALSE))</f>
        <v/>
      </c>
      <c r="W44" s="298" t="str">
        <f>IF(W43="","",VLOOKUP(W43,'標準様式１シフト記号表（勤務時間帯）'!$C$6:$K$35,9,FALSE))</f>
        <v/>
      </c>
      <c r="X44" s="298" t="str">
        <f>IF(X43="","",VLOOKUP(X43,'標準様式１シフト記号表（勤務時間帯）'!$C$6:$K$35,9,FALSE))</f>
        <v/>
      </c>
      <c r="Y44" s="299" t="str">
        <f>IF(Y43="","",VLOOKUP(Y43,'標準様式１シフト記号表（勤務時間帯）'!$C$6:$K$35,9,FALSE))</f>
        <v/>
      </c>
      <c r="Z44" s="297" t="str">
        <f>IF(Z43="","",VLOOKUP(Z43,'標準様式１シフト記号表（勤務時間帯）'!$C$6:$K$35,9,FALSE))</f>
        <v/>
      </c>
      <c r="AA44" s="298" t="str">
        <f>IF(AA43="","",VLOOKUP(AA43,'標準様式１シフト記号表（勤務時間帯）'!$C$6:$K$35,9,FALSE))</f>
        <v/>
      </c>
      <c r="AB44" s="298" t="str">
        <f>IF(AB43="","",VLOOKUP(AB43,'標準様式１シフト記号表（勤務時間帯）'!$C$6:$K$35,9,FALSE))</f>
        <v/>
      </c>
      <c r="AC44" s="298" t="str">
        <f>IF(AC43="","",VLOOKUP(AC43,'標準様式１シフト記号表（勤務時間帯）'!$C$6:$K$35,9,FALSE))</f>
        <v/>
      </c>
      <c r="AD44" s="298" t="str">
        <f>IF(AD43="","",VLOOKUP(AD43,'標準様式１シフト記号表（勤務時間帯）'!$C$6:$K$35,9,FALSE))</f>
        <v/>
      </c>
      <c r="AE44" s="298" t="str">
        <f>IF(AE43="","",VLOOKUP(AE43,'標準様式１シフト記号表（勤務時間帯）'!$C$6:$K$35,9,FALSE))</f>
        <v/>
      </c>
      <c r="AF44" s="299" t="str">
        <f>IF(AF43="","",VLOOKUP(AF43,'標準様式１シフト記号表（勤務時間帯）'!$C$6:$K$35,9,FALSE))</f>
        <v/>
      </c>
      <c r="AG44" s="297" t="str">
        <f>IF(AG43="","",VLOOKUP(AG43,'標準様式１シフト記号表（勤務時間帯）'!$C$6:$K$35,9,FALSE))</f>
        <v/>
      </c>
      <c r="AH44" s="298" t="str">
        <f>IF(AH43="","",VLOOKUP(AH43,'標準様式１シフト記号表（勤務時間帯）'!$C$6:$K$35,9,FALSE))</f>
        <v/>
      </c>
      <c r="AI44" s="298" t="str">
        <f>IF(AI43="","",VLOOKUP(AI43,'標準様式１シフト記号表（勤務時間帯）'!$C$6:$K$35,9,FALSE))</f>
        <v/>
      </c>
      <c r="AJ44" s="298" t="str">
        <f>IF(AJ43="","",VLOOKUP(AJ43,'標準様式１シフト記号表（勤務時間帯）'!$C$6:$K$35,9,FALSE))</f>
        <v/>
      </c>
      <c r="AK44" s="298" t="str">
        <f>IF(AK43="","",VLOOKUP(AK43,'標準様式１シフト記号表（勤務時間帯）'!$C$6:$K$35,9,FALSE))</f>
        <v/>
      </c>
      <c r="AL44" s="298" t="str">
        <f>IF(AL43="","",VLOOKUP(AL43,'標準様式１シフト記号表（勤務時間帯）'!$C$6:$K$35,9,FALSE))</f>
        <v/>
      </c>
      <c r="AM44" s="299" t="str">
        <f>IF(AM43="","",VLOOKUP(AM43,'標準様式１シフト記号表（勤務時間帯）'!$C$6:$K$35,9,FALSE))</f>
        <v/>
      </c>
      <c r="AN44" s="297" t="str">
        <f>IF(AN43="","",VLOOKUP(AN43,'標準様式１シフト記号表（勤務時間帯）'!$C$6:$K$35,9,FALSE))</f>
        <v/>
      </c>
      <c r="AO44" s="298" t="str">
        <f>IF(AO43="","",VLOOKUP(AO43,'標準様式１シフト記号表（勤務時間帯）'!$C$6:$K$35,9,FALSE))</f>
        <v/>
      </c>
      <c r="AP44" s="298" t="str">
        <f>IF(AP43="","",VLOOKUP(AP43,'標準様式１シフト記号表（勤務時間帯）'!$C$6:$K$35,9,FALSE))</f>
        <v/>
      </c>
      <c r="AQ44" s="298" t="str">
        <f>IF(AQ43="","",VLOOKUP(AQ43,'標準様式１シフト記号表（勤務時間帯）'!$C$6:$K$35,9,FALSE))</f>
        <v/>
      </c>
      <c r="AR44" s="298" t="str">
        <f>IF(AR43="","",VLOOKUP(AR43,'標準様式１シフト記号表（勤務時間帯）'!$C$6:$K$35,9,FALSE))</f>
        <v/>
      </c>
      <c r="AS44" s="298" t="str">
        <f>IF(AS43="","",VLOOKUP(AS43,'標準様式１シフト記号表（勤務時間帯）'!$C$6:$K$35,9,FALSE))</f>
        <v/>
      </c>
      <c r="AT44" s="299" t="str">
        <f>IF(AT43="","",VLOOKUP(AT43,'標準様式１シフト記号表（勤務時間帯）'!$C$6:$K$35,9,FALSE))</f>
        <v/>
      </c>
      <c r="AU44" s="297" t="str">
        <f>IF(AU43="","",VLOOKUP(AU43,'標準様式１シフト記号表（勤務時間帯）'!$C$6:$K$35,9,FALSE))</f>
        <v/>
      </c>
      <c r="AV44" s="298" t="str">
        <f>IF(AV43="","",VLOOKUP(AV43,'標準様式１シフト記号表（勤務時間帯）'!$C$6:$K$35,9,FALSE))</f>
        <v/>
      </c>
      <c r="AW44" s="298" t="str">
        <f>IF(AW43="","",VLOOKUP(AW43,'標準様式１シフト記号表（勤務時間帯）'!$C$6:$K$35,9,FALSE))</f>
        <v/>
      </c>
      <c r="AX44" s="1592">
        <f>IF($BB$3="４週",SUM(S44:AT44),IF($BB$3="暦月",SUM(S44:AW44),""))</f>
        <v>0</v>
      </c>
      <c r="AY44" s="1593"/>
      <c r="AZ44" s="1594">
        <f>IF($BB$3="４週",AX44/4,IF($BB$3="暦月",'標準様式１（100名）'!AX44/('標準様式１（100名）'!$BB$8/7),""))</f>
        <v>0</v>
      </c>
      <c r="BA44" s="1595"/>
      <c r="BB44" s="1583"/>
      <c r="BC44" s="1584"/>
      <c r="BD44" s="1584"/>
      <c r="BE44" s="1584"/>
      <c r="BF44" s="1585"/>
    </row>
    <row r="45" spans="2:58" ht="20.25" customHeight="1" x14ac:dyDescent="0.15">
      <c r="B45" s="1522"/>
      <c r="C45" s="1631"/>
      <c r="D45" s="1632"/>
      <c r="E45" s="1633"/>
      <c r="F45" s="296">
        <f>C43</f>
        <v>0</v>
      </c>
      <c r="G45" s="1607"/>
      <c r="H45" s="1537"/>
      <c r="I45" s="1538"/>
      <c r="J45" s="1538"/>
      <c r="K45" s="1539"/>
      <c r="L45" s="1612"/>
      <c r="M45" s="1613"/>
      <c r="N45" s="1613"/>
      <c r="O45" s="1614"/>
      <c r="P45" s="1596" t="s">
        <v>550</v>
      </c>
      <c r="Q45" s="1597"/>
      <c r="R45" s="1598"/>
      <c r="S45" s="301" t="str">
        <f>IF(S43="","",VLOOKUP(S43,'標準様式１シフト記号表（勤務時間帯）'!$C$6:$U$35,19,FALSE))</f>
        <v/>
      </c>
      <c r="T45" s="302" t="str">
        <f>IF(T43="","",VLOOKUP(T43,'標準様式１シフト記号表（勤務時間帯）'!$C$6:$U$35,19,FALSE))</f>
        <v/>
      </c>
      <c r="U45" s="302" t="str">
        <f>IF(U43="","",VLOOKUP(U43,'標準様式１シフト記号表（勤務時間帯）'!$C$6:$U$35,19,FALSE))</f>
        <v/>
      </c>
      <c r="V45" s="302" t="str">
        <f>IF(V43="","",VLOOKUP(V43,'標準様式１シフト記号表（勤務時間帯）'!$C$6:$U$35,19,FALSE))</f>
        <v/>
      </c>
      <c r="W45" s="302" t="str">
        <f>IF(W43="","",VLOOKUP(W43,'標準様式１シフト記号表（勤務時間帯）'!$C$6:$U$35,19,FALSE))</f>
        <v/>
      </c>
      <c r="X45" s="302" t="str">
        <f>IF(X43="","",VLOOKUP(X43,'標準様式１シフト記号表（勤務時間帯）'!$C$6:$U$35,19,FALSE))</f>
        <v/>
      </c>
      <c r="Y45" s="303" t="str">
        <f>IF(Y43="","",VLOOKUP(Y43,'標準様式１シフト記号表（勤務時間帯）'!$C$6:$U$35,19,FALSE))</f>
        <v/>
      </c>
      <c r="Z45" s="301" t="str">
        <f>IF(Z43="","",VLOOKUP(Z43,'標準様式１シフト記号表（勤務時間帯）'!$C$6:$U$35,19,FALSE))</f>
        <v/>
      </c>
      <c r="AA45" s="302" t="str">
        <f>IF(AA43="","",VLOOKUP(AA43,'標準様式１シフト記号表（勤務時間帯）'!$C$6:$U$35,19,FALSE))</f>
        <v/>
      </c>
      <c r="AB45" s="302" t="str">
        <f>IF(AB43="","",VLOOKUP(AB43,'標準様式１シフト記号表（勤務時間帯）'!$C$6:$U$35,19,FALSE))</f>
        <v/>
      </c>
      <c r="AC45" s="302" t="str">
        <f>IF(AC43="","",VLOOKUP(AC43,'標準様式１シフト記号表（勤務時間帯）'!$C$6:$U$35,19,FALSE))</f>
        <v/>
      </c>
      <c r="AD45" s="302" t="str">
        <f>IF(AD43="","",VLOOKUP(AD43,'標準様式１シフト記号表（勤務時間帯）'!$C$6:$U$35,19,FALSE))</f>
        <v/>
      </c>
      <c r="AE45" s="302" t="str">
        <f>IF(AE43="","",VLOOKUP(AE43,'標準様式１シフト記号表（勤務時間帯）'!$C$6:$U$35,19,FALSE))</f>
        <v/>
      </c>
      <c r="AF45" s="303" t="str">
        <f>IF(AF43="","",VLOOKUP(AF43,'標準様式１シフト記号表（勤務時間帯）'!$C$6:$U$35,19,FALSE))</f>
        <v/>
      </c>
      <c r="AG45" s="301" t="str">
        <f>IF(AG43="","",VLOOKUP(AG43,'標準様式１シフト記号表（勤務時間帯）'!$C$6:$U$35,19,FALSE))</f>
        <v/>
      </c>
      <c r="AH45" s="302" t="str">
        <f>IF(AH43="","",VLOOKUP(AH43,'標準様式１シフト記号表（勤務時間帯）'!$C$6:$U$35,19,FALSE))</f>
        <v/>
      </c>
      <c r="AI45" s="302" t="str">
        <f>IF(AI43="","",VLOOKUP(AI43,'標準様式１シフト記号表（勤務時間帯）'!$C$6:$U$35,19,FALSE))</f>
        <v/>
      </c>
      <c r="AJ45" s="302" t="str">
        <f>IF(AJ43="","",VLOOKUP(AJ43,'標準様式１シフト記号表（勤務時間帯）'!$C$6:$U$35,19,FALSE))</f>
        <v/>
      </c>
      <c r="AK45" s="302" t="str">
        <f>IF(AK43="","",VLOOKUP(AK43,'標準様式１シフト記号表（勤務時間帯）'!$C$6:$U$35,19,FALSE))</f>
        <v/>
      </c>
      <c r="AL45" s="302" t="str">
        <f>IF(AL43="","",VLOOKUP(AL43,'標準様式１シフト記号表（勤務時間帯）'!$C$6:$U$35,19,FALSE))</f>
        <v/>
      </c>
      <c r="AM45" s="303" t="str">
        <f>IF(AM43="","",VLOOKUP(AM43,'標準様式１シフト記号表（勤務時間帯）'!$C$6:$U$35,19,FALSE))</f>
        <v/>
      </c>
      <c r="AN45" s="301" t="str">
        <f>IF(AN43="","",VLOOKUP(AN43,'標準様式１シフト記号表（勤務時間帯）'!$C$6:$U$35,19,FALSE))</f>
        <v/>
      </c>
      <c r="AO45" s="302" t="str">
        <f>IF(AO43="","",VLOOKUP(AO43,'標準様式１シフト記号表（勤務時間帯）'!$C$6:$U$35,19,FALSE))</f>
        <v/>
      </c>
      <c r="AP45" s="302" t="str">
        <f>IF(AP43="","",VLOOKUP(AP43,'標準様式１シフト記号表（勤務時間帯）'!$C$6:$U$35,19,FALSE))</f>
        <v/>
      </c>
      <c r="AQ45" s="302" t="str">
        <f>IF(AQ43="","",VLOOKUP(AQ43,'標準様式１シフト記号表（勤務時間帯）'!$C$6:$U$35,19,FALSE))</f>
        <v/>
      </c>
      <c r="AR45" s="302" t="str">
        <f>IF(AR43="","",VLOOKUP(AR43,'標準様式１シフト記号表（勤務時間帯）'!$C$6:$U$35,19,FALSE))</f>
        <v/>
      </c>
      <c r="AS45" s="302" t="str">
        <f>IF(AS43="","",VLOOKUP(AS43,'標準様式１シフト記号表（勤務時間帯）'!$C$6:$U$35,19,FALSE))</f>
        <v/>
      </c>
      <c r="AT45" s="303" t="str">
        <f>IF(AT43="","",VLOOKUP(AT43,'標準様式１シフト記号表（勤務時間帯）'!$C$6:$U$35,19,FALSE))</f>
        <v/>
      </c>
      <c r="AU45" s="301" t="str">
        <f>IF(AU43="","",VLOOKUP(AU43,'標準様式１シフト記号表（勤務時間帯）'!$C$6:$U$35,19,FALSE))</f>
        <v/>
      </c>
      <c r="AV45" s="302" t="str">
        <f>IF(AV43="","",VLOOKUP(AV43,'標準様式１シフト記号表（勤務時間帯）'!$C$6:$U$35,19,FALSE))</f>
        <v/>
      </c>
      <c r="AW45" s="302" t="str">
        <f>IF(AW43="","",VLOOKUP(AW43,'標準様式１シフト記号表（勤務時間帯）'!$C$6:$U$35,19,FALSE))</f>
        <v/>
      </c>
      <c r="AX45" s="1599">
        <f>IF($BB$3="４週",SUM(S45:AT45),IF($BB$3="暦月",SUM(S45:AW45),""))</f>
        <v>0</v>
      </c>
      <c r="AY45" s="1600"/>
      <c r="AZ45" s="1601">
        <f>IF($BB$3="４週",AX45/4,IF($BB$3="暦月",'標準様式１（100名）'!AX45/('標準様式１（100名）'!$BB$8/7),""))</f>
        <v>0</v>
      </c>
      <c r="BA45" s="1602"/>
      <c r="BB45" s="1586"/>
      <c r="BC45" s="1587"/>
      <c r="BD45" s="1587"/>
      <c r="BE45" s="1587"/>
      <c r="BF45" s="1588"/>
    </row>
    <row r="46" spans="2:58" ht="20.25" customHeight="1" x14ac:dyDescent="0.15">
      <c r="B46" s="1522">
        <f>B43+1</f>
        <v>9</v>
      </c>
      <c r="C46" s="1625"/>
      <c r="D46" s="1626"/>
      <c r="E46" s="1627"/>
      <c r="F46" s="304"/>
      <c r="G46" s="1606"/>
      <c r="H46" s="1608"/>
      <c r="I46" s="1538"/>
      <c r="J46" s="1538"/>
      <c r="K46" s="1539"/>
      <c r="L46" s="1609"/>
      <c r="M46" s="1610"/>
      <c r="N46" s="1610"/>
      <c r="O46" s="1611"/>
      <c r="P46" s="1615" t="s">
        <v>548</v>
      </c>
      <c r="Q46" s="1616"/>
      <c r="R46" s="1617"/>
      <c r="S46" s="354"/>
      <c r="T46" s="355"/>
      <c r="U46" s="355"/>
      <c r="V46" s="355"/>
      <c r="W46" s="355"/>
      <c r="X46" s="355"/>
      <c r="Y46" s="356"/>
      <c r="Z46" s="354"/>
      <c r="AA46" s="355"/>
      <c r="AB46" s="355"/>
      <c r="AC46" s="355"/>
      <c r="AD46" s="355"/>
      <c r="AE46" s="355"/>
      <c r="AF46" s="356"/>
      <c r="AG46" s="354"/>
      <c r="AH46" s="355"/>
      <c r="AI46" s="355"/>
      <c r="AJ46" s="355"/>
      <c r="AK46" s="355"/>
      <c r="AL46" s="355"/>
      <c r="AM46" s="356"/>
      <c r="AN46" s="354"/>
      <c r="AO46" s="355"/>
      <c r="AP46" s="355"/>
      <c r="AQ46" s="355"/>
      <c r="AR46" s="355"/>
      <c r="AS46" s="355"/>
      <c r="AT46" s="356"/>
      <c r="AU46" s="354"/>
      <c r="AV46" s="355"/>
      <c r="AW46" s="355"/>
      <c r="AX46" s="1692"/>
      <c r="AY46" s="1693"/>
      <c r="AZ46" s="1694"/>
      <c r="BA46" s="1695"/>
      <c r="BB46" s="1622"/>
      <c r="BC46" s="1623"/>
      <c r="BD46" s="1623"/>
      <c r="BE46" s="1623"/>
      <c r="BF46" s="1624"/>
    </row>
    <row r="47" spans="2:58" ht="20.25" customHeight="1" x14ac:dyDescent="0.15">
      <c r="B47" s="1522"/>
      <c r="C47" s="1628"/>
      <c r="D47" s="1629"/>
      <c r="E47" s="1630"/>
      <c r="F47" s="296"/>
      <c r="G47" s="1533"/>
      <c r="H47" s="1537"/>
      <c r="I47" s="1538"/>
      <c r="J47" s="1538"/>
      <c r="K47" s="1539"/>
      <c r="L47" s="1543"/>
      <c r="M47" s="1544"/>
      <c r="N47" s="1544"/>
      <c r="O47" s="1545"/>
      <c r="P47" s="1589" t="s">
        <v>549</v>
      </c>
      <c r="Q47" s="1590"/>
      <c r="R47" s="1591"/>
      <c r="S47" s="297" t="str">
        <f>IF(S46="","",VLOOKUP(S46,'標準様式１シフト記号表（勤務時間帯）'!$C$6:$K$35,9,FALSE))</f>
        <v/>
      </c>
      <c r="T47" s="298" t="str">
        <f>IF(T46="","",VLOOKUP(T46,'標準様式１シフト記号表（勤務時間帯）'!$C$6:$K$35,9,FALSE))</f>
        <v/>
      </c>
      <c r="U47" s="298" t="str">
        <f>IF(U46="","",VLOOKUP(U46,'標準様式１シフト記号表（勤務時間帯）'!$C$6:$K$35,9,FALSE))</f>
        <v/>
      </c>
      <c r="V47" s="298" t="str">
        <f>IF(V46="","",VLOOKUP(V46,'標準様式１シフト記号表（勤務時間帯）'!$C$6:$K$35,9,FALSE))</f>
        <v/>
      </c>
      <c r="W47" s="298" t="str">
        <f>IF(W46="","",VLOOKUP(W46,'標準様式１シフト記号表（勤務時間帯）'!$C$6:$K$35,9,FALSE))</f>
        <v/>
      </c>
      <c r="X47" s="298" t="str">
        <f>IF(X46="","",VLOOKUP(X46,'標準様式１シフト記号表（勤務時間帯）'!$C$6:$K$35,9,FALSE))</f>
        <v/>
      </c>
      <c r="Y47" s="299" t="str">
        <f>IF(Y46="","",VLOOKUP(Y46,'標準様式１シフト記号表（勤務時間帯）'!$C$6:$K$35,9,FALSE))</f>
        <v/>
      </c>
      <c r="Z47" s="297" t="str">
        <f>IF(Z46="","",VLOOKUP(Z46,'標準様式１シフト記号表（勤務時間帯）'!$C$6:$K$35,9,FALSE))</f>
        <v/>
      </c>
      <c r="AA47" s="298" t="str">
        <f>IF(AA46="","",VLOOKUP(AA46,'標準様式１シフト記号表（勤務時間帯）'!$C$6:$K$35,9,FALSE))</f>
        <v/>
      </c>
      <c r="AB47" s="298" t="str">
        <f>IF(AB46="","",VLOOKUP(AB46,'標準様式１シフト記号表（勤務時間帯）'!$C$6:$K$35,9,FALSE))</f>
        <v/>
      </c>
      <c r="AC47" s="298" t="str">
        <f>IF(AC46="","",VLOOKUP(AC46,'標準様式１シフト記号表（勤務時間帯）'!$C$6:$K$35,9,FALSE))</f>
        <v/>
      </c>
      <c r="AD47" s="298" t="str">
        <f>IF(AD46="","",VLOOKUP(AD46,'標準様式１シフト記号表（勤務時間帯）'!$C$6:$K$35,9,FALSE))</f>
        <v/>
      </c>
      <c r="AE47" s="298" t="str">
        <f>IF(AE46="","",VLOOKUP(AE46,'標準様式１シフト記号表（勤務時間帯）'!$C$6:$K$35,9,FALSE))</f>
        <v/>
      </c>
      <c r="AF47" s="299" t="str">
        <f>IF(AF46="","",VLOOKUP(AF46,'標準様式１シフト記号表（勤務時間帯）'!$C$6:$K$35,9,FALSE))</f>
        <v/>
      </c>
      <c r="AG47" s="297" t="str">
        <f>IF(AG46="","",VLOOKUP(AG46,'標準様式１シフト記号表（勤務時間帯）'!$C$6:$K$35,9,FALSE))</f>
        <v/>
      </c>
      <c r="AH47" s="298" t="str">
        <f>IF(AH46="","",VLOOKUP(AH46,'標準様式１シフト記号表（勤務時間帯）'!$C$6:$K$35,9,FALSE))</f>
        <v/>
      </c>
      <c r="AI47" s="298" t="str">
        <f>IF(AI46="","",VLOOKUP(AI46,'標準様式１シフト記号表（勤務時間帯）'!$C$6:$K$35,9,FALSE))</f>
        <v/>
      </c>
      <c r="AJ47" s="298" t="str">
        <f>IF(AJ46="","",VLOOKUP(AJ46,'標準様式１シフト記号表（勤務時間帯）'!$C$6:$K$35,9,FALSE))</f>
        <v/>
      </c>
      <c r="AK47" s="298" t="str">
        <f>IF(AK46="","",VLOOKUP(AK46,'標準様式１シフト記号表（勤務時間帯）'!$C$6:$K$35,9,FALSE))</f>
        <v/>
      </c>
      <c r="AL47" s="298" t="str">
        <f>IF(AL46="","",VLOOKUP(AL46,'標準様式１シフト記号表（勤務時間帯）'!$C$6:$K$35,9,FALSE))</f>
        <v/>
      </c>
      <c r="AM47" s="299" t="str">
        <f>IF(AM46="","",VLOOKUP(AM46,'標準様式１シフト記号表（勤務時間帯）'!$C$6:$K$35,9,FALSE))</f>
        <v/>
      </c>
      <c r="AN47" s="297" t="str">
        <f>IF(AN46="","",VLOOKUP(AN46,'標準様式１シフト記号表（勤務時間帯）'!$C$6:$K$35,9,FALSE))</f>
        <v/>
      </c>
      <c r="AO47" s="298" t="str">
        <f>IF(AO46="","",VLOOKUP(AO46,'標準様式１シフト記号表（勤務時間帯）'!$C$6:$K$35,9,FALSE))</f>
        <v/>
      </c>
      <c r="AP47" s="298" t="str">
        <f>IF(AP46="","",VLOOKUP(AP46,'標準様式１シフト記号表（勤務時間帯）'!$C$6:$K$35,9,FALSE))</f>
        <v/>
      </c>
      <c r="AQ47" s="298" t="str">
        <f>IF(AQ46="","",VLOOKUP(AQ46,'標準様式１シフト記号表（勤務時間帯）'!$C$6:$K$35,9,FALSE))</f>
        <v/>
      </c>
      <c r="AR47" s="298" t="str">
        <f>IF(AR46="","",VLOOKUP(AR46,'標準様式１シフト記号表（勤務時間帯）'!$C$6:$K$35,9,FALSE))</f>
        <v/>
      </c>
      <c r="AS47" s="298" t="str">
        <f>IF(AS46="","",VLOOKUP(AS46,'標準様式１シフト記号表（勤務時間帯）'!$C$6:$K$35,9,FALSE))</f>
        <v/>
      </c>
      <c r="AT47" s="299" t="str">
        <f>IF(AT46="","",VLOOKUP(AT46,'標準様式１シフト記号表（勤務時間帯）'!$C$6:$K$35,9,FALSE))</f>
        <v/>
      </c>
      <c r="AU47" s="297" t="str">
        <f>IF(AU46="","",VLOOKUP(AU46,'標準様式１シフト記号表（勤務時間帯）'!$C$6:$K$35,9,FALSE))</f>
        <v/>
      </c>
      <c r="AV47" s="298" t="str">
        <f>IF(AV46="","",VLOOKUP(AV46,'標準様式１シフト記号表（勤務時間帯）'!$C$6:$K$35,9,FALSE))</f>
        <v/>
      </c>
      <c r="AW47" s="298" t="str">
        <f>IF(AW46="","",VLOOKUP(AW46,'標準様式１シフト記号表（勤務時間帯）'!$C$6:$K$35,9,FALSE))</f>
        <v/>
      </c>
      <c r="AX47" s="1592">
        <f>IF($BB$3="４週",SUM(S47:AT47),IF($BB$3="暦月",SUM(S47:AW47),""))</f>
        <v>0</v>
      </c>
      <c r="AY47" s="1593"/>
      <c r="AZ47" s="1594">
        <f>IF($BB$3="４週",AX47/4,IF($BB$3="暦月",'標準様式１（100名）'!AX47/('標準様式１（100名）'!$BB$8/7),""))</f>
        <v>0</v>
      </c>
      <c r="BA47" s="1595"/>
      <c r="BB47" s="1583"/>
      <c r="BC47" s="1584"/>
      <c r="BD47" s="1584"/>
      <c r="BE47" s="1584"/>
      <c r="BF47" s="1585"/>
    </row>
    <row r="48" spans="2:58" ht="20.25" customHeight="1" x14ac:dyDescent="0.15">
      <c r="B48" s="1522"/>
      <c r="C48" s="1631"/>
      <c r="D48" s="1632"/>
      <c r="E48" s="1633"/>
      <c r="F48" s="296">
        <f>C46</f>
        <v>0</v>
      </c>
      <c r="G48" s="1607"/>
      <c r="H48" s="1537"/>
      <c r="I48" s="1538"/>
      <c r="J48" s="1538"/>
      <c r="K48" s="1539"/>
      <c r="L48" s="1612"/>
      <c r="M48" s="1613"/>
      <c r="N48" s="1613"/>
      <c r="O48" s="1614"/>
      <c r="P48" s="1596" t="s">
        <v>550</v>
      </c>
      <c r="Q48" s="1597"/>
      <c r="R48" s="1598"/>
      <c r="S48" s="301" t="str">
        <f>IF(S46="","",VLOOKUP(S46,'標準様式１シフト記号表（勤務時間帯）'!$C$6:$U$35,19,FALSE))</f>
        <v/>
      </c>
      <c r="T48" s="302" t="str">
        <f>IF(T46="","",VLOOKUP(T46,'標準様式１シフト記号表（勤務時間帯）'!$C$6:$U$35,19,FALSE))</f>
        <v/>
      </c>
      <c r="U48" s="302" t="str">
        <f>IF(U46="","",VLOOKUP(U46,'標準様式１シフト記号表（勤務時間帯）'!$C$6:$U$35,19,FALSE))</f>
        <v/>
      </c>
      <c r="V48" s="302" t="str">
        <f>IF(V46="","",VLOOKUP(V46,'標準様式１シフト記号表（勤務時間帯）'!$C$6:$U$35,19,FALSE))</f>
        <v/>
      </c>
      <c r="W48" s="302" t="str">
        <f>IF(W46="","",VLOOKUP(W46,'標準様式１シフト記号表（勤務時間帯）'!$C$6:$U$35,19,FALSE))</f>
        <v/>
      </c>
      <c r="X48" s="302" t="str">
        <f>IF(X46="","",VLOOKUP(X46,'標準様式１シフト記号表（勤務時間帯）'!$C$6:$U$35,19,FALSE))</f>
        <v/>
      </c>
      <c r="Y48" s="303" t="str">
        <f>IF(Y46="","",VLOOKUP(Y46,'標準様式１シフト記号表（勤務時間帯）'!$C$6:$U$35,19,FALSE))</f>
        <v/>
      </c>
      <c r="Z48" s="301" t="str">
        <f>IF(Z46="","",VLOOKUP(Z46,'標準様式１シフト記号表（勤務時間帯）'!$C$6:$U$35,19,FALSE))</f>
        <v/>
      </c>
      <c r="AA48" s="302" t="str">
        <f>IF(AA46="","",VLOOKUP(AA46,'標準様式１シフト記号表（勤務時間帯）'!$C$6:$U$35,19,FALSE))</f>
        <v/>
      </c>
      <c r="AB48" s="302" t="str">
        <f>IF(AB46="","",VLOOKUP(AB46,'標準様式１シフト記号表（勤務時間帯）'!$C$6:$U$35,19,FALSE))</f>
        <v/>
      </c>
      <c r="AC48" s="302" t="str">
        <f>IF(AC46="","",VLOOKUP(AC46,'標準様式１シフト記号表（勤務時間帯）'!$C$6:$U$35,19,FALSE))</f>
        <v/>
      </c>
      <c r="AD48" s="302" t="str">
        <f>IF(AD46="","",VLOOKUP(AD46,'標準様式１シフト記号表（勤務時間帯）'!$C$6:$U$35,19,FALSE))</f>
        <v/>
      </c>
      <c r="AE48" s="302" t="str">
        <f>IF(AE46="","",VLOOKUP(AE46,'標準様式１シフト記号表（勤務時間帯）'!$C$6:$U$35,19,FALSE))</f>
        <v/>
      </c>
      <c r="AF48" s="303" t="str">
        <f>IF(AF46="","",VLOOKUP(AF46,'標準様式１シフト記号表（勤務時間帯）'!$C$6:$U$35,19,FALSE))</f>
        <v/>
      </c>
      <c r="AG48" s="301" t="str">
        <f>IF(AG46="","",VLOOKUP(AG46,'標準様式１シフト記号表（勤務時間帯）'!$C$6:$U$35,19,FALSE))</f>
        <v/>
      </c>
      <c r="AH48" s="302" t="str">
        <f>IF(AH46="","",VLOOKUP(AH46,'標準様式１シフト記号表（勤務時間帯）'!$C$6:$U$35,19,FALSE))</f>
        <v/>
      </c>
      <c r="AI48" s="302" t="str">
        <f>IF(AI46="","",VLOOKUP(AI46,'標準様式１シフト記号表（勤務時間帯）'!$C$6:$U$35,19,FALSE))</f>
        <v/>
      </c>
      <c r="AJ48" s="302" t="str">
        <f>IF(AJ46="","",VLOOKUP(AJ46,'標準様式１シフト記号表（勤務時間帯）'!$C$6:$U$35,19,FALSE))</f>
        <v/>
      </c>
      <c r="AK48" s="302" t="str">
        <f>IF(AK46="","",VLOOKUP(AK46,'標準様式１シフト記号表（勤務時間帯）'!$C$6:$U$35,19,FALSE))</f>
        <v/>
      </c>
      <c r="AL48" s="302" t="str">
        <f>IF(AL46="","",VLOOKUP(AL46,'標準様式１シフト記号表（勤務時間帯）'!$C$6:$U$35,19,FALSE))</f>
        <v/>
      </c>
      <c r="AM48" s="303" t="str">
        <f>IF(AM46="","",VLOOKUP(AM46,'標準様式１シフト記号表（勤務時間帯）'!$C$6:$U$35,19,FALSE))</f>
        <v/>
      </c>
      <c r="AN48" s="301" t="str">
        <f>IF(AN46="","",VLOOKUP(AN46,'標準様式１シフト記号表（勤務時間帯）'!$C$6:$U$35,19,FALSE))</f>
        <v/>
      </c>
      <c r="AO48" s="302" t="str">
        <f>IF(AO46="","",VLOOKUP(AO46,'標準様式１シフト記号表（勤務時間帯）'!$C$6:$U$35,19,FALSE))</f>
        <v/>
      </c>
      <c r="AP48" s="302" t="str">
        <f>IF(AP46="","",VLOOKUP(AP46,'標準様式１シフト記号表（勤務時間帯）'!$C$6:$U$35,19,FALSE))</f>
        <v/>
      </c>
      <c r="AQ48" s="302" t="str">
        <f>IF(AQ46="","",VLOOKUP(AQ46,'標準様式１シフト記号表（勤務時間帯）'!$C$6:$U$35,19,FALSE))</f>
        <v/>
      </c>
      <c r="AR48" s="302" t="str">
        <f>IF(AR46="","",VLOOKUP(AR46,'標準様式１シフト記号表（勤務時間帯）'!$C$6:$U$35,19,FALSE))</f>
        <v/>
      </c>
      <c r="AS48" s="302" t="str">
        <f>IF(AS46="","",VLOOKUP(AS46,'標準様式１シフト記号表（勤務時間帯）'!$C$6:$U$35,19,FALSE))</f>
        <v/>
      </c>
      <c r="AT48" s="303" t="str">
        <f>IF(AT46="","",VLOOKUP(AT46,'標準様式１シフト記号表（勤務時間帯）'!$C$6:$U$35,19,FALSE))</f>
        <v/>
      </c>
      <c r="AU48" s="301" t="str">
        <f>IF(AU46="","",VLOOKUP(AU46,'標準様式１シフト記号表（勤務時間帯）'!$C$6:$U$35,19,FALSE))</f>
        <v/>
      </c>
      <c r="AV48" s="302" t="str">
        <f>IF(AV46="","",VLOOKUP(AV46,'標準様式１シフト記号表（勤務時間帯）'!$C$6:$U$35,19,FALSE))</f>
        <v/>
      </c>
      <c r="AW48" s="302" t="str">
        <f>IF(AW46="","",VLOOKUP(AW46,'標準様式１シフト記号表（勤務時間帯）'!$C$6:$U$35,19,FALSE))</f>
        <v/>
      </c>
      <c r="AX48" s="1599">
        <f>IF($BB$3="４週",SUM(S48:AT48),IF($BB$3="暦月",SUM(S48:AW48),""))</f>
        <v>0</v>
      </c>
      <c r="AY48" s="1600"/>
      <c r="AZ48" s="1601">
        <f>IF($BB$3="４週",AX48/4,IF($BB$3="暦月",'標準様式１（100名）'!AX48/('標準様式１（100名）'!$BB$8/7),""))</f>
        <v>0</v>
      </c>
      <c r="BA48" s="1602"/>
      <c r="BB48" s="1586"/>
      <c r="BC48" s="1587"/>
      <c r="BD48" s="1587"/>
      <c r="BE48" s="1587"/>
      <c r="BF48" s="1588"/>
    </row>
    <row r="49" spans="2:58" ht="20.25" customHeight="1" x14ac:dyDescent="0.15">
      <c r="B49" s="1522">
        <f>B46+1</f>
        <v>10</v>
      </c>
      <c r="C49" s="1625"/>
      <c r="D49" s="1626"/>
      <c r="E49" s="1627"/>
      <c r="F49" s="304"/>
      <c r="G49" s="1606"/>
      <c r="H49" s="1608"/>
      <c r="I49" s="1538"/>
      <c r="J49" s="1538"/>
      <c r="K49" s="1539"/>
      <c r="L49" s="1609"/>
      <c r="M49" s="1610"/>
      <c r="N49" s="1610"/>
      <c r="O49" s="1611"/>
      <c r="P49" s="1615" t="s">
        <v>548</v>
      </c>
      <c r="Q49" s="1616"/>
      <c r="R49" s="1617"/>
      <c r="S49" s="354"/>
      <c r="T49" s="355"/>
      <c r="U49" s="355"/>
      <c r="V49" s="355"/>
      <c r="W49" s="355"/>
      <c r="X49" s="355"/>
      <c r="Y49" s="356"/>
      <c r="Z49" s="354"/>
      <c r="AA49" s="355"/>
      <c r="AB49" s="355"/>
      <c r="AC49" s="355"/>
      <c r="AD49" s="355"/>
      <c r="AE49" s="355"/>
      <c r="AF49" s="356"/>
      <c r="AG49" s="354"/>
      <c r="AH49" s="355"/>
      <c r="AI49" s="355"/>
      <c r="AJ49" s="355"/>
      <c r="AK49" s="355"/>
      <c r="AL49" s="355"/>
      <c r="AM49" s="356"/>
      <c r="AN49" s="354"/>
      <c r="AO49" s="355"/>
      <c r="AP49" s="355"/>
      <c r="AQ49" s="355"/>
      <c r="AR49" s="355"/>
      <c r="AS49" s="355"/>
      <c r="AT49" s="356"/>
      <c r="AU49" s="354"/>
      <c r="AV49" s="355"/>
      <c r="AW49" s="355"/>
      <c r="AX49" s="1692"/>
      <c r="AY49" s="1693"/>
      <c r="AZ49" s="1694"/>
      <c r="BA49" s="1695"/>
      <c r="BB49" s="1622"/>
      <c r="BC49" s="1623"/>
      <c r="BD49" s="1623"/>
      <c r="BE49" s="1623"/>
      <c r="BF49" s="1624"/>
    </row>
    <row r="50" spans="2:58" ht="20.25" customHeight="1" x14ac:dyDescent="0.15">
      <c r="B50" s="1522"/>
      <c r="C50" s="1628"/>
      <c r="D50" s="1629"/>
      <c r="E50" s="1630"/>
      <c r="F50" s="296"/>
      <c r="G50" s="1533"/>
      <c r="H50" s="1537"/>
      <c r="I50" s="1538"/>
      <c r="J50" s="1538"/>
      <c r="K50" s="1539"/>
      <c r="L50" s="1543"/>
      <c r="M50" s="1544"/>
      <c r="N50" s="1544"/>
      <c r="O50" s="1545"/>
      <c r="P50" s="1589" t="s">
        <v>549</v>
      </c>
      <c r="Q50" s="1590"/>
      <c r="R50" s="1591"/>
      <c r="S50" s="297" t="str">
        <f>IF(S49="","",VLOOKUP(S49,'標準様式１シフト記号表（勤務時間帯）'!$C$6:$K$35,9,FALSE))</f>
        <v/>
      </c>
      <c r="T50" s="298" t="str">
        <f>IF(T49="","",VLOOKUP(T49,'標準様式１シフト記号表（勤務時間帯）'!$C$6:$K$35,9,FALSE))</f>
        <v/>
      </c>
      <c r="U50" s="298" t="str">
        <f>IF(U49="","",VLOOKUP(U49,'標準様式１シフト記号表（勤務時間帯）'!$C$6:$K$35,9,FALSE))</f>
        <v/>
      </c>
      <c r="V50" s="298" t="str">
        <f>IF(V49="","",VLOOKUP(V49,'標準様式１シフト記号表（勤務時間帯）'!$C$6:$K$35,9,FALSE))</f>
        <v/>
      </c>
      <c r="W50" s="298" t="str">
        <f>IF(W49="","",VLOOKUP(W49,'標準様式１シフト記号表（勤務時間帯）'!$C$6:$K$35,9,FALSE))</f>
        <v/>
      </c>
      <c r="X50" s="298" t="str">
        <f>IF(X49="","",VLOOKUP(X49,'標準様式１シフト記号表（勤務時間帯）'!$C$6:$K$35,9,FALSE))</f>
        <v/>
      </c>
      <c r="Y50" s="299" t="str">
        <f>IF(Y49="","",VLOOKUP(Y49,'標準様式１シフト記号表（勤務時間帯）'!$C$6:$K$35,9,FALSE))</f>
        <v/>
      </c>
      <c r="Z50" s="297" t="str">
        <f>IF(Z49="","",VLOOKUP(Z49,'標準様式１シフト記号表（勤務時間帯）'!$C$6:$K$35,9,FALSE))</f>
        <v/>
      </c>
      <c r="AA50" s="298" t="str">
        <f>IF(AA49="","",VLOOKUP(AA49,'標準様式１シフト記号表（勤務時間帯）'!$C$6:$K$35,9,FALSE))</f>
        <v/>
      </c>
      <c r="AB50" s="298" t="str">
        <f>IF(AB49="","",VLOOKUP(AB49,'標準様式１シフト記号表（勤務時間帯）'!$C$6:$K$35,9,FALSE))</f>
        <v/>
      </c>
      <c r="AC50" s="298" t="str">
        <f>IF(AC49="","",VLOOKUP(AC49,'標準様式１シフト記号表（勤務時間帯）'!$C$6:$K$35,9,FALSE))</f>
        <v/>
      </c>
      <c r="AD50" s="298" t="str">
        <f>IF(AD49="","",VLOOKUP(AD49,'標準様式１シフト記号表（勤務時間帯）'!$C$6:$K$35,9,FALSE))</f>
        <v/>
      </c>
      <c r="AE50" s="298" t="str">
        <f>IF(AE49="","",VLOOKUP(AE49,'標準様式１シフト記号表（勤務時間帯）'!$C$6:$K$35,9,FALSE))</f>
        <v/>
      </c>
      <c r="AF50" s="299" t="str">
        <f>IF(AF49="","",VLOOKUP(AF49,'標準様式１シフト記号表（勤務時間帯）'!$C$6:$K$35,9,FALSE))</f>
        <v/>
      </c>
      <c r="AG50" s="297" t="str">
        <f>IF(AG49="","",VLOOKUP(AG49,'標準様式１シフト記号表（勤務時間帯）'!$C$6:$K$35,9,FALSE))</f>
        <v/>
      </c>
      <c r="AH50" s="298" t="str">
        <f>IF(AH49="","",VLOOKUP(AH49,'標準様式１シフト記号表（勤務時間帯）'!$C$6:$K$35,9,FALSE))</f>
        <v/>
      </c>
      <c r="AI50" s="298" t="str">
        <f>IF(AI49="","",VLOOKUP(AI49,'標準様式１シフト記号表（勤務時間帯）'!$C$6:$K$35,9,FALSE))</f>
        <v/>
      </c>
      <c r="AJ50" s="298" t="str">
        <f>IF(AJ49="","",VLOOKUP(AJ49,'標準様式１シフト記号表（勤務時間帯）'!$C$6:$K$35,9,FALSE))</f>
        <v/>
      </c>
      <c r="AK50" s="298" t="str">
        <f>IF(AK49="","",VLOOKUP(AK49,'標準様式１シフト記号表（勤務時間帯）'!$C$6:$K$35,9,FALSE))</f>
        <v/>
      </c>
      <c r="AL50" s="298" t="str">
        <f>IF(AL49="","",VLOOKUP(AL49,'標準様式１シフト記号表（勤務時間帯）'!$C$6:$K$35,9,FALSE))</f>
        <v/>
      </c>
      <c r="AM50" s="299" t="str">
        <f>IF(AM49="","",VLOOKUP(AM49,'標準様式１シフト記号表（勤務時間帯）'!$C$6:$K$35,9,FALSE))</f>
        <v/>
      </c>
      <c r="AN50" s="297" t="str">
        <f>IF(AN49="","",VLOOKUP(AN49,'標準様式１シフト記号表（勤務時間帯）'!$C$6:$K$35,9,FALSE))</f>
        <v/>
      </c>
      <c r="AO50" s="298" t="str">
        <f>IF(AO49="","",VLOOKUP(AO49,'標準様式１シフト記号表（勤務時間帯）'!$C$6:$K$35,9,FALSE))</f>
        <v/>
      </c>
      <c r="AP50" s="298" t="str">
        <f>IF(AP49="","",VLOOKUP(AP49,'標準様式１シフト記号表（勤務時間帯）'!$C$6:$K$35,9,FALSE))</f>
        <v/>
      </c>
      <c r="AQ50" s="298" t="str">
        <f>IF(AQ49="","",VLOOKUP(AQ49,'標準様式１シフト記号表（勤務時間帯）'!$C$6:$K$35,9,FALSE))</f>
        <v/>
      </c>
      <c r="AR50" s="298" t="str">
        <f>IF(AR49="","",VLOOKUP(AR49,'標準様式１シフト記号表（勤務時間帯）'!$C$6:$K$35,9,FALSE))</f>
        <v/>
      </c>
      <c r="AS50" s="298" t="str">
        <f>IF(AS49="","",VLOOKUP(AS49,'標準様式１シフト記号表（勤務時間帯）'!$C$6:$K$35,9,FALSE))</f>
        <v/>
      </c>
      <c r="AT50" s="299" t="str">
        <f>IF(AT49="","",VLOOKUP(AT49,'標準様式１シフト記号表（勤務時間帯）'!$C$6:$K$35,9,FALSE))</f>
        <v/>
      </c>
      <c r="AU50" s="297" t="str">
        <f>IF(AU49="","",VLOOKUP(AU49,'標準様式１シフト記号表（勤務時間帯）'!$C$6:$K$35,9,FALSE))</f>
        <v/>
      </c>
      <c r="AV50" s="298" t="str">
        <f>IF(AV49="","",VLOOKUP(AV49,'標準様式１シフト記号表（勤務時間帯）'!$C$6:$K$35,9,FALSE))</f>
        <v/>
      </c>
      <c r="AW50" s="298" t="str">
        <f>IF(AW49="","",VLOOKUP(AW49,'標準様式１シフト記号表（勤務時間帯）'!$C$6:$K$35,9,FALSE))</f>
        <v/>
      </c>
      <c r="AX50" s="1592">
        <f>IF($BB$3="４週",SUM(S50:AT50),IF($BB$3="暦月",SUM(S50:AW50),""))</f>
        <v>0</v>
      </c>
      <c r="AY50" s="1593"/>
      <c r="AZ50" s="1594">
        <f>IF($BB$3="４週",AX50/4,IF($BB$3="暦月",'標準様式１（100名）'!AX50/('標準様式１（100名）'!$BB$8/7),""))</f>
        <v>0</v>
      </c>
      <c r="BA50" s="1595"/>
      <c r="BB50" s="1583"/>
      <c r="BC50" s="1584"/>
      <c r="BD50" s="1584"/>
      <c r="BE50" s="1584"/>
      <c r="BF50" s="1585"/>
    </row>
    <row r="51" spans="2:58" ht="20.25" customHeight="1" x14ac:dyDescent="0.15">
      <c r="B51" s="1522"/>
      <c r="C51" s="1631"/>
      <c r="D51" s="1632"/>
      <c r="E51" s="1633"/>
      <c r="F51" s="296">
        <f>C49</f>
        <v>0</v>
      </c>
      <c r="G51" s="1607"/>
      <c r="H51" s="1537"/>
      <c r="I51" s="1538"/>
      <c r="J51" s="1538"/>
      <c r="K51" s="1539"/>
      <c r="L51" s="1612"/>
      <c r="M51" s="1613"/>
      <c r="N51" s="1613"/>
      <c r="O51" s="1614"/>
      <c r="P51" s="1596" t="s">
        <v>550</v>
      </c>
      <c r="Q51" s="1597"/>
      <c r="R51" s="1598"/>
      <c r="S51" s="301" t="str">
        <f>IF(S49="","",VLOOKUP(S49,'標準様式１シフト記号表（勤務時間帯）'!$C$6:$U$35,19,FALSE))</f>
        <v/>
      </c>
      <c r="T51" s="302" t="str">
        <f>IF(T49="","",VLOOKUP(T49,'標準様式１シフト記号表（勤務時間帯）'!$C$6:$U$35,19,FALSE))</f>
        <v/>
      </c>
      <c r="U51" s="302" t="str">
        <f>IF(U49="","",VLOOKUP(U49,'標準様式１シフト記号表（勤務時間帯）'!$C$6:$U$35,19,FALSE))</f>
        <v/>
      </c>
      <c r="V51" s="302" t="str">
        <f>IF(V49="","",VLOOKUP(V49,'標準様式１シフト記号表（勤務時間帯）'!$C$6:$U$35,19,FALSE))</f>
        <v/>
      </c>
      <c r="W51" s="302" t="str">
        <f>IF(W49="","",VLOOKUP(W49,'標準様式１シフト記号表（勤務時間帯）'!$C$6:$U$35,19,FALSE))</f>
        <v/>
      </c>
      <c r="X51" s="302" t="str">
        <f>IF(X49="","",VLOOKUP(X49,'標準様式１シフト記号表（勤務時間帯）'!$C$6:$U$35,19,FALSE))</f>
        <v/>
      </c>
      <c r="Y51" s="303" t="str">
        <f>IF(Y49="","",VLOOKUP(Y49,'標準様式１シフト記号表（勤務時間帯）'!$C$6:$U$35,19,FALSE))</f>
        <v/>
      </c>
      <c r="Z51" s="301" t="str">
        <f>IF(Z49="","",VLOOKUP(Z49,'標準様式１シフト記号表（勤務時間帯）'!$C$6:$U$35,19,FALSE))</f>
        <v/>
      </c>
      <c r="AA51" s="302" t="str">
        <f>IF(AA49="","",VLOOKUP(AA49,'標準様式１シフト記号表（勤務時間帯）'!$C$6:$U$35,19,FALSE))</f>
        <v/>
      </c>
      <c r="AB51" s="302" t="str">
        <f>IF(AB49="","",VLOOKUP(AB49,'標準様式１シフト記号表（勤務時間帯）'!$C$6:$U$35,19,FALSE))</f>
        <v/>
      </c>
      <c r="AC51" s="302" t="str">
        <f>IF(AC49="","",VLOOKUP(AC49,'標準様式１シフト記号表（勤務時間帯）'!$C$6:$U$35,19,FALSE))</f>
        <v/>
      </c>
      <c r="AD51" s="302" t="str">
        <f>IF(AD49="","",VLOOKUP(AD49,'標準様式１シフト記号表（勤務時間帯）'!$C$6:$U$35,19,FALSE))</f>
        <v/>
      </c>
      <c r="AE51" s="302" t="str">
        <f>IF(AE49="","",VLOOKUP(AE49,'標準様式１シフト記号表（勤務時間帯）'!$C$6:$U$35,19,FALSE))</f>
        <v/>
      </c>
      <c r="AF51" s="303" t="str">
        <f>IF(AF49="","",VLOOKUP(AF49,'標準様式１シフト記号表（勤務時間帯）'!$C$6:$U$35,19,FALSE))</f>
        <v/>
      </c>
      <c r="AG51" s="301" t="str">
        <f>IF(AG49="","",VLOOKUP(AG49,'標準様式１シフト記号表（勤務時間帯）'!$C$6:$U$35,19,FALSE))</f>
        <v/>
      </c>
      <c r="AH51" s="302" t="str">
        <f>IF(AH49="","",VLOOKUP(AH49,'標準様式１シフト記号表（勤務時間帯）'!$C$6:$U$35,19,FALSE))</f>
        <v/>
      </c>
      <c r="AI51" s="302" t="str">
        <f>IF(AI49="","",VLOOKUP(AI49,'標準様式１シフト記号表（勤務時間帯）'!$C$6:$U$35,19,FALSE))</f>
        <v/>
      </c>
      <c r="AJ51" s="302" t="str">
        <f>IF(AJ49="","",VLOOKUP(AJ49,'標準様式１シフト記号表（勤務時間帯）'!$C$6:$U$35,19,FALSE))</f>
        <v/>
      </c>
      <c r="AK51" s="302" t="str">
        <f>IF(AK49="","",VLOOKUP(AK49,'標準様式１シフト記号表（勤務時間帯）'!$C$6:$U$35,19,FALSE))</f>
        <v/>
      </c>
      <c r="AL51" s="302" t="str">
        <f>IF(AL49="","",VLOOKUP(AL49,'標準様式１シフト記号表（勤務時間帯）'!$C$6:$U$35,19,FALSE))</f>
        <v/>
      </c>
      <c r="AM51" s="303" t="str">
        <f>IF(AM49="","",VLOOKUP(AM49,'標準様式１シフト記号表（勤務時間帯）'!$C$6:$U$35,19,FALSE))</f>
        <v/>
      </c>
      <c r="AN51" s="301" t="str">
        <f>IF(AN49="","",VLOOKUP(AN49,'標準様式１シフト記号表（勤務時間帯）'!$C$6:$U$35,19,FALSE))</f>
        <v/>
      </c>
      <c r="AO51" s="302" t="str">
        <f>IF(AO49="","",VLOOKUP(AO49,'標準様式１シフト記号表（勤務時間帯）'!$C$6:$U$35,19,FALSE))</f>
        <v/>
      </c>
      <c r="AP51" s="302" t="str">
        <f>IF(AP49="","",VLOOKUP(AP49,'標準様式１シフト記号表（勤務時間帯）'!$C$6:$U$35,19,FALSE))</f>
        <v/>
      </c>
      <c r="AQ51" s="302" t="str">
        <f>IF(AQ49="","",VLOOKUP(AQ49,'標準様式１シフト記号表（勤務時間帯）'!$C$6:$U$35,19,FALSE))</f>
        <v/>
      </c>
      <c r="AR51" s="302" t="str">
        <f>IF(AR49="","",VLOOKUP(AR49,'標準様式１シフト記号表（勤務時間帯）'!$C$6:$U$35,19,FALSE))</f>
        <v/>
      </c>
      <c r="AS51" s="302" t="str">
        <f>IF(AS49="","",VLOOKUP(AS49,'標準様式１シフト記号表（勤務時間帯）'!$C$6:$U$35,19,FALSE))</f>
        <v/>
      </c>
      <c r="AT51" s="303" t="str">
        <f>IF(AT49="","",VLOOKUP(AT49,'標準様式１シフト記号表（勤務時間帯）'!$C$6:$U$35,19,FALSE))</f>
        <v/>
      </c>
      <c r="AU51" s="301" t="str">
        <f>IF(AU49="","",VLOOKUP(AU49,'標準様式１シフト記号表（勤務時間帯）'!$C$6:$U$35,19,FALSE))</f>
        <v/>
      </c>
      <c r="AV51" s="302" t="str">
        <f>IF(AV49="","",VLOOKUP(AV49,'標準様式１シフト記号表（勤務時間帯）'!$C$6:$U$35,19,FALSE))</f>
        <v/>
      </c>
      <c r="AW51" s="302" t="str">
        <f>IF(AW49="","",VLOOKUP(AW49,'標準様式１シフト記号表（勤務時間帯）'!$C$6:$U$35,19,FALSE))</f>
        <v/>
      </c>
      <c r="AX51" s="1599">
        <f>IF($BB$3="４週",SUM(S51:AT51),IF($BB$3="暦月",SUM(S51:AW51),""))</f>
        <v>0</v>
      </c>
      <c r="AY51" s="1600"/>
      <c r="AZ51" s="1601">
        <f>IF($BB$3="４週",AX51/4,IF($BB$3="暦月",'標準様式１（100名）'!AX51/('標準様式１（100名）'!$BB$8/7),""))</f>
        <v>0</v>
      </c>
      <c r="BA51" s="1602"/>
      <c r="BB51" s="1586"/>
      <c r="BC51" s="1587"/>
      <c r="BD51" s="1587"/>
      <c r="BE51" s="1587"/>
      <c r="BF51" s="1588"/>
    </row>
    <row r="52" spans="2:58" ht="20.25" customHeight="1" x14ac:dyDescent="0.15">
      <c r="B52" s="1522">
        <f>B49+1</f>
        <v>11</v>
      </c>
      <c r="C52" s="1625"/>
      <c r="D52" s="1626"/>
      <c r="E52" s="1627"/>
      <c r="F52" s="304"/>
      <c r="G52" s="1606"/>
      <c r="H52" s="1608"/>
      <c r="I52" s="1538"/>
      <c r="J52" s="1538"/>
      <c r="K52" s="1539"/>
      <c r="L52" s="1609"/>
      <c r="M52" s="1610"/>
      <c r="N52" s="1610"/>
      <c r="O52" s="1611"/>
      <c r="P52" s="1615" t="s">
        <v>548</v>
      </c>
      <c r="Q52" s="1616"/>
      <c r="R52" s="1617"/>
      <c r="S52" s="354"/>
      <c r="T52" s="355"/>
      <c r="U52" s="355"/>
      <c r="V52" s="355"/>
      <c r="W52" s="355"/>
      <c r="X52" s="355"/>
      <c r="Y52" s="356"/>
      <c r="Z52" s="354"/>
      <c r="AA52" s="355"/>
      <c r="AB52" s="355"/>
      <c r="AC52" s="355"/>
      <c r="AD52" s="355"/>
      <c r="AE52" s="355"/>
      <c r="AF52" s="356"/>
      <c r="AG52" s="354"/>
      <c r="AH52" s="355"/>
      <c r="AI52" s="355"/>
      <c r="AJ52" s="355"/>
      <c r="AK52" s="355"/>
      <c r="AL52" s="355"/>
      <c r="AM52" s="356"/>
      <c r="AN52" s="354"/>
      <c r="AO52" s="355"/>
      <c r="AP52" s="355"/>
      <c r="AQ52" s="355"/>
      <c r="AR52" s="355"/>
      <c r="AS52" s="355"/>
      <c r="AT52" s="356"/>
      <c r="AU52" s="354"/>
      <c r="AV52" s="355"/>
      <c r="AW52" s="355"/>
      <c r="AX52" s="1692"/>
      <c r="AY52" s="1693"/>
      <c r="AZ52" s="1694"/>
      <c r="BA52" s="1695"/>
      <c r="BB52" s="1622"/>
      <c r="BC52" s="1623"/>
      <c r="BD52" s="1623"/>
      <c r="BE52" s="1623"/>
      <c r="BF52" s="1624"/>
    </row>
    <row r="53" spans="2:58" ht="20.25" customHeight="1" x14ac:dyDescent="0.15">
      <c r="B53" s="1522"/>
      <c r="C53" s="1628"/>
      <c r="D53" s="1629"/>
      <c r="E53" s="1630"/>
      <c r="F53" s="296"/>
      <c r="G53" s="1533"/>
      <c r="H53" s="1537"/>
      <c r="I53" s="1538"/>
      <c r="J53" s="1538"/>
      <c r="K53" s="1539"/>
      <c r="L53" s="1543"/>
      <c r="M53" s="1544"/>
      <c r="N53" s="1544"/>
      <c r="O53" s="1545"/>
      <c r="P53" s="1589" t="s">
        <v>549</v>
      </c>
      <c r="Q53" s="1590"/>
      <c r="R53" s="1591"/>
      <c r="S53" s="297" t="str">
        <f>IF(S52="","",VLOOKUP(S52,'標準様式１シフト記号表（勤務時間帯）'!$C$6:$K$35,9,FALSE))</f>
        <v/>
      </c>
      <c r="T53" s="298" t="str">
        <f>IF(T52="","",VLOOKUP(T52,'標準様式１シフト記号表（勤務時間帯）'!$C$6:$K$35,9,FALSE))</f>
        <v/>
      </c>
      <c r="U53" s="298" t="str">
        <f>IF(U52="","",VLOOKUP(U52,'標準様式１シフト記号表（勤務時間帯）'!$C$6:$K$35,9,FALSE))</f>
        <v/>
      </c>
      <c r="V53" s="298" t="str">
        <f>IF(V52="","",VLOOKUP(V52,'標準様式１シフト記号表（勤務時間帯）'!$C$6:$K$35,9,FALSE))</f>
        <v/>
      </c>
      <c r="W53" s="298" t="str">
        <f>IF(W52="","",VLOOKUP(W52,'標準様式１シフト記号表（勤務時間帯）'!$C$6:$K$35,9,FALSE))</f>
        <v/>
      </c>
      <c r="X53" s="298" t="str">
        <f>IF(X52="","",VLOOKUP(X52,'標準様式１シフト記号表（勤務時間帯）'!$C$6:$K$35,9,FALSE))</f>
        <v/>
      </c>
      <c r="Y53" s="299" t="str">
        <f>IF(Y52="","",VLOOKUP(Y52,'標準様式１シフト記号表（勤務時間帯）'!$C$6:$K$35,9,FALSE))</f>
        <v/>
      </c>
      <c r="Z53" s="297" t="str">
        <f>IF(Z52="","",VLOOKUP(Z52,'標準様式１シフト記号表（勤務時間帯）'!$C$6:$K$35,9,FALSE))</f>
        <v/>
      </c>
      <c r="AA53" s="298" t="str">
        <f>IF(AA52="","",VLOOKUP(AA52,'標準様式１シフト記号表（勤務時間帯）'!$C$6:$K$35,9,FALSE))</f>
        <v/>
      </c>
      <c r="AB53" s="298" t="str">
        <f>IF(AB52="","",VLOOKUP(AB52,'標準様式１シフト記号表（勤務時間帯）'!$C$6:$K$35,9,FALSE))</f>
        <v/>
      </c>
      <c r="AC53" s="298" t="str">
        <f>IF(AC52="","",VLOOKUP(AC52,'標準様式１シフト記号表（勤務時間帯）'!$C$6:$K$35,9,FALSE))</f>
        <v/>
      </c>
      <c r="AD53" s="298" t="str">
        <f>IF(AD52="","",VLOOKUP(AD52,'標準様式１シフト記号表（勤務時間帯）'!$C$6:$K$35,9,FALSE))</f>
        <v/>
      </c>
      <c r="AE53" s="298" t="str">
        <f>IF(AE52="","",VLOOKUP(AE52,'標準様式１シフト記号表（勤務時間帯）'!$C$6:$K$35,9,FALSE))</f>
        <v/>
      </c>
      <c r="AF53" s="299" t="str">
        <f>IF(AF52="","",VLOOKUP(AF52,'標準様式１シフト記号表（勤務時間帯）'!$C$6:$K$35,9,FALSE))</f>
        <v/>
      </c>
      <c r="AG53" s="297" t="str">
        <f>IF(AG52="","",VLOOKUP(AG52,'標準様式１シフト記号表（勤務時間帯）'!$C$6:$K$35,9,FALSE))</f>
        <v/>
      </c>
      <c r="AH53" s="298" t="str">
        <f>IF(AH52="","",VLOOKUP(AH52,'標準様式１シフト記号表（勤務時間帯）'!$C$6:$K$35,9,FALSE))</f>
        <v/>
      </c>
      <c r="AI53" s="298" t="str">
        <f>IF(AI52="","",VLOOKUP(AI52,'標準様式１シフト記号表（勤務時間帯）'!$C$6:$K$35,9,FALSE))</f>
        <v/>
      </c>
      <c r="AJ53" s="298" t="str">
        <f>IF(AJ52="","",VLOOKUP(AJ52,'標準様式１シフト記号表（勤務時間帯）'!$C$6:$K$35,9,FALSE))</f>
        <v/>
      </c>
      <c r="AK53" s="298" t="str">
        <f>IF(AK52="","",VLOOKUP(AK52,'標準様式１シフト記号表（勤務時間帯）'!$C$6:$K$35,9,FALSE))</f>
        <v/>
      </c>
      <c r="AL53" s="298" t="str">
        <f>IF(AL52="","",VLOOKUP(AL52,'標準様式１シフト記号表（勤務時間帯）'!$C$6:$K$35,9,FALSE))</f>
        <v/>
      </c>
      <c r="AM53" s="299" t="str">
        <f>IF(AM52="","",VLOOKUP(AM52,'標準様式１シフト記号表（勤務時間帯）'!$C$6:$K$35,9,FALSE))</f>
        <v/>
      </c>
      <c r="AN53" s="297" t="str">
        <f>IF(AN52="","",VLOOKUP(AN52,'標準様式１シフト記号表（勤務時間帯）'!$C$6:$K$35,9,FALSE))</f>
        <v/>
      </c>
      <c r="AO53" s="298" t="str">
        <f>IF(AO52="","",VLOOKUP(AO52,'標準様式１シフト記号表（勤務時間帯）'!$C$6:$K$35,9,FALSE))</f>
        <v/>
      </c>
      <c r="AP53" s="298" t="str">
        <f>IF(AP52="","",VLOOKUP(AP52,'標準様式１シフト記号表（勤務時間帯）'!$C$6:$K$35,9,FALSE))</f>
        <v/>
      </c>
      <c r="AQ53" s="298" t="str">
        <f>IF(AQ52="","",VLOOKUP(AQ52,'標準様式１シフト記号表（勤務時間帯）'!$C$6:$K$35,9,FALSE))</f>
        <v/>
      </c>
      <c r="AR53" s="298" t="str">
        <f>IF(AR52="","",VLOOKUP(AR52,'標準様式１シフト記号表（勤務時間帯）'!$C$6:$K$35,9,FALSE))</f>
        <v/>
      </c>
      <c r="AS53" s="298" t="str">
        <f>IF(AS52="","",VLOOKUP(AS52,'標準様式１シフト記号表（勤務時間帯）'!$C$6:$K$35,9,FALSE))</f>
        <v/>
      </c>
      <c r="AT53" s="299" t="str">
        <f>IF(AT52="","",VLOOKUP(AT52,'標準様式１シフト記号表（勤務時間帯）'!$C$6:$K$35,9,FALSE))</f>
        <v/>
      </c>
      <c r="AU53" s="297" t="str">
        <f>IF(AU52="","",VLOOKUP(AU52,'標準様式１シフト記号表（勤務時間帯）'!$C$6:$K$35,9,FALSE))</f>
        <v/>
      </c>
      <c r="AV53" s="298" t="str">
        <f>IF(AV52="","",VLOOKUP(AV52,'標準様式１シフト記号表（勤務時間帯）'!$C$6:$K$35,9,FALSE))</f>
        <v/>
      </c>
      <c r="AW53" s="298" t="str">
        <f>IF(AW52="","",VLOOKUP(AW52,'標準様式１シフト記号表（勤務時間帯）'!$C$6:$K$35,9,FALSE))</f>
        <v/>
      </c>
      <c r="AX53" s="1592">
        <f>IF($BB$3="４週",SUM(S53:AT53),IF($BB$3="暦月",SUM(S53:AW53),""))</f>
        <v>0</v>
      </c>
      <c r="AY53" s="1593"/>
      <c r="AZ53" s="1594">
        <f>IF($BB$3="４週",AX53/4,IF($BB$3="暦月",'標準様式１（100名）'!AX53/('標準様式１（100名）'!$BB$8/7),""))</f>
        <v>0</v>
      </c>
      <c r="BA53" s="1595"/>
      <c r="BB53" s="1583"/>
      <c r="BC53" s="1584"/>
      <c r="BD53" s="1584"/>
      <c r="BE53" s="1584"/>
      <c r="BF53" s="1585"/>
    </row>
    <row r="54" spans="2:58" ht="20.25" customHeight="1" x14ac:dyDescent="0.15">
      <c r="B54" s="1522"/>
      <c r="C54" s="1631"/>
      <c r="D54" s="1632"/>
      <c r="E54" s="1633"/>
      <c r="F54" s="296">
        <f>C52</f>
        <v>0</v>
      </c>
      <c r="G54" s="1607"/>
      <c r="H54" s="1537"/>
      <c r="I54" s="1538"/>
      <c r="J54" s="1538"/>
      <c r="K54" s="1539"/>
      <c r="L54" s="1612"/>
      <c r="M54" s="1613"/>
      <c r="N54" s="1613"/>
      <c r="O54" s="1614"/>
      <c r="P54" s="1596" t="s">
        <v>550</v>
      </c>
      <c r="Q54" s="1597"/>
      <c r="R54" s="1598"/>
      <c r="S54" s="301" t="str">
        <f>IF(S52="","",VLOOKUP(S52,'標準様式１シフト記号表（勤務時間帯）'!$C$6:$U$35,19,FALSE))</f>
        <v/>
      </c>
      <c r="T54" s="302" t="str">
        <f>IF(T52="","",VLOOKUP(T52,'標準様式１シフト記号表（勤務時間帯）'!$C$6:$U$35,19,FALSE))</f>
        <v/>
      </c>
      <c r="U54" s="302" t="str">
        <f>IF(U52="","",VLOOKUP(U52,'標準様式１シフト記号表（勤務時間帯）'!$C$6:$U$35,19,FALSE))</f>
        <v/>
      </c>
      <c r="V54" s="302" t="str">
        <f>IF(V52="","",VLOOKUP(V52,'標準様式１シフト記号表（勤務時間帯）'!$C$6:$U$35,19,FALSE))</f>
        <v/>
      </c>
      <c r="W54" s="302" t="str">
        <f>IF(W52="","",VLOOKUP(W52,'標準様式１シフト記号表（勤務時間帯）'!$C$6:$U$35,19,FALSE))</f>
        <v/>
      </c>
      <c r="X54" s="302" t="str">
        <f>IF(X52="","",VLOOKUP(X52,'標準様式１シフト記号表（勤務時間帯）'!$C$6:$U$35,19,FALSE))</f>
        <v/>
      </c>
      <c r="Y54" s="303" t="str">
        <f>IF(Y52="","",VLOOKUP(Y52,'標準様式１シフト記号表（勤務時間帯）'!$C$6:$U$35,19,FALSE))</f>
        <v/>
      </c>
      <c r="Z54" s="301" t="str">
        <f>IF(Z52="","",VLOOKUP(Z52,'標準様式１シフト記号表（勤務時間帯）'!$C$6:$U$35,19,FALSE))</f>
        <v/>
      </c>
      <c r="AA54" s="302" t="str">
        <f>IF(AA52="","",VLOOKUP(AA52,'標準様式１シフト記号表（勤務時間帯）'!$C$6:$U$35,19,FALSE))</f>
        <v/>
      </c>
      <c r="AB54" s="302" t="str">
        <f>IF(AB52="","",VLOOKUP(AB52,'標準様式１シフト記号表（勤務時間帯）'!$C$6:$U$35,19,FALSE))</f>
        <v/>
      </c>
      <c r="AC54" s="302" t="str">
        <f>IF(AC52="","",VLOOKUP(AC52,'標準様式１シフト記号表（勤務時間帯）'!$C$6:$U$35,19,FALSE))</f>
        <v/>
      </c>
      <c r="AD54" s="302" t="str">
        <f>IF(AD52="","",VLOOKUP(AD52,'標準様式１シフト記号表（勤務時間帯）'!$C$6:$U$35,19,FALSE))</f>
        <v/>
      </c>
      <c r="AE54" s="302" t="str">
        <f>IF(AE52="","",VLOOKUP(AE52,'標準様式１シフト記号表（勤務時間帯）'!$C$6:$U$35,19,FALSE))</f>
        <v/>
      </c>
      <c r="AF54" s="303" t="str">
        <f>IF(AF52="","",VLOOKUP(AF52,'標準様式１シフト記号表（勤務時間帯）'!$C$6:$U$35,19,FALSE))</f>
        <v/>
      </c>
      <c r="AG54" s="301" t="str">
        <f>IF(AG52="","",VLOOKUP(AG52,'標準様式１シフト記号表（勤務時間帯）'!$C$6:$U$35,19,FALSE))</f>
        <v/>
      </c>
      <c r="AH54" s="302" t="str">
        <f>IF(AH52="","",VLOOKUP(AH52,'標準様式１シフト記号表（勤務時間帯）'!$C$6:$U$35,19,FALSE))</f>
        <v/>
      </c>
      <c r="AI54" s="302" t="str">
        <f>IF(AI52="","",VLOOKUP(AI52,'標準様式１シフト記号表（勤務時間帯）'!$C$6:$U$35,19,FALSE))</f>
        <v/>
      </c>
      <c r="AJ54" s="302" t="str">
        <f>IF(AJ52="","",VLOOKUP(AJ52,'標準様式１シフト記号表（勤務時間帯）'!$C$6:$U$35,19,FALSE))</f>
        <v/>
      </c>
      <c r="AK54" s="302" t="str">
        <f>IF(AK52="","",VLOOKUP(AK52,'標準様式１シフト記号表（勤務時間帯）'!$C$6:$U$35,19,FALSE))</f>
        <v/>
      </c>
      <c r="AL54" s="302" t="str">
        <f>IF(AL52="","",VLOOKUP(AL52,'標準様式１シフト記号表（勤務時間帯）'!$C$6:$U$35,19,FALSE))</f>
        <v/>
      </c>
      <c r="AM54" s="303" t="str">
        <f>IF(AM52="","",VLOOKUP(AM52,'標準様式１シフト記号表（勤務時間帯）'!$C$6:$U$35,19,FALSE))</f>
        <v/>
      </c>
      <c r="AN54" s="301" t="str">
        <f>IF(AN52="","",VLOOKUP(AN52,'標準様式１シフト記号表（勤務時間帯）'!$C$6:$U$35,19,FALSE))</f>
        <v/>
      </c>
      <c r="AO54" s="302" t="str">
        <f>IF(AO52="","",VLOOKUP(AO52,'標準様式１シフト記号表（勤務時間帯）'!$C$6:$U$35,19,FALSE))</f>
        <v/>
      </c>
      <c r="AP54" s="302" t="str">
        <f>IF(AP52="","",VLOOKUP(AP52,'標準様式１シフト記号表（勤務時間帯）'!$C$6:$U$35,19,FALSE))</f>
        <v/>
      </c>
      <c r="AQ54" s="302" t="str">
        <f>IF(AQ52="","",VLOOKUP(AQ52,'標準様式１シフト記号表（勤務時間帯）'!$C$6:$U$35,19,FALSE))</f>
        <v/>
      </c>
      <c r="AR54" s="302" t="str">
        <f>IF(AR52="","",VLOOKUP(AR52,'標準様式１シフト記号表（勤務時間帯）'!$C$6:$U$35,19,FALSE))</f>
        <v/>
      </c>
      <c r="AS54" s="302" t="str">
        <f>IF(AS52="","",VLOOKUP(AS52,'標準様式１シフト記号表（勤務時間帯）'!$C$6:$U$35,19,FALSE))</f>
        <v/>
      </c>
      <c r="AT54" s="303" t="str">
        <f>IF(AT52="","",VLOOKUP(AT52,'標準様式１シフト記号表（勤務時間帯）'!$C$6:$U$35,19,FALSE))</f>
        <v/>
      </c>
      <c r="AU54" s="301" t="str">
        <f>IF(AU52="","",VLOOKUP(AU52,'標準様式１シフト記号表（勤務時間帯）'!$C$6:$U$35,19,FALSE))</f>
        <v/>
      </c>
      <c r="AV54" s="302" t="str">
        <f>IF(AV52="","",VLOOKUP(AV52,'標準様式１シフト記号表（勤務時間帯）'!$C$6:$U$35,19,FALSE))</f>
        <v/>
      </c>
      <c r="AW54" s="302" t="str">
        <f>IF(AW52="","",VLOOKUP(AW52,'標準様式１シフト記号表（勤務時間帯）'!$C$6:$U$35,19,FALSE))</f>
        <v/>
      </c>
      <c r="AX54" s="1599">
        <f>IF($BB$3="４週",SUM(S54:AT54),IF($BB$3="暦月",SUM(S54:AW54),""))</f>
        <v>0</v>
      </c>
      <c r="AY54" s="1600"/>
      <c r="AZ54" s="1601">
        <f>IF($BB$3="４週",AX54/4,IF($BB$3="暦月",'標準様式１（100名）'!AX54/('標準様式１（100名）'!$BB$8/7),""))</f>
        <v>0</v>
      </c>
      <c r="BA54" s="1602"/>
      <c r="BB54" s="1586"/>
      <c r="BC54" s="1587"/>
      <c r="BD54" s="1587"/>
      <c r="BE54" s="1587"/>
      <c r="BF54" s="1588"/>
    </row>
    <row r="55" spans="2:58" ht="20.25" customHeight="1" x14ac:dyDescent="0.15">
      <c r="B55" s="1522">
        <f>B52+1</f>
        <v>12</v>
      </c>
      <c r="C55" s="1625"/>
      <c r="D55" s="1626"/>
      <c r="E55" s="1627"/>
      <c r="F55" s="304"/>
      <c r="G55" s="1606"/>
      <c r="H55" s="1608"/>
      <c r="I55" s="1538"/>
      <c r="J55" s="1538"/>
      <c r="K55" s="1539"/>
      <c r="L55" s="1609"/>
      <c r="M55" s="1610"/>
      <c r="N55" s="1610"/>
      <c r="O55" s="1611"/>
      <c r="P55" s="1615" t="s">
        <v>548</v>
      </c>
      <c r="Q55" s="1616"/>
      <c r="R55" s="1617"/>
      <c r="S55" s="354"/>
      <c r="T55" s="355"/>
      <c r="U55" s="355"/>
      <c r="V55" s="355"/>
      <c r="W55" s="355"/>
      <c r="X55" s="355"/>
      <c r="Y55" s="356"/>
      <c r="Z55" s="354"/>
      <c r="AA55" s="355"/>
      <c r="AB55" s="355"/>
      <c r="AC55" s="355"/>
      <c r="AD55" s="355"/>
      <c r="AE55" s="355"/>
      <c r="AF55" s="356"/>
      <c r="AG55" s="354"/>
      <c r="AH55" s="355"/>
      <c r="AI55" s="355"/>
      <c r="AJ55" s="355"/>
      <c r="AK55" s="355"/>
      <c r="AL55" s="355"/>
      <c r="AM55" s="356"/>
      <c r="AN55" s="354"/>
      <c r="AO55" s="355"/>
      <c r="AP55" s="355"/>
      <c r="AQ55" s="355"/>
      <c r="AR55" s="355"/>
      <c r="AS55" s="355"/>
      <c r="AT55" s="356"/>
      <c r="AU55" s="354"/>
      <c r="AV55" s="355"/>
      <c r="AW55" s="355"/>
      <c r="AX55" s="1692"/>
      <c r="AY55" s="1693"/>
      <c r="AZ55" s="1694"/>
      <c r="BA55" s="1695"/>
      <c r="BB55" s="1642"/>
      <c r="BC55" s="1610"/>
      <c r="BD55" s="1610"/>
      <c r="BE55" s="1610"/>
      <c r="BF55" s="1611"/>
    </row>
    <row r="56" spans="2:58" ht="20.25" customHeight="1" x14ac:dyDescent="0.15">
      <c r="B56" s="1522"/>
      <c r="C56" s="1628"/>
      <c r="D56" s="1629"/>
      <c r="E56" s="1630"/>
      <c r="F56" s="296"/>
      <c r="G56" s="1533"/>
      <c r="H56" s="1537"/>
      <c r="I56" s="1538"/>
      <c r="J56" s="1538"/>
      <c r="K56" s="1539"/>
      <c r="L56" s="1543"/>
      <c r="M56" s="1544"/>
      <c r="N56" s="1544"/>
      <c r="O56" s="1545"/>
      <c r="P56" s="1589" t="s">
        <v>549</v>
      </c>
      <c r="Q56" s="1590"/>
      <c r="R56" s="1591"/>
      <c r="S56" s="297" t="str">
        <f>IF(S55="","",VLOOKUP(S55,'標準様式１シフト記号表（勤務時間帯）'!$C$6:$K$35,9,FALSE))</f>
        <v/>
      </c>
      <c r="T56" s="298" t="str">
        <f>IF(T55="","",VLOOKUP(T55,'標準様式１シフト記号表（勤務時間帯）'!$C$6:$K$35,9,FALSE))</f>
        <v/>
      </c>
      <c r="U56" s="298" t="str">
        <f>IF(U55="","",VLOOKUP(U55,'標準様式１シフト記号表（勤務時間帯）'!$C$6:$K$35,9,FALSE))</f>
        <v/>
      </c>
      <c r="V56" s="298" t="str">
        <f>IF(V55="","",VLOOKUP(V55,'標準様式１シフト記号表（勤務時間帯）'!$C$6:$K$35,9,FALSE))</f>
        <v/>
      </c>
      <c r="W56" s="298" t="str">
        <f>IF(W55="","",VLOOKUP(W55,'標準様式１シフト記号表（勤務時間帯）'!$C$6:$K$35,9,FALSE))</f>
        <v/>
      </c>
      <c r="X56" s="298" t="str">
        <f>IF(X55="","",VLOOKUP(X55,'標準様式１シフト記号表（勤務時間帯）'!$C$6:$K$35,9,FALSE))</f>
        <v/>
      </c>
      <c r="Y56" s="299" t="str">
        <f>IF(Y55="","",VLOOKUP(Y55,'標準様式１シフト記号表（勤務時間帯）'!$C$6:$K$35,9,FALSE))</f>
        <v/>
      </c>
      <c r="Z56" s="297" t="str">
        <f>IF(Z55="","",VLOOKUP(Z55,'標準様式１シフト記号表（勤務時間帯）'!$C$6:$K$35,9,FALSE))</f>
        <v/>
      </c>
      <c r="AA56" s="298" t="str">
        <f>IF(AA55="","",VLOOKUP(AA55,'標準様式１シフト記号表（勤務時間帯）'!$C$6:$K$35,9,FALSE))</f>
        <v/>
      </c>
      <c r="AB56" s="298" t="str">
        <f>IF(AB55="","",VLOOKUP(AB55,'標準様式１シフト記号表（勤務時間帯）'!$C$6:$K$35,9,FALSE))</f>
        <v/>
      </c>
      <c r="AC56" s="298" t="str">
        <f>IF(AC55="","",VLOOKUP(AC55,'標準様式１シフト記号表（勤務時間帯）'!$C$6:$K$35,9,FALSE))</f>
        <v/>
      </c>
      <c r="AD56" s="298" t="str">
        <f>IF(AD55="","",VLOOKUP(AD55,'標準様式１シフト記号表（勤務時間帯）'!$C$6:$K$35,9,FALSE))</f>
        <v/>
      </c>
      <c r="AE56" s="298" t="str">
        <f>IF(AE55="","",VLOOKUP(AE55,'標準様式１シフト記号表（勤務時間帯）'!$C$6:$K$35,9,FALSE))</f>
        <v/>
      </c>
      <c r="AF56" s="299" t="str">
        <f>IF(AF55="","",VLOOKUP(AF55,'標準様式１シフト記号表（勤務時間帯）'!$C$6:$K$35,9,FALSE))</f>
        <v/>
      </c>
      <c r="AG56" s="297" t="str">
        <f>IF(AG55="","",VLOOKUP(AG55,'標準様式１シフト記号表（勤務時間帯）'!$C$6:$K$35,9,FALSE))</f>
        <v/>
      </c>
      <c r="AH56" s="298" t="str">
        <f>IF(AH55="","",VLOOKUP(AH55,'標準様式１シフト記号表（勤務時間帯）'!$C$6:$K$35,9,FALSE))</f>
        <v/>
      </c>
      <c r="AI56" s="298" t="str">
        <f>IF(AI55="","",VLOOKUP(AI55,'標準様式１シフト記号表（勤務時間帯）'!$C$6:$K$35,9,FALSE))</f>
        <v/>
      </c>
      <c r="AJ56" s="298" t="str">
        <f>IF(AJ55="","",VLOOKUP(AJ55,'標準様式１シフト記号表（勤務時間帯）'!$C$6:$K$35,9,FALSE))</f>
        <v/>
      </c>
      <c r="AK56" s="298" t="str">
        <f>IF(AK55="","",VLOOKUP(AK55,'標準様式１シフト記号表（勤務時間帯）'!$C$6:$K$35,9,FALSE))</f>
        <v/>
      </c>
      <c r="AL56" s="298" t="str">
        <f>IF(AL55="","",VLOOKUP(AL55,'標準様式１シフト記号表（勤務時間帯）'!$C$6:$K$35,9,FALSE))</f>
        <v/>
      </c>
      <c r="AM56" s="299" t="str">
        <f>IF(AM55="","",VLOOKUP(AM55,'標準様式１シフト記号表（勤務時間帯）'!$C$6:$K$35,9,FALSE))</f>
        <v/>
      </c>
      <c r="AN56" s="297" t="str">
        <f>IF(AN55="","",VLOOKUP(AN55,'標準様式１シフト記号表（勤務時間帯）'!$C$6:$K$35,9,FALSE))</f>
        <v/>
      </c>
      <c r="AO56" s="298" t="str">
        <f>IF(AO55="","",VLOOKUP(AO55,'標準様式１シフト記号表（勤務時間帯）'!$C$6:$K$35,9,FALSE))</f>
        <v/>
      </c>
      <c r="AP56" s="298" t="str">
        <f>IF(AP55="","",VLOOKUP(AP55,'標準様式１シフト記号表（勤務時間帯）'!$C$6:$K$35,9,FALSE))</f>
        <v/>
      </c>
      <c r="AQ56" s="298" t="str">
        <f>IF(AQ55="","",VLOOKUP(AQ55,'標準様式１シフト記号表（勤務時間帯）'!$C$6:$K$35,9,FALSE))</f>
        <v/>
      </c>
      <c r="AR56" s="298" t="str">
        <f>IF(AR55="","",VLOOKUP(AR55,'標準様式１シフト記号表（勤務時間帯）'!$C$6:$K$35,9,FALSE))</f>
        <v/>
      </c>
      <c r="AS56" s="298" t="str">
        <f>IF(AS55="","",VLOOKUP(AS55,'標準様式１シフト記号表（勤務時間帯）'!$C$6:$K$35,9,FALSE))</f>
        <v/>
      </c>
      <c r="AT56" s="299" t="str">
        <f>IF(AT55="","",VLOOKUP(AT55,'標準様式１シフト記号表（勤務時間帯）'!$C$6:$K$35,9,FALSE))</f>
        <v/>
      </c>
      <c r="AU56" s="297" t="str">
        <f>IF(AU55="","",VLOOKUP(AU55,'標準様式１シフト記号表（勤務時間帯）'!$C$6:$K$35,9,FALSE))</f>
        <v/>
      </c>
      <c r="AV56" s="298" t="str">
        <f>IF(AV55="","",VLOOKUP(AV55,'標準様式１シフト記号表（勤務時間帯）'!$C$6:$K$35,9,FALSE))</f>
        <v/>
      </c>
      <c r="AW56" s="298" t="str">
        <f>IF(AW55="","",VLOOKUP(AW55,'標準様式１シフト記号表（勤務時間帯）'!$C$6:$K$35,9,FALSE))</f>
        <v/>
      </c>
      <c r="AX56" s="1592">
        <f>IF($BB$3="４週",SUM(S56:AT56),IF($BB$3="暦月",SUM(S56:AW56),""))</f>
        <v>0</v>
      </c>
      <c r="AY56" s="1593"/>
      <c r="AZ56" s="1594">
        <f>IF($BB$3="４週",AX56/4,IF($BB$3="暦月",'標準様式１（100名）'!AX56/('標準様式１（100名）'!$BB$8/7),""))</f>
        <v>0</v>
      </c>
      <c r="BA56" s="1595"/>
      <c r="BB56" s="1643"/>
      <c r="BC56" s="1544"/>
      <c r="BD56" s="1544"/>
      <c r="BE56" s="1544"/>
      <c r="BF56" s="1545"/>
    </row>
    <row r="57" spans="2:58" ht="20.25" customHeight="1" x14ac:dyDescent="0.15">
      <c r="B57" s="1522"/>
      <c r="C57" s="1631"/>
      <c r="D57" s="1632"/>
      <c r="E57" s="1633"/>
      <c r="F57" s="296">
        <f>C55</f>
        <v>0</v>
      </c>
      <c r="G57" s="1607"/>
      <c r="H57" s="1537"/>
      <c r="I57" s="1538"/>
      <c r="J57" s="1538"/>
      <c r="K57" s="1539"/>
      <c r="L57" s="1612"/>
      <c r="M57" s="1613"/>
      <c r="N57" s="1613"/>
      <c r="O57" s="1614"/>
      <c r="P57" s="1596" t="s">
        <v>550</v>
      </c>
      <c r="Q57" s="1597"/>
      <c r="R57" s="1598"/>
      <c r="S57" s="301" t="str">
        <f>IF(S55="","",VLOOKUP(S55,'標準様式１シフト記号表（勤務時間帯）'!$C$6:$U$35,19,FALSE))</f>
        <v/>
      </c>
      <c r="T57" s="302" t="str">
        <f>IF(T55="","",VLOOKUP(T55,'標準様式１シフト記号表（勤務時間帯）'!$C$6:$U$35,19,FALSE))</f>
        <v/>
      </c>
      <c r="U57" s="302" t="str">
        <f>IF(U55="","",VLOOKUP(U55,'標準様式１シフト記号表（勤務時間帯）'!$C$6:$U$35,19,FALSE))</f>
        <v/>
      </c>
      <c r="V57" s="302" t="str">
        <f>IF(V55="","",VLOOKUP(V55,'標準様式１シフト記号表（勤務時間帯）'!$C$6:$U$35,19,FALSE))</f>
        <v/>
      </c>
      <c r="W57" s="302" t="str">
        <f>IF(W55="","",VLOOKUP(W55,'標準様式１シフト記号表（勤務時間帯）'!$C$6:$U$35,19,FALSE))</f>
        <v/>
      </c>
      <c r="X57" s="302" t="str">
        <f>IF(X55="","",VLOOKUP(X55,'標準様式１シフト記号表（勤務時間帯）'!$C$6:$U$35,19,FALSE))</f>
        <v/>
      </c>
      <c r="Y57" s="303" t="str">
        <f>IF(Y55="","",VLOOKUP(Y55,'標準様式１シフト記号表（勤務時間帯）'!$C$6:$U$35,19,FALSE))</f>
        <v/>
      </c>
      <c r="Z57" s="301" t="str">
        <f>IF(Z55="","",VLOOKUP(Z55,'標準様式１シフト記号表（勤務時間帯）'!$C$6:$U$35,19,FALSE))</f>
        <v/>
      </c>
      <c r="AA57" s="302" t="str">
        <f>IF(AA55="","",VLOOKUP(AA55,'標準様式１シフト記号表（勤務時間帯）'!$C$6:$U$35,19,FALSE))</f>
        <v/>
      </c>
      <c r="AB57" s="302" t="str">
        <f>IF(AB55="","",VLOOKUP(AB55,'標準様式１シフト記号表（勤務時間帯）'!$C$6:$U$35,19,FALSE))</f>
        <v/>
      </c>
      <c r="AC57" s="302" t="str">
        <f>IF(AC55="","",VLOOKUP(AC55,'標準様式１シフト記号表（勤務時間帯）'!$C$6:$U$35,19,FALSE))</f>
        <v/>
      </c>
      <c r="AD57" s="302" t="str">
        <f>IF(AD55="","",VLOOKUP(AD55,'標準様式１シフト記号表（勤務時間帯）'!$C$6:$U$35,19,FALSE))</f>
        <v/>
      </c>
      <c r="AE57" s="302" t="str">
        <f>IF(AE55="","",VLOOKUP(AE55,'標準様式１シフト記号表（勤務時間帯）'!$C$6:$U$35,19,FALSE))</f>
        <v/>
      </c>
      <c r="AF57" s="303" t="str">
        <f>IF(AF55="","",VLOOKUP(AF55,'標準様式１シフト記号表（勤務時間帯）'!$C$6:$U$35,19,FALSE))</f>
        <v/>
      </c>
      <c r="AG57" s="301" t="str">
        <f>IF(AG55="","",VLOOKUP(AG55,'標準様式１シフト記号表（勤務時間帯）'!$C$6:$U$35,19,FALSE))</f>
        <v/>
      </c>
      <c r="AH57" s="302" t="str">
        <f>IF(AH55="","",VLOOKUP(AH55,'標準様式１シフト記号表（勤務時間帯）'!$C$6:$U$35,19,FALSE))</f>
        <v/>
      </c>
      <c r="AI57" s="302" t="str">
        <f>IF(AI55="","",VLOOKUP(AI55,'標準様式１シフト記号表（勤務時間帯）'!$C$6:$U$35,19,FALSE))</f>
        <v/>
      </c>
      <c r="AJ57" s="302" t="str">
        <f>IF(AJ55="","",VLOOKUP(AJ55,'標準様式１シフト記号表（勤務時間帯）'!$C$6:$U$35,19,FALSE))</f>
        <v/>
      </c>
      <c r="AK57" s="302" t="str">
        <f>IF(AK55="","",VLOOKUP(AK55,'標準様式１シフト記号表（勤務時間帯）'!$C$6:$U$35,19,FALSE))</f>
        <v/>
      </c>
      <c r="AL57" s="302" t="str">
        <f>IF(AL55="","",VLOOKUP(AL55,'標準様式１シフト記号表（勤務時間帯）'!$C$6:$U$35,19,FALSE))</f>
        <v/>
      </c>
      <c r="AM57" s="303" t="str">
        <f>IF(AM55="","",VLOOKUP(AM55,'標準様式１シフト記号表（勤務時間帯）'!$C$6:$U$35,19,FALSE))</f>
        <v/>
      </c>
      <c r="AN57" s="301" t="str">
        <f>IF(AN55="","",VLOOKUP(AN55,'標準様式１シフト記号表（勤務時間帯）'!$C$6:$U$35,19,FALSE))</f>
        <v/>
      </c>
      <c r="AO57" s="302" t="str">
        <f>IF(AO55="","",VLOOKUP(AO55,'標準様式１シフト記号表（勤務時間帯）'!$C$6:$U$35,19,FALSE))</f>
        <v/>
      </c>
      <c r="AP57" s="302" t="str">
        <f>IF(AP55="","",VLOOKUP(AP55,'標準様式１シフト記号表（勤務時間帯）'!$C$6:$U$35,19,FALSE))</f>
        <v/>
      </c>
      <c r="AQ57" s="302" t="str">
        <f>IF(AQ55="","",VLOOKUP(AQ55,'標準様式１シフト記号表（勤務時間帯）'!$C$6:$U$35,19,FALSE))</f>
        <v/>
      </c>
      <c r="AR57" s="302" t="str">
        <f>IF(AR55="","",VLOOKUP(AR55,'標準様式１シフト記号表（勤務時間帯）'!$C$6:$U$35,19,FALSE))</f>
        <v/>
      </c>
      <c r="AS57" s="302" t="str">
        <f>IF(AS55="","",VLOOKUP(AS55,'標準様式１シフト記号表（勤務時間帯）'!$C$6:$U$35,19,FALSE))</f>
        <v/>
      </c>
      <c r="AT57" s="303" t="str">
        <f>IF(AT55="","",VLOOKUP(AT55,'標準様式１シフト記号表（勤務時間帯）'!$C$6:$U$35,19,FALSE))</f>
        <v/>
      </c>
      <c r="AU57" s="301" t="str">
        <f>IF(AU55="","",VLOOKUP(AU55,'標準様式１シフト記号表（勤務時間帯）'!$C$6:$U$35,19,FALSE))</f>
        <v/>
      </c>
      <c r="AV57" s="302" t="str">
        <f>IF(AV55="","",VLOOKUP(AV55,'標準様式１シフト記号表（勤務時間帯）'!$C$6:$U$35,19,FALSE))</f>
        <v/>
      </c>
      <c r="AW57" s="302" t="str">
        <f>IF(AW55="","",VLOOKUP(AW55,'標準様式１シフト記号表（勤務時間帯）'!$C$6:$U$35,19,FALSE))</f>
        <v/>
      </c>
      <c r="AX57" s="1599">
        <f>IF($BB$3="４週",SUM(S57:AT57),IF($BB$3="暦月",SUM(S57:AW57),""))</f>
        <v>0</v>
      </c>
      <c r="AY57" s="1600"/>
      <c r="AZ57" s="1601">
        <f>IF($BB$3="４週",AX57/4,IF($BB$3="暦月",'標準様式１（100名）'!AX57/('標準様式１（100名）'!$BB$8/7),""))</f>
        <v>0</v>
      </c>
      <c r="BA57" s="1602"/>
      <c r="BB57" s="1644"/>
      <c r="BC57" s="1613"/>
      <c r="BD57" s="1613"/>
      <c r="BE57" s="1613"/>
      <c r="BF57" s="1614"/>
    </row>
    <row r="58" spans="2:58" ht="20.25" customHeight="1" x14ac:dyDescent="0.15">
      <c r="B58" s="1522">
        <f>B55+1</f>
        <v>13</v>
      </c>
      <c r="C58" s="1625"/>
      <c r="D58" s="1626"/>
      <c r="E58" s="1627"/>
      <c r="F58" s="304"/>
      <c r="G58" s="1606"/>
      <c r="H58" s="1608"/>
      <c r="I58" s="1538"/>
      <c r="J58" s="1538"/>
      <c r="K58" s="1539"/>
      <c r="L58" s="1609"/>
      <c r="M58" s="1610"/>
      <c r="N58" s="1610"/>
      <c r="O58" s="1611"/>
      <c r="P58" s="1615" t="s">
        <v>548</v>
      </c>
      <c r="Q58" s="1616"/>
      <c r="R58" s="1617"/>
      <c r="S58" s="354"/>
      <c r="T58" s="355"/>
      <c r="U58" s="355"/>
      <c r="V58" s="355"/>
      <c r="W58" s="355"/>
      <c r="X58" s="355"/>
      <c r="Y58" s="356"/>
      <c r="Z58" s="354"/>
      <c r="AA58" s="355"/>
      <c r="AB58" s="355"/>
      <c r="AC58" s="355"/>
      <c r="AD58" s="355"/>
      <c r="AE58" s="355"/>
      <c r="AF58" s="356"/>
      <c r="AG58" s="354"/>
      <c r="AH58" s="355"/>
      <c r="AI58" s="355"/>
      <c r="AJ58" s="355"/>
      <c r="AK58" s="355"/>
      <c r="AL58" s="355"/>
      <c r="AM58" s="356"/>
      <c r="AN58" s="354"/>
      <c r="AO58" s="355"/>
      <c r="AP58" s="355"/>
      <c r="AQ58" s="355"/>
      <c r="AR58" s="355"/>
      <c r="AS58" s="355"/>
      <c r="AT58" s="356"/>
      <c r="AU58" s="354"/>
      <c r="AV58" s="355"/>
      <c r="AW58" s="355"/>
      <c r="AX58" s="1692"/>
      <c r="AY58" s="1693"/>
      <c r="AZ58" s="1694"/>
      <c r="BA58" s="1695"/>
      <c r="BB58" s="1642"/>
      <c r="BC58" s="1610"/>
      <c r="BD58" s="1610"/>
      <c r="BE58" s="1610"/>
      <c r="BF58" s="1611"/>
    </row>
    <row r="59" spans="2:58" ht="20.25" customHeight="1" x14ac:dyDescent="0.15">
      <c r="B59" s="1522"/>
      <c r="C59" s="1628"/>
      <c r="D59" s="1629"/>
      <c r="E59" s="1630"/>
      <c r="F59" s="296"/>
      <c r="G59" s="1533"/>
      <c r="H59" s="1537"/>
      <c r="I59" s="1538"/>
      <c r="J59" s="1538"/>
      <c r="K59" s="1539"/>
      <c r="L59" s="1543"/>
      <c r="M59" s="1544"/>
      <c r="N59" s="1544"/>
      <c r="O59" s="1545"/>
      <c r="P59" s="1589" t="s">
        <v>549</v>
      </c>
      <c r="Q59" s="1590"/>
      <c r="R59" s="1591"/>
      <c r="S59" s="297" t="str">
        <f>IF(S58="","",VLOOKUP(S58,'標準様式１シフト記号表（勤務時間帯）'!$C$6:$K$35,9,FALSE))</f>
        <v/>
      </c>
      <c r="T59" s="298" t="str">
        <f>IF(T58="","",VLOOKUP(T58,'標準様式１シフト記号表（勤務時間帯）'!$C$6:$K$35,9,FALSE))</f>
        <v/>
      </c>
      <c r="U59" s="298" t="str">
        <f>IF(U58="","",VLOOKUP(U58,'標準様式１シフト記号表（勤務時間帯）'!$C$6:$K$35,9,FALSE))</f>
        <v/>
      </c>
      <c r="V59" s="298" t="str">
        <f>IF(V58="","",VLOOKUP(V58,'標準様式１シフト記号表（勤務時間帯）'!$C$6:$K$35,9,FALSE))</f>
        <v/>
      </c>
      <c r="W59" s="298" t="str">
        <f>IF(W58="","",VLOOKUP(W58,'標準様式１シフト記号表（勤務時間帯）'!$C$6:$K$35,9,FALSE))</f>
        <v/>
      </c>
      <c r="X59" s="298" t="str">
        <f>IF(X58="","",VLOOKUP(X58,'標準様式１シフト記号表（勤務時間帯）'!$C$6:$K$35,9,FALSE))</f>
        <v/>
      </c>
      <c r="Y59" s="299" t="str">
        <f>IF(Y58="","",VLOOKUP(Y58,'標準様式１シフト記号表（勤務時間帯）'!$C$6:$K$35,9,FALSE))</f>
        <v/>
      </c>
      <c r="Z59" s="297" t="str">
        <f>IF(Z58="","",VLOOKUP(Z58,'標準様式１シフト記号表（勤務時間帯）'!$C$6:$K$35,9,FALSE))</f>
        <v/>
      </c>
      <c r="AA59" s="298" t="str">
        <f>IF(AA58="","",VLOOKUP(AA58,'標準様式１シフト記号表（勤務時間帯）'!$C$6:$K$35,9,FALSE))</f>
        <v/>
      </c>
      <c r="AB59" s="298" t="str">
        <f>IF(AB58="","",VLOOKUP(AB58,'標準様式１シフト記号表（勤務時間帯）'!$C$6:$K$35,9,FALSE))</f>
        <v/>
      </c>
      <c r="AC59" s="298" t="str">
        <f>IF(AC58="","",VLOOKUP(AC58,'標準様式１シフト記号表（勤務時間帯）'!$C$6:$K$35,9,FALSE))</f>
        <v/>
      </c>
      <c r="AD59" s="298" t="str">
        <f>IF(AD58="","",VLOOKUP(AD58,'標準様式１シフト記号表（勤務時間帯）'!$C$6:$K$35,9,FALSE))</f>
        <v/>
      </c>
      <c r="AE59" s="298" t="str">
        <f>IF(AE58="","",VLOOKUP(AE58,'標準様式１シフト記号表（勤務時間帯）'!$C$6:$K$35,9,FALSE))</f>
        <v/>
      </c>
      <c r="AF59" s="299" t="str">
        <f>IF(AF58="","",VLOOKUP(AF58,'標準様式１シフト記号表（勤務時間帯）'!$C$6:$K$35,9,FALSE))</f>
        <v/>
      </c>
      <c r="AG59" s="297" t="str">
        <f>IF(AG58="","",VLOOKUP(AG58,'標準様式１シフト記号表（勤務時間帯）'!$C$6:$K$35,9,FALSE))</f>
        <v/>
      </c>
      <c r="AH59" s="298" t="str">
        <f>IF(AH58="","",VLOOKUP(AH58,'標準様式１シフト記号表（勤務時間帯）'!$C$6:$K$35,9,FALSE))</f>
        <v/>
      </c>
      <c r="AI59" s="298" t="str">
        <f>IF(AI58="","",VLOOKUP(AI58,'標準様式１シフト記号表（勤務時間帯）'!$C$6:$K$35,9,FALSE))</f>
        <v/>
      </c>
      <c r="AJ59" s="298" t="str">
        <f>IF(AJ58="","",VLOOKUP(AJ58,'標準様式１シフト記号表（勤務時間帯）'!$C$6:$K$35,9,FALSE))</f>
        <v/>
      </c>
      <c r="AK59" s="298" t="str">
        <f>IF(AK58="","",VLOOKUP(AK58,'標準様式１シフト記号表（勤務時間帯）'!$C$6:$K$35,9,FALSE))</f>
        <v/>
      </c>
      <c r="AL59" s="298" t="str">
        <f>IF(AL58="","",VLOOKUP(AL58,'標準様式１シフト記号表（勤務時間帯）'!$C$6:$K$35,9,FALSE))</f>
        <v/>
      </c>
      <c r="AM59" s="299" t="str">
        <f>IF(AM58="","",VLOOKUP(AM58,'標準様式１シフト記号表（勤務時間帯）'!$C$6:$K$35,9,FALSE))</f>
        <v/>
      </c>
      <c r="AN59" s="297" t="str">
        <f>IF(AN58="","",VLOOKUP(AN58,'標準様式１シフト記号表（勤務時間帯）'!$C$6:$K$35,9,FALSE))</f>
        <v/>
      </c>
      <c r="AO59" s="298" t="str">
        <f>IF(AO58="","",VLOOKUP(AO58,'標準様式１シフト記号表（勤務時間帯）'!$C$6:$K$35,9,FALSE))</f>
        <v/>
      </c>
      <c r="AP59" s="298" t="str">
        <f>IF(AP58="","",VLOOKUP(AP58,'標準様式１シフト記号表（勤務時間帯）'!$C$6:$K$35,9,FALSE))</f>
        <v/>
      </c>
      <c r="AQ59" s="298" t="str">
        <f>IF(AQ58="","",VLOOKUP(AQ58,'標準様式１シフト記号表（勤務時間帯）'!$C$6:$K$35,9,FALSE))</f>
        <v/>
      </c>
      <c r="AR59" s="298" t="str">
        <f>IF(AR58="","",VLOOKUP(AR58,'標準様式１シフト記号表（勤務時間帯）'!$C$6:$K$35,9,FALSE))</f>
        <v/>
      </c>
      <c r="AS59" s="298" t="str">
        <f>IF(AS58="","",VLOOKUP(AS58,'標準様式１シフト記号表（勤務時間帯）'!$C$6:$K$35,9,FALSE))</f>
        <v/>
      </c>
      <c r="AT59" s="299" t="str">
        <f>IF(AT58="","",VLOOKUP(AT58,'標準様式１シフト記号表（勤務時間帯）'!$C$6:$K$35,9,FALSE))</f>
        <v/>
      </c>
      <c r="AU59" s="297" t="str">
        <f>IF(AU58="","",VLOOKUP(AU58,'標準様式１シフト記号表（勤務時間帯）'!$C$6:$K$35,9,FALSE))</f>
        <v/>
      </c>
      <c r="AV59" s="298" t="str">
        <f>IF(AV58="","",VLOOKUP(AV58,'標準様式１シフト記号表（勤務時間帯）'!$C$6:$K$35,9,FALSE))</f>
        <v/>
      </c>
      <c r="AW59" s="298" t="str">
        <f>IF(AW58="","",VLOOKUP(AW58,'標準様式１シフト記号表（勤務時間帯）'!$C$6:$K$35,9,FALSE))</f>
        <v/>
      </c>
      <c r="AX59" s="1592">
        <f>IF($BB$3="４週",SUM(S59:AT59),IF($BB$3="暦月",SUM(S59:AW59),""))</f>
        <v>0</v>
      </c>
      <c r="AY59" s="1593"/>
      <c r="AZ59" s="1594">
        <f>IF($BB$3="４週",AX59/4,IF($BB$3="暦月",'標準様式１（100名）'!AX59/('標準様式１（100名）'!$BB$8/7),""))</f>
        <v>0</v>
      </c>
      <c r="BA59" s="1595"/>
      <c r="BB59" s="1643"/>
      <c r="BC59" s="1544"/>
      <c r="BD59" s="1544"/>
      <c r="BE59" s="1544"/>
      <c r="BF59" s="1545"/>
    </row>
    <row r="60" spans="2:58" ht="20.25" customHeight="1" x14ac:dyDescent="0.15">
      <c r="B60" s="1522"/>
      <c r="C60" s="1631"/>
      <c r="D60" s="1632"/>
      <c r="E60" s="1633"/>
      <c r="F60" s="357">
        <f>C58</f>
        <v>0</v>
      </c>
      <c r="G60" s="1607"/>
      <c r="H60" s="1537"/>
      <c r="I60" s="1538"/>
      <c r="J60" s="1538"/>
      <c r="K60" s="1539"/>
      <c r="L60" s="1612"/>
      <c r="M60" s="1613"/>
      <c r="N60" s="1613"/>
      <c r="O60" s="1614"/>
      <c r="P60" s="1596" t="s">
        <v>550</v>
      </c>
      <c r="Q60" s="1597"/>
      <c r="R60" s="1598"/>
      <c r="S60" s="301" t="str">
        <f>IF(S58="","",VLOOKUP(S58,'標準様式１シフト記号表（勤務時間帯）'!$C$6:$U$35,19,FALSE))</f>
        <v/>
      </c>
      <c r="T60" s="302" t="str">
        <f>IF(T58="","",VLOOKUP(T58,'標準様式１シフト記号表（勤務時間帯）'!$C$6:$U$35,19,FALSE))</f>
        <v/>
      </c>
      <c r="U60" s="302" t="str">
        <f>IF(U58="","",VLOOKUP(U58,'標準様式１シフト記号表（勤務時間帯）'!$C$6:$U$35,19,FALSE))</f>
        <v/>
      </c>
      <c r="V60" s="302" t="str">
        <f>IF(V58="","",VLOOKUP(V58,'標準様式１シフト記号表（勤務時間帯）'!$C$6:$U$35,19,FALSE))</f>
        <v/>
      </c>
      <c r="W60" s="302" t="str">
        <f>IF(W58="","",VLOOKUP(W58,'標準様式１シフト記号表（勤務時間帯）'!$C$6:$U$35,19,FALSE))</f>
        <v/>
      </c>
      <c r="X60" s="302" t="str">
        <f>IF(X58="","",VLOOKUP(X58,'標準様式１シフト記号表（勤務時間帯）'!$C$6:$U$35,19,FALSE))</f>
        <v/>
      </c>
      <c r="Y60" s="303" t="str">
        <f>IF(Y58="","",VLOOKUP(Y58,'標準様式１シフト記号表（勤務時間帯）'!$C$6:$U$35,19,FALSE))</f>
        <v/>
      </c>
      <c r="Z60" s="301" t="str">
        <f>IF(Z58="","",VLOOKUP(Z58,'標準様式１シフト記号表（勤務時間帯）'!$C$6:$U$35,19,FALSE))</f>
        <v/>
      </c>
      <c r="AA60" s="302" t="str">
        <f>IF(AA58="","",VLOOKUP(AA58,'標準様式１シフト記号表（勤務時間帯）'!$C$6:$U$35,19,FALSE))</f>
        <v/>
      </c>
      <c r="AB60" s="302" t="str">
        <f>IF(AB58="","",VLOOKUP(AB58,'標準様式１シフト記号表（勤務時間帯）'!$C$6:$U$35,19,FALSE))</f>
        <v/>
      </c>
      <c r="AC60" s="302" t="str">
        <f>IF(AC58="","",VLOOKUP(AC58,'標準様式１シフト記号表（勤務時間帯）'!$C$6:$U$35,19,FALSE))</f>
        <v/>
      </c>
      <c r="AD60" s="302" t="str">
        <f>IF(AD58="","",VLOOKUP(AD58,'標準様式１シフト記号表（勤務時間帯）'!$C$6:$U$35,19,FALSE))</f>
        <v/>
      </c>
      <c r="AE60" s="302" t="str">
        <f>IF(AE58="","",VLOOKUP(AE58,'標準様式１シフト記号表（勤務時間帯）'!$C$6:$U$35,19,FALSE))</f>
        <v/>
      </c>
      <c r="AF60" s="303" t="str">
        <f>IF(AF58="","",VLOOKUP(AF58,'標準様式１シフト記号表（勤務時間帯）'!$C$6:$U$35,19,FALSE))</f>
        <v/>
      </c>
      <c r="AG60" s="301" t="str">
        <f>IF(AG58="","",VLOOKUP(AG58,'標準様式１シフト記号表（勤務時間帯）'!$C$6:$U$35,19,FALSE))</f>
        <v/>
      </c>
      <c r="AH60" s="302" t="str">
        <f>IF(AH58="","",VLOOKUP(AH58,'標準様式１シフト記号表（勤務時間帯）'!$C$6:$U$35,19,FALSE))</f>
        <v/>
      </c>
      <c r="AI60" s="302" t="str">
        <f>IF(AI58="","",VLOOKUP(AI58,'標準様式１シフト記号表（勤務時間帯）'!$C$6:$U$35,19,FALSE))</f>
        <v/>
      </c>
      <c r="AJ60" s="302" t="str">
        <f>IF(AJ58="","",VLOOKUP(AJ58,'標準様式１シフト記号表（勤務時間帯）'!$C$6:$U$35,19,FALSE))</f>
        <v/>
      </c>
      <c r="AK60" s="302" t="str">
        <f>IF(AK58="","",VLOOKUP(AK58,'標準様式１シフト記号表（勤務時間帯）'!$C$6:$U$35,19,FALSE))</f>
        <v/>
      </c>
      <c r="AL60" s="302" t="str">
        <f>IF(AL58="","",VLOOKUP(AL58,'標準様式１シフト記号表（勤務時間帯）'!$C$6:$U$35,19,FALSE))</f>
        <v/>
      </c>
      <c r="AM60" s="303" t="str">
        <f>IF(AM58="","",VLOOKUP(AM58,'標準様式１シフト記号表（勤務時間帯）'!$C$6:$U$35,19,FALSE))</f>
        <v/>
      </c>
      <c r="AN60" s="301" t="str">
        <f>IF(AN58="","",VLOOKUP(AN58,'標準様式１シフト記号表（勤務時間帯）'!$C$6:$U$35,19,FALSE))</f>
        <v/>
      </c>
      <c r="AO60" s="302" t="str">
        <f>IF(AO58="","",VLOOKUP(AO58,'標準様式１シフト記号表（勤務時間帯）'!$C$6:$U$35,19,FALSE))</f>
        <v/>
      </c>
      <c r="AP60" s="302" t="str">
        <f>IF(AP58="","",VLOOKUP(AP58,'標準様式１シフト記号表（勤務時間帯）'!$C$6:$U$35,19,FALSE))</f>
        <v/>
      </c>
      <c r="AQ60" s="302" t="str">
        <f>IF(AQ58="","",VLOOKUP(AQ58,'標準様式１シフト記号表（勤務時間帯）'!$C$6:$U$35,19,FALSE))</f>
        <v/>
      </c>
      <c r="AR60" s="302" t="str">
        <f>IF(AR58="","",VLOOKUP(AR58,'標準様式１シフト記号表（勤務時間帯）'!$C$6:$U$35,19,FALSE))</f>
        <v/>
      </c>
      <c r="AS60" s="302" t="str">
        <f>IF(AS58="","",VLOOKUP(AS58,'標準様式１シフト記号表（勤務時間帯）'!$C$6:$U$35,19,FALSE))</f>
        <v/>
      </c>
      <c r="AT60" s="303" t="str">
        <f>IF(AT58="","",VLOOKUP(AT58,'標準様式１シフト記号表（勤務時間帯）'!$C$6:$U$35,19,FALSE))</f>
        <v/>
      </c>
      <c r="AU60" s="301" t="str">
        <f>IF(AU58="","",VLOOKUP(AU58,'標準様式１シフト記号表（勤務時間帯）'!$C$6:$U$35,19,FALSE))</f>
        <v/>
      </c>
      <c r="AV60" s="302" t="str">
        <f>IF(AV58="","",VLOOKUP(AV58,'標準様式１シフト記号表（勤務時間帯）'!$C$6:$U$35,19,FALSE))</f>
        <v/>
      </c>
      <c r="AW60" s="302" t="str">
        <f>IF(AW58="","",VLOOKUP(AW58,'標準様式１シフト記号表（勤務時間帯）'!$C$6:$U$35,19,FALSE))</f>
        <v/>
      </c>
      <c r="AX60" s="1599">
        <f>IF($BB$3="４週",SUM(S60:AT60),IF($BB$3="暦月",SUM(S60:AW60),""))</f>
        <v>0</v>
      </c>
      <c r="AY60" s="1600"/>
      <c r="AZ60" s="1601">
        <f>IF($BB$3="４週",AX60/4,IF($BB$3="暦月",'標準様式１（100名）'!AX60/('標準様式１（100名）'!$BB$8/7),""))</f>
        <v>0</v>
      </c>
      <c r="BA60" s="1602"/>
      <c r="BB60" s="1644"/>
      <c r="BC60" s="1613"/>
      <c r="BD60" s="1613"/>
      <c r="BE60" s="1613"/>
      <c r="BF60" s="1614"/>
    </row>
    <row r="61" spans="2:58" ht="20.25" customHeight="1" x14ac:dyDescent="0.15">
      <c r="B61" s="1704">
        <f>B58+1</f>
        <v>14</v>
      </c>
      <c r="C61" s="1628"/>
      <c r="D61" s="1629"/>
      <c r="E61" s="1630"/>
      <c r="F61" s="358"/>
      <c r="G61" s="1705"/>
      <c r="H61" s="1706"/>
      <c r="I61" s="1707"/>
      <c r="J61" s="1707"/>
      <c r="K61" s="1708"/>
      <c r="L61" s="1543"/>
      <c r="M61" s="1544"/>
      <c r="N61" s="1544"/>
      <c r="O61" s="1545"/>
      <c r="P61" s="1709" t="s">
        <v>548</v>
      </c>
      <c r="Q61" s="1710"/>
      <c r="R61" s="1711"/>
      <c r="S61" s="354"/>
      <c r="T61" s="355"/>
      <c r="U61" s="355"/>
      <c r="V61" s="355"/>
      <c r="W61" s="355"/>
      <c r="X61" s="355"/>
      <c r="Y61" s="356"/>
      <c r="Z61" s="354"/>
      <c r="AA61" s="355"/>
      <c r="AB61" s="355"/>
      <c r="AC61" s="355"/>
      <c r="AD61" s="355"/>
      <c r="AE61" s="355"/>
      <c r="AF61" s="356"/>
      <c r="AG61" s="354"/>
      <c r="AH61" s="355"/>
      <c r="AI61" s="355"/>
      <c r="AJ61" s="355"/>
      <c r="AK61" s="355"/>
      <c r="AL61" s="355"/>
      <c r="AM61" s="356"/>
      <c r="AN61" s="354"/>
      <c r="AO61" s="355"/>
      <c r="AP61" s="355"/>
      <c r="AQ61" s="355"/>
      <c r="AR61" s="355"/>
      <c r="AS61" s="355"/>
      <c r="AT61" s="356"/>
      <c r="AU61" s="354"/>
      <c r="AV61" s="355"/>
      <c r="AW61" s="355"/>
      <c r="AX61" s="1700"/>
      <c r="AY61" s="1701"/>
      <c r="AZ61" s="1702"/>
      <c r="BA61" s="1703"/>
      <c r="BB61" s="1643"/>
      <c r="BC61" s="1544"/>
      <c r="BD61" s="1544"/>
      <c r="BE61" s="1544"/>
      <c r="BF61" s="1545"/>
    </row>
    <row r="62" spans="2:58" ht="20.25" customHeight="1" x14ac:dyDescent="0.15">
      <c r="B62" s="1522"/>
      <c r="C62" s="1628"/>
      <c r="D62" s="1629"/>
      <c r="E62" s="1630"/>
      <c r="F62" s="296"/>
      <c r="G62" s="1533"/>
      <c r="H62" s="1537"/>
      <c r="I62" s="1538"/>
      <c r="J62" s="1538"/>
      <c r="K62" s="1539"/>
      <c r="L62" s="1543"/>
      <c r="M62" s="1544"/>
      <c r="N62" s="1544"/>
      <c r="O62" s="1545"/>
      <c r="P62" s="1589" t="s">
        <v>549</v>
      </c>
      <c r="Q62" s="1590"/>
      <c r="R62" s="1591"/>
      <c r="S62" s="297" t="str">
        <f>IF(S61="","",VLOOKUP(S61,'標準様式１シフト記号表（勤務時間帯）'!$C$6:$K$35,9,FALSE))</f>
        <v/>
      </c>
      <c r="T62" s="298" t="str">
        <f>IF(T61="","",VLOOKUP(T61,'標準様式１シフト記号表（勤務時間帯）'!$C$6:$K$35,9,FALSE))</f>
        <v/>
      </c>
      <c r="U62" s="298" t="str">
        <f>IF(U61="","",VLOOKUP(U61,'標準様式１シフト記号表（勤務時間帯）'!$C$6:$K$35,9,FALSE))</f>
        <v/>
      </c>
      <c r="V62" s="298" t="str">
        <f>IF(V61="","",VLOOKUP(V61,'標準様式１シフト記号表（勤務時間帯）'!$C$6:$K$35,9,FALSE))</f>
        <v/>
      </c>
      <c r="W62" s="298" t="str">
        <f>IF(W61="","",VLOOKUP(W61,'標準様式１シフト記号表（勤務時間帯）'!$C$6:$K$35,9,FALSE))</f>
        <v/>
      </c>
      <c r="X62" s="298" t="str">
        <f>IF(X61="","",VLOOKUP(X61,'標準様式１シフト記号表（勤務時間帯）'!$C$6:$K$35,9,FALSE))</f>
        <v/>
      </c>
      <c r="Y62" s="299" t="str">
        <f>IF(Y61="","",VLOOKUP(Y61,'標準様式１シフト記号表（勤務時間帯）'!$C$6:$K$35,9,FALSE))</f>
        <v/>
      </c>
      <c r="Z62" s="297" t="str">
        <f>IF(Z61="","",VLOOKUP(Z61,'標準様式１シフト記号表（勤務時間帯）'!$C$6:$K$35,9,FALSE))</f>
        <v/>
      </c>
      <c r="AA62" s="298" t="str">
        <f>IF(AA61="","",VLOOKUP(AA61,'標準様式１シフト記号表（勤務時間帯）'!$C$6:$K$35,9,FALSE))</f>
        <v/>
      </c>
      <c r="AB62" s="298" t="str">
        <f>IF(AB61="","",VLOOKUP(AB61,'標準様式１シフト記号表（勤務時間帯）'!$C$6:$K$35,9,FALSE))</f>
        <v/>
      </c>
      <c r="AC62" s="298" t="str">
        <f>IF(AC61="","",VLOOKUP(AC61,'標準様式１シフト記号表（勤務時間帯）'!$C$6:$K$35,9,FALSE))</f>
        <v/>
      </c>
      <c r="AD62" s="298" t="str">
        <f>IF(AD61="","",VLOOKUP(AD61,'標準様式１シフト記号表（勤務時間帯）'!$C$6:$K$35,9,FALSE))</f>
        <v/>
      </c>
      <c r="AE62" s="298" t="str">
        <f>IF(AE61="","",VLOOKUP(AE61,'標準様式１シフト記号表（勤務時間帯）'!$C$6:$K$35,9,FALSE))</f>
        <v/>
      </c>
      <c r="AF62" s="299" t="str">
        <f>IF(AF61="","",VLOOKUP(AF61,'標準様式１シフト記号表（勤務時間帯）'!$C$6:$K$35,9,FALSE))</f>
        <v/>
      </c>
      <c r="AG62" s="297" t="str">
        <f>IF(AG61="","",VLOOKUP(AG61,'標準様式１シフト記号表（勤務時間帯）'!$C$6:$K$35,9,FALSE))</f>
        <v/>
      </c>
      <c r="AH62" s="298" t="str">
        <f>IF(AH61="","",VLOOKUP(AH61,'標準様式１シフト記号表（勤務時間帯）'!$C$6:$K$35,9,FALSE))</f>
        <v/>
      </c>
      <c r="AI62" s="298" t="str">
        <f>IF(AI61="","",VLOOKUP(AI61,'標準様式１シフト記号表（勤務時間帯）'!$C$6:$K$35,9,FALSE))</f>
        <v/>
      </c>
      <c r="AJ62" s="298" t="str">
        <f>IF(AJ61="","",VLOOKUP(AJ61,'標準様式１シフト記号表（勤務時間帯）'!$C$6:$K$35,9,FALSE))</f>
        <v/>
      </c>
      <c r="AK62" s="298" t="str">
        <f>IF(AK61="","",VLOOKUP(AK61,'標準様式１シフト記号表（勤務時間帯）'!$C$6:$K$35,9,FALSE))</f>
        <v/>
      </c>
      <c r="AL62" s="298" t="str">
        <f>IF(AL61="","",VLOOKUP(AL61,'標準様式１シフト記号表（勤務時間帯）'!$C$6:$K$35,9,FALSE))</f>
        <v/>
      </c>
      <c r="AM62" s="299" t="str">
        <f>IF(AM61="","",VLOOKUP(AM61,'標準様式１シフト記号表（勤務時間帯）'!$C$6:$K$35,9,FALSE))</f>
        <v/>
      </c>
      <c r="AN62" s="297" t="str">
        <f>IF(AN61="","",VLOOKUP(AN61,'標準様式１シフト記号表（勤務時間帯）'!$C$6:$K$35,9,FALSE))</f>
        <v/>
      </c>
      <c r="AO62" s="298" t="str">
        <f>IF(AO61="","",VLOOKUP(AO61,'標準様式１シフト記号表（勤務時間帯）'!$C$6:$K$35,9,FALSE))</f>
        <v/>
      </c>
      <c r="AP62" s="298" t="str">
        <f>IF(AP61="","",VLOOKUP(AP61,'標準様式１シフト記号表（勤務時間帯）'!$C$6:$K$35,9,FALSE))</f>
        <v/>
      </c>
      <c r="AQ62" s="298" t="str">
        <f>IF(AQ61="","",VLOOKUP(AQ61,'標準様式１シフト記号表（勤務時間帯）'!$C$6:$K$35,9,FALSE))</f>
        <v/>
      </c>
      <c r="AR62" s="298" t="str">
        <f>IF(AR61="","",VLOOKUP(AR61,'標準様式１シフト記号表（勤務時間帯）'!$C$6:$K$35,9,FALSE))</f>
        <v/>
      </c>
      <c r="AS62" s="298" t="str">
        <f>IF(AS61="","",VLOOKUP(AS61,'標準様式１シフト記号表（勤務時間帯）'!$C$6:$K$35,9,FALSE))</f>
        <v/>
      </c>
      <c r="AT62" s="299" t="str">
        <f>IF(AT61="","",VLOOKUP(AT61,'標準様式１シフト記号表（勤務時間帯）'!$C$6:$K$35,9,FALSE))</f>
        <v/>
      </c>
      <c r="AU62" s="297" t="str">
        <f>IF(AU61="","",VLOOKUP(AU61,'標準様式１シフト記号表（勤務時間帯）'!$C$6:$K$35,9,FALSE))</f>
        <v/>
      </c>
      <c r="AV62" s="298" t="str">
        <f>IF(AV61="","",VLOOKUP(AV61,'標準様式１シフト記号表（勤務時間帯）'!$C$6:$K$35,9,FALSE))</f>
        <v/>
      </c>
      <c r="AW62" s="298" t="str">
        <f>IF(AW61="","",VLOOKUP(AW61,'標準様式１シフト記号表（勤務時間帯）'!$C$6:$K$35,9,FALSE))</f>
        <v/>
      </c>
      <c r="AX62" s="1592">
        <f>IF($BB$3="４週",SUM(S62:AT62),IF($BB$3="暦月",SUM(S62:AW62),""))</f>
        <v>0</v>
      </c>
      <c r="AY62" s="1593"/>
      <c r="AZ62" s="1594">
        <f>IF($BB$3="４週",AX62/4,IF($BB$3="暦月",'標準様式１（100名）'!AX62/('標準様式１（100名）'!$BB$8/7),""))</f>
        <v>0</v>
      </c>
      <c r="BA62" s="1595"/>
      <c r="BB62" s="1643"/>
      <c r="BC62" s="1544"/>
      <c r="BD62" s="1544"/>
      <c r="BE62" s="1544"/>
      <c r="BF62" s="1545"/>
    </row>
    <row r="63" spans="2:58" ht="20.25" customHeight="1" x14ac:dyDescent="0.15">
      <c r="B63" s="1522"/>
      <c r="C63" s="1631"/>
      <c r="D63" s="1632"/>
      <c r="E63" s="1633"/>
      <c r="F63" s="357">
        <f>C61</f>
        <v>0</v>
      </c>
      <c r="G63" s="1607"/>
      <c r="H63" s="1537"/>
      <c r="I63" s="1538"/>
      <c r="J63" s="1538"/>
      <c r="K63" s="1539"/>
      <c r="L63" s="1612"/>
      <c r="M63" s="1613"/>
      <c r="N63" s="1613"/>
      <c r="O63" s="1614"/>
      <c r="P63" s="1596" t="s">
        <v>550</v>
      </c>
      <c r="Q63" s="1597"/>
      <c r="R63" s="1598"/>
      <c r="S63" s="301" t="str">
        <f>IF(S61="","",VLOOKUP(S61,'標準様式１シフト記号表（勤務時間帯）'!$C$6:$U$35,19,FALSE))</f>
        <v/>
      </c>
      <c r="T63" s="302" t="str">
        <f>IF(T61="","",VLOOKUP(T61,'標準様式１シフト記号表（勤務時間帯）'!$C$6:$U$35,19,FALSE))</f>
        <v/>
      </c>
      <c r="U63" s="302" t="str">
        <f>IF(U61="","",VLOOKUP(U61,'標準様式１シフト記号表（勤務時間帯）'!$C$6:$U$35,19,FALSE))</f>
        <v/>
      </c>
      <c r="V63" s="302" t="str">
        <f>IF(V61="","",VLOOKUP(V61,'標準様式１シフト記号表（勤務時間帯）'!$C$6:$U$35,19,FALSE))</f>
        <v/>
      </c>
      <c r="W63" s="302" t="str">
        <f>IF(W61="","",VLOOKUP(W61,'標準様式１シフト記号表（勤務時間帯）'!$C$6:$U$35,19,FALSE))</f>
        <v/>
      </c>
      <c r="X63" s="302" t="str">
        <f>IF(X61="","",VLOOKUP(X61,'標準様式１シフト記号表（勤務時間帯）'!$C$6:$U$35,19,FALSE))</f>
        <v/>
      </c>
      <c r="Y63" s="303" t="str">
        <f>IF(Y61="","",VLOOKUP(Y61,'標準様式１シフト記号表（勤務時間帯）'!$C$6:$U$35,19,FALSE))</f>
        <v/>
      </c>
      <c r="Z63" s="301" t="str">
        <f>IF(Z61="","",VLOOKUP(Z61,'標準様式１シフト記号表（勤務時間帯）'!$C$6:$U$35,19,FALSE))</f>
        <v/>
      </c>
      <c r="AA63" s="302" t="str">
        <f>IF(AA61="","",VLOOKUP(AA61,'標準様式１シフト記号表（勤務時間帯）'!$C$6:$U$35,19,FALSE))</f>
        <v/>
      </c>
      <c r="AB63" s="302" t="str">
        <f>IF(AB61="","",VLOOKUP(AB61,'標準様式１シフト記号表（勤務時間帯）'!$C$6:$U$35,19,FALSE))</f>
        <v/>
      </c>
      <c r="AC63" s="302" t="str">
        <f>IF(AC61="","",VLOOKUP(AC61,'標準様式１シフト記号表（勤務時間帯）'!$C$6:$U$35,19,FALSE))</f>
        <v/>
      </c>
      <c r="AD63" s="302" t="str">
        <f>IF(AD61="","",VLOOKUP(AD61,'標準様式１シフト記号表（勤務時間帯）'!$C$6:$U$35,19,FALSE))</f>
        <v/>
      </c>
      <c r="AE63" s="302" t="str">
        <f>IF(AE61="","",VLOOKUP(AE61,'標準様式１シフト記号表（勤務時間帯）'!$C$6:$U$35,19,FALSE))</f>
        <v/>
      </c>
      <c r="AF63" s="303" t="str">
        <f>IF(AF61="","",VLOOKUP(AF61,'標準様式１シフト記号表（勤務時間帯）'!$C$6:$U$35,19,FALSE))</f>
        <v/>
      </c>
      <c r="AG63" s="301" t="str">
        <f>IF(AG61="","",VLOOKUP(AG61,'標準様式１シフト記号表（勤務時間帯）'!$C$6:$U$35,19,FALSE))</f>
        <v/>
      </c>
      <c r="AH63" s="302" t="str">
        <f>IF(AH61="","",VLOOKUP(AH61,'標準様式１シフト記号表（勤務時間帯）'!$C$6:$U$35,19,FALSE))</f>
        <v/>
      </c>
      <c r="AI63" s="302" t="str">
        <f>IF(AI61="","",VLOOKUP(AI61,'標準様式１シフト記号表（勤務時間帯）'!$C$6:$U$35,19,FALSE))</f>
        <v/>
      </c>
      <c r="AJ63" s="302" t="str">
        <f>IF(AJ61="","",VLOOKUP(AJ61,'標準様式１シフト記号表（勤務時間帯）'!$C$6:$U$35,19,FALSE))</f>
        <v/>
      </c>
      <c r="AK63" s="302" t="str">
        <f>IF(AK61="","",VLOOKUP(AK61,'標準様式１シフト記号表（勤務時間帯）'!$C$6:$U$35,19,FALSE))</f>
        <v/>
      </c>
      <c r="AL63" s="302" t="str">
        <f>IF(AL61="","",VLOOKUP(AL61,'標準様式１シフト記号表（勤務時間帯）'!$C$6:$U$35,19,FALSE))</f>
        <v/>
      </c>
      <c r="AM63" s="303" t="str">
        <f>IF(AM61="","",VLOOKUP(AM61,'標準様式１シフト記号表（勤務時間帯）'!$C$6:$U$35,19,FALSE))</f>
        <v/>
      </c>
      <c r="AN63" s="301" t="str">
        <f>IF(AN61="","",VLOOKUP(AN61,'標準様式１シフト記号表（勤務時間帯）'!$C$6:$U$35,19,FALSE))</f>
        <v/>
      </c>
      <c r="AO63" s="302" t="str">
        <f>IF(AO61="","",VLOOKUP(AO61,'標準様式１シフト記号表（勤務時間帯）'!$C$6:$U$35,19,FALSE))</f>
        <v/>
      </c>
      <c r="AP63" s="302" t="str">
        <f>IF(AP61="","",VLOOKUP(AP61,'標準様式１シフト記号表（勤務時間帯）'!$C$6:$U$35,19,FALSE))</f>
        <v/>
      </c>
      <c r="AQ63" s="302" t="str">
        <f>IF(AQ61="","",VLOOKUP(AQ61,'標準様式１シフト記号表（勤務時間帯）'!$C$6:$U$35,19,FALSE))</f>
        <v/>
      </c>
      <c r="AR63" s="302" t="str">
        <f>IF(AR61="","",VLOOKUP(AR61,'標準様式１シフト記号表（勤務時間帯）'!$C$6:$U$35,19,FALSE))</f>
        <v/>
      </c>
      <c r="AS63" s="302" t="str">
        <f>IF(AS61="","",VLOOKUP(AS61,'標準様式１シフト記号表（勤務時間帯）'!$C$6:$U$35,19,FALSE))</f>
        <v/>
      </c>
      <c r="AT63" s="303" t="str">
        <f>IF(AT61="","",VLOOKUP(AT61,'標準様式１シフト記号表（勤務時間帯）'!$C$6:$U$35,19,FALSE))</f>
        <v/>
      </c>
      <c r="AU63" s="301" t="str">
        <f>IF(AU61="","",VLOOKUP(AU61,'標準様式１シフト記号表（勤務時間帯）'!$C$6:$U$35,19,FALSE))</f>
        <v/>
      </c>
      <c r="AV63" s="302" t="str">
        <f>IF(AV61="","",VLOOKUP(AV61,'標準様式１シフト記号表（勤務時間帯）'!$C$6:$U$35,19,FALSE))</f>
        <v/>
      </c>
      <c r="AW63" s="302" t="str">
        <f>IF(AW61="","",VLOOKUP(AW61,'標準様式１シフト記号表（勤務時間帯）'!$C$6:$U$35,19,FALSE))</f>
        <v/>
      </c>
      <c r="AX63" s="1599">
        <f>IF($BB$3="４週",SUM(S63:AT63),IF($BB$3="暦月",SUM(S63:AW63),""))</f>
        <v>0</v>
      </c>
      <c r="AY63" s="1600"/>
      <c r="AZ63" s="1601">
        <f>IF($BB$3="４週",AX63/4,IF($BB$3="暦月",'標準様式１（100名）'!AX63/('標準様式１（100名）'!$BB$8/7),""))</f>
        <v>0</v>
      </c>
      <c r="BA63" s="1602"/>
      <c r="BB63" s="1644"/>
      <c r="BC63" s="1613"/>
      <c r="BD63" s="1613"/>
      <c r="BE63" s="1613"/>
      <c r="BF63" s="1614"/>
    </row>
    <row r="64" spans="2:58" ht="20.25" customHeight="1" x14ac:dyDescent="0.15">
      <c r="B64" s="1522">
        <f>B61+1</f>
        <v>15</v>
      </c>
      <c r="C64" s="1625"/>
      <c r="D64" s="1626"/>
      <c r="E64" s="1627"/>
      <c r="F64" s="304"/>
      <c r="G64" s="1606"/>
      <c r="H64" s="1608"/>
      <c r="I64" s="1538"/>
      <c r="J64" s="1538"/>
      <c r="K64" s="1539"/>
      <c r="L64" s="1609"/>
      <c r="M64" s="1610"/>
      <c r="N64" s="1610"/>
      <c r="O64" s="1611"/>
      <c r="P64" s="1615" t="s">
        <v>548</v>
      </c>
      <c r="Q64" s="1616"/>
      <c r="R64" s="1617"/>
      <c r="S64" s="354"/>
      <c r="T64" s="355"/>
      <c r="U64" s="355"/>
      <c r="V64" s="355"/>
      <c r="W64" s="355"/>
      <c r="X64" s="355"/>
      <c r="Y64" s="356"/>
      <c r="Z64" s="354"/>
      <c r="AA64" s="355"/>
      <c r="AB64" s="355"/>
      <c r="AC64" s="355"/>
      <c r="AD64" s="355"/>
      <c r="AE64" s="355"/>
      <c r="AF64" s="356"/>
      <c r="AG64" s="354"/>
      <c r="AH64" s="355"/>
      <c r="AI64" s="355"/>
      <c r="AJ64" s="355"/>
      <c r="AK64" s="355"/>
      <c r="AL64" s="355"/>
      <c r="AM64" s="356"/>
      <c r="AN64" s="354"/>
      <c r="AO64" s="355"/>
      <c r="AP64" s="355"/>
      <c r="AQ64" s="355"/>
      <c r="AR64" s="355"/>
      <c r="AS64" s="355"/>
      <c r="AT64" s="356"/>
      <c r="AU64" s="354"/>
      <c r="AV64" s="355"/>
      <c r="AW64" s="355"/>
      <c r="AX64" s="1692"/>
      <c r="AY64" s="1693"/>
      <c r="AZ64" s="1694"/>
      <c r="BA64" s="1695"/>
      <c r="BB64" s="1642"/>
      <c r="BC64" s="1610"/>
      <c r="BD64" s="1610"/>
      <c r="BE64" s="1610"/>
      <c r="BF64" s="1611"/>
    </row>
    <row r="65" spans="2:58" ht="20.25" customHeight="1" x14ac:dyDescent="0.15">
      <c r="B65" s="1522"/>
      <c r="C65" s="1628"/>
      <c r="D65" s="1629"/>
      <c r="E65" s="1630"/>
      <c r="F65" s="296"/>
      <c r="G65" s="1533"/>
      <c r="H65" s="1537"/>
      <c r="I65" s="1538"/>
      <c r="J65" s="1538"/>
      <c r="K65" s="1539"/>
      <c r="L65" s="1543"/>
      <c r="M65" s="1544"/>
      <c r="N65" s="1544"/>
      <c r="O65" s="1545"/>
      <c r="P65" s="1589" t="s">
        <v>549</v>
      </c>
      <c r="Q65" s="1590"/>
      <c r="R65" s="1591"/>
      <c r="S65" s="297" t="str">
        <f>IF(S64="","",VLOOKUP(S64,'標準様式１シフト記号表（勤務時間帯）'!$C$6:$K$35,9,FALSE))</f>
        <v/>
      </c>
      <c r="T65" s="298" t="str">
        <f>IF(T64="","",VLOOKUP(T64,'標準様式１シフト記号表（勤務時間帯）'!$C$6:$K$35,9,FALSE))</f>
        <v/>
      </c>
      <c r="U65" s="298" t="str">
        <f>IF(U64="","",VLOOKUP(U64,'標準様式１シフト記号表（勤務時間帯）'!$C$6:$K$35,9,FALSE))</f>
        <v/>
      </c>
      <c r="V65" s="298" t="str">
        <f>IF(V64="","",VLOOKUP(V64,'標準様式１シフト記号表（勤務時間帯）'!$C$6:$K$35,9,FALSE))</f>
        <v/>
      </c>
      <c r="W65" s="298" t="str">
        <f>IF(W64="","",VLOOKUP(W64,'標準様式１シフト記号表（勤務時間帯）'!$C$6:$K$35,9,FALSE))</f>
        <v/>
      </c>
      <c r="X65" s="298" t="str">
        <f>IF(X64="","",VLOOKUP(X64,'標準様式１シフト記号表（勤務時間帯）'!$C$6:$K$35,9,FALSE))</f>
        <v/>
      </c>
      <c r="Y65" s="299" t="str">
        <f>IF(Y64="","",VLOOKUP(Y64,'標準様式１シフト記号表（勤務時間帯）'!$C$6:$K$35,9,FALSE))</f>
        <v/>
      </c>
      <c r="Z65" s="297" t="str">
        <f>IF(Z64="","",VLOOKUP(Z64,'標準様式１シフト記号表（勤務時間帯）'!$C$6:$K$35,9,FALSE))</f>
        <v/>
      </c>
      <c r="AA65" s="298" t="str">
        <f>IF(AA64="","",VLOOKUP(AA64,'標準様式１シフト記号表（勤務時間帯）'!$C$6:$K$35,9,FALSE))</f>
        <v/>
      </c>
      <c r="AB65" s="298" t="str">
        <f>IF(AB64="","",VLOOKUP(AB64,'標準様式１シフト記号表（勤務時間帯）'!$C$6:$K$35,9,FALSE))</f>
        <v/>
      </c>
      <c r="AC65" s="298" t="str">
        <f>IF(AC64="","",VLOOKUP(AC64,'標準様式１シフト記号表（勤務時間帯）'!$C$6:$K$35,9,FALSE))</f>
        <v/>
      </c>
      <c r="AD65" s="298" t="str">
        <f>IF(AD64="","",VLOOKUP(AD64,'標準様式１シフト記号表（勤務時間帯）'!$C$6:$K$35,9,FALSE))</f>
        <v/>
      </c>
      <c r="AE65" s="298" t="str">
        <f>IF(AE64="","",VLOOKUP(AE64,'標準様式１シフト記号表（勤務時間帯）'!$C$6:$K$35,9,FALSE))</f>
        <v/>
      </c>
      <c r="AF65" s="299" t="str">
        <f>IF(AF64="","",VLOOKUP(AF64,'標準様式１シフト記号表（勤務時間帯）'!$C$6:$K$35,9,FALSE))</f>
        <v/>
      </c>
      <c r="AG65" s="297" t="str">
        <f>IF(AG64="","",VLOOKUP(AG64,'標準様式１シフト記号表（勤務時間帯）'!$C$6:$K$35,9,FALSE))</f>
        <v/>
      </c>
      <c r="AH65" s="298" t="str">
        <f>IF(AH64="","",VLOOKUP(AH64,'標準様式１シフト記号表（勤務時間帯）'!$C$6:$K$35,9,FALSE))</f>
        <v/>
      </c>
      <c r="AI65" s="298" t="str">
        <f>IF(AI64="","",VLOOKUP(AI64,'標準様式１シフト記号表（勤務時間帯）'!$C$6:$K$35,9,FALSE))</f>
        <v/>
      </c>
      <c r="AJ65" s="298" t="str">
        <f>IF(AJ64="","",VLOOKUP(AJ64,'標準様式１シフト記号表（勤務時間帯）'!$C$6:$K$35,9,FALSE))</f>
        <v/>
      </c>
      <c r="AK65" s="298" t="str">
        <f>IF(AK64="","",VLOOKUP(AK64,'標準様式１シフト記号表（勤務時間帯）'!$C$6:$K$35,9,FALSE))</f>
        <v/>
      </c>
      <c r="AL65" s="298" t="str">
        <f>IF(AL64="","",VLOOKUP(AL64,'標準様式１シフト記号表（勤務時間帯）'!$C$6:$K$35,9,FALSE))</f>
        <v/>
      </c>
      <c r="AM65" s="299" t="str">
        <f>IF(AM64="","",VLOOKUP(AM64,'標準様式１シフト記号表（勤務時間帯）'!$C$6:$K$35,9,FALSE))</f>
        <v/>
      </c>
      <c r="AN65" s="297" t="str">
        <f>IF(AN64="","",VLOOKUP(AN64,'標準様式１シフト記号表（勤務時間帯）'!$C$6:$K$35,9,FALSE))</f>
        <v/>
      </c>
      <c r="AO65" s="298" t="str">
        <f>IF(AO64="","",VLOOKUP(AO64,'標準様式１シフト記号表（勤務時間帯）'!$C$6:$K$35,9,FALSE))</f>
        <v/>
      </c>
      <c r="AP65" s="298" t="str">
        <f>IF(AP64="","",VLOOKUP(AP64,'標準様式１シフト記号表（勤務時間帯）'!$C$6:$K$35,9,FALSE))</f>
        <v/>
      </c>
      <c r="AQ65" s="298" t="str">
        <f>IF(AQ64="","",VLOOKUP(AQ64,'標準様式１シフト記号表（勤務時間帯）'!$C$6:$K$35,9,FALSE))</f>
        <v/>
      </c>
      <c r="AR65" s="298" t="str">
        <f>IF(AR64="","",VLOOKUP(AR64,'標準様式１シフト記号表（勤務時間帯）'!$C$6:$K$35,9,FALSE))</f>
        <v/>
      </c>
      <c r="AS65" s="298" t="str">
        <f>IF(AS64="","",VLOOKUP(AS64,'標準様式１シフト記号表（勤務時間帯）'!$C$6:$K$35,9,FALSE))</f>
        <v/>
      </c>
      <c r="AT65" s="299" t="str">
        <f>IF(AT64="","",VLOOKUP(AT64,'標準様式１シフト記号表（勤務時間帯）'!$C$6:$K$35,9,FALSE))</f>
        <v/>
      </c>
      <c r="AU65" s="297" t="str">
        <f>IF(AU64="","",VLOOKUP(AU64,'標準様式１シフト記号表（勤務時間帯）'!$C$6:$K$35,9,FALSE))</f>
        <v/>
      </c>
      <c r="AV65" s="298" t="str">
        <f>IF(AV64="","",VLOOKUP(AV64,'標準様式１シフト記号表（勤務時間帯）'!$C$6:$K$35,9,FALSE))</f>
        <v/>
      </c>
      <c r="AW65" s="298" t="str">
        <f>IF(AW64="","",VLOOKUP(AW64,'標準様式１シフト記号表（勤務時間帯）'!$C$6:$K$35,9,FALSE))</f>
        <v/>
      </c>
      <c r="AX65" s="1592">
        <f>IF($BB$3="４週",SUM(S65:AT65),IF($BB$3="暦月",SUM(S65:AW65),""))</f>
        <v>0</v>
      </c>
      <c r="AY65" s="1593"/>
      <c r="AZ65" s="1594">
        <f>IF($BB$3="４週",AX65/4,IF($BB$3="暦月",'標準様式１（100名）'!AX65/('標準様式１（100名）'!$BB$8/7),""))</f>
        <v>0</v>
      </c>
      <c r="BA65" s="1595"/>
      <c r="BB65" s="1643"/>
      <c r="BC65" s="1544"/>
      <c r="BD65" s="1544"/>
      <c r="BE65" s="1544"/>
      <c r="BF65" s="1545"/>
    </row>
    <row r="66" spans="2:58" ht="20.25" customHeight="1" x14ac:dyDescent="0.15">
      <c r="B66" s="1522"/>
      <c r="C66" s="1631"/>
      <c r="D66" s="1632"/>
      <c r="E66" s="1633"/>
      <c r="F66" s="357">
        <f>C64</f>
        <v>0</v>
      </c>
      <c r="G66" s="1607"/>
      <c r="H66" s="1537"/>
      <c r="I66" s="1538"/>
      <c r="J66" s="1538"/>
      <c r="K66" s="1539"/>
      <c r="L66" s="1612"/>
      <c r="M66" s="1613"/>
      <c r="N66" s="1613"/>
      <c r="O66" s="1614"/>
      <c r="P66" s="1596" t="s">
        <v>550</v>
      </c>
      <c r="Q66" s="1597"/>
      <c r="R66" s="1598"/>
      <c r="S66" s="301" t="str">
        <f>IF(S64="","",VLOOKUP(S64,'標準様式１シフト記号表（勤務時間帯）'!$C$6:$U$35,19,FALSE))</f>
        <v/>
      </c>
      <c r="T66" s="302" t="str">
        <f>IF(T64="","",VLOOKUP(T64,'標準様式１シフト記号表（勤務時間帯）'!$C$6:$U$35,19,FALSE))</f>
        <v/>
      </c>
      <c r="U66" s="302" t="str">
        <f>IF(U64="","",VLOOKUP(U64,'標準様式１シフト記号表（勤務時間帯）'!$C$6:$U$35,19,FALSE))</f>
        <v/>
      </c>
      <c r="V66" s="302" t="str">
        <f>IF(V64="","",VLOOKUP(V64,'標準様式１シフト記号表（勤務時間帯）'!$C$6:$U$35,19,FALSE))</f>
        <v/>
      </c>
      <c r="W66" s="302" t="str">
        <f>IF(W64="","",VLOOKUP(W64,'標準様式１シフト記号表（勤務時間帯）'!$C$6:$U$35,19,FALSE))</f>
        <v/>
      </c>
      <c r="X66" s="302" t="str">
        <f>IF(X64="","",VLOOKUP(X64,'標準様式１シフト記号表（勤務時間帯）'!$C$6:$U$35,19,FALSE))</f>
        <v/>
      </c>
      <c r="Y66" s="303" t="str">
        <f>IF(Y64="","",VLOOKUP(Y64,'標準様式１シフト記号表（勤務時間帯）'!$C$6:$U$35,19,FALSE))</f>
        <v/>
      </c>
      <c r="Z66" s="301" t="str">
        <f>IF(Z64="","",VLOOKUP(Z64,'標準様式１シフト記号表（勤務時間帯）'!$C$6:$U$35,19,FALSE))</f>
        <v/>
      </c>
      <c r="AA66" s="302" t="str">
        <f>IF(AA64="","",VLOOKUP(AA64,'標準様式１シフト記号表（勤務時間帯）'!$C$6:$U$35,19,FALSE))</f>
        <v/>
      </c>
      <c r="AB66" s="302" t="str">
        <f>IF(AB64="","",VLOOKUP(AB64,'標準様式１シフト記号表（勤務時間帯）'!$C$6:$U$35,19,FALSE))</f>
        <v/>
      </c>
      <c r="AC66" s="302" t="str">
        <f>IF(AC64="","",VLOOKUP(AC64,'標準様式１シフト記号表（勤務時間帯）'!$C$6:$U$35,19,FALSE))</f>
        <v/>
      </c>
      <c r="AD66" s="302" t="str">
        <f>IF(AD64="","",VLOOKUP(AD64,'標準様式１シフト記号表（勤務時間帯）'!$C$6:$U$35,19,FALSE))</f>
        <v/>
      </c>
      <c r="AE66" s="302" t="str">
        <f>IF(AE64="","",VLOOKUP(AE64,'標準様式１シフト記号表（勤務時間帯）'!$C$6:$U$35,19,FALSE))</f>
        <v/>
      </c>
      <c r="AF66" s="303" t="str">
        <f>IF(AF64="","",VLOOKUP(AF64,'標準様式１シフト記号表（勤務時間帯）'!$C$6:$U$35,19,FALSE))</f>
        <v/>
      </c>
      <c r="AG66" s="301" t="str">
        <f>IF(AG64="","",VLOOKUP(AG64,'標準様式１シフト記号表（勤務時間帯）'!$C$6:$U$35,19,FALSE))</f>
        <v/>
      </c>
      <c r="AH66" s="302" t="str">
        <f>IF(AH64="","",VLOOKUP(AH64,'標準様式１シフト記号表（勤務時間帯）'!$C$6:$U$35,19,FALSE))</f>
        <v/>
      </c>
      <c r="AI66" s="302" t="str">
        <f>IF(AI64="","",VLOOKUP(AI64,'標準様式１シフト記号表（勤務時間帯）'!$C$6:$U$35,19,FALSE))</f>
        <v/>
      </c>
      <c r="AJ66" s="302" t="str">
        <f>IF(AJ64="","",VLOOKUP(AJ64,'標準様式１シフト記号表（勤務時間帯）'!$C$6:$U$35,19,FALSE))</f>
        <v/>
      </c>
      <c r="AK66" s="302" t="str">
        <f>IF(AK64="","",VLOOKUP(AK64,'標準様式１シフト記号表（勤務時間帯）'!$C$6:$U$35,19,FALSE))</f>
        <v/>
      </c>
      <c r="AL66" s="302" t="str">
        <f>IF(AL64="","",VLOOKUP(AL64,'標準様式１シフト記号表（勤務時間帯）'!$C$6:$U$35,19,FALSE))</f>
        <v/>
      </c>
      <c r="AM66" s="303" t="str">
        <f>IF(AM64="","",VLOOKUP(AM64,'標準様式１シフト記号表（勤務時間帯）'!$C$6:$U$35,19,FALSE))</f>
        <v/>
      </c>
      <c r="AN66" s="301" t="str">
        <f>IF(AN64="","",VLOOKUP(AN64,'標準様式１シフト記号表（勤務時間帯）'!$C$6:$U$35,19,FALSE))</f>
        <v/>
      </c>
      <c r="AO66" s="302" t="str">
        <f>IF(AO64="","",VLOOKUP(AO64,'標準様式１シフト記号表（勤務時間帯）'!$C$6:$U$35,19,FALSE))</f>
        <v/>
      </c>
      <c r="AP66" s="302" t="str">
        <f>IF(AP64="","",VLOOKUP(AP64,'標準様式１シフト記号表（勤務時間帯）'!$C$6:$U$35,19,FALSE))</f>
        <v/>
      </c>
      <c r="AQ66" s="302" t="str">
        <f>IF(AQ64="","",VLOOKUP(AQ64,'標準様式１シフト記号表（勤務時間帯）'!$C$6:$U$35,19,FALSE))</f>
        <v/>
      </c>
      <c r="AR66" s="302" t="str">
        <f>IF(AR64="","",VLOOKUP(AR64,'標準様式１シフト記号表（勤務時間帯）'!$C$6:$U$35,19,FALSE))</f>
        <v/>
      </c>
      <c r="AS66" s="302" t="str">
        <f>IF(AS64="","",VLOOKUP(AS64,'標準様式１シフト記号表（勤務時間帯）'!$C$6:$U$35,19,FALSE))</f>
        <v/>
      </c>
      <c r="AT66" s="303" t="str">
        <f>IF(AT64="","",VLOOKUP(AT64,'標準様式１シフト記号表（勤務時間帯）'!$C$6:$U$35,19,FALSE))</f>
        <v/>
      </c>
      <c r="AU66" s="301" t="str">
        <f>IF(AU64="","",VLOOKUP(AU64,'標準様式１シフト記号表（勤務時間帯）'!$C$6:$U$35,19,FALSE))</f>
        <v/>
      </c>
      <c r="AV66" s="302" t="str">
        <f>IF(AV64="","",VLOOKUP(AV64,'標準様式１シフト記号表（勤務時間帯）'!$C$6:$U$35,19,FALSE))</f>
        <v/>
      </c>
      <c r="AW66" s="302" t="str">
        <f>IF(AW64="","",VLOOKUP(AW64,'標準様式１シフト記号表（勤務時間帯）'!$C$6:$U$35,19,FALSE))</f>
        <v/>
      </c>
      <c r="AX66" s="1599">
        <f>IF($BB$3="４週",SUM(S66:AT66),IF($BB$3="暦月",SUM(S66:AW66),""))</f>
        <v>0</v>
      </c>
      <c r="AY66" s="1600"/>
      <c r="AZ66" s="1601">
        <f>IF($BB$3="４週",AX66/4,IF($BB$3="暦月",'標準様式１（100名）'!AX66/('標準様式１（100名）'!$BB$8/7),""))</f>
        <v>0</v>
      </c>
      <c r="BA66" s="1602"/>
      <c r="BB66" s="1644"/>
      <c r="BC66" s="1613"/>
      <c r="BD66" s="1613"/>
      <c r="BE66" s="1613"/>
      <c r="BF66" s="1614"/>
    </row>
    <row r="67" spans="2:58" ht="20.25" customHeight="1" x14ac:dyDescent="0.15">
      <c r="B67" s="1522">
        <f>B64+1</f>
        <v>16</v>
      </c>
      <c r="C67" s="1625"/>
      <c r="D67" s="1626"/>
      <c r="E67" s="1627"/>
      <c r="F67" s="304"/>
      <c r="G67" s="1606"/>
      <c r="H67" s="1608"/>
      <c r="I67" s="1538"/>
      <c r="J67" s="1538"/>
      <c r="K67" s="1539"/>
      <c r="L67" s="1609"/>
      <c r="M67" s="1610"/>
      <c r="N67" s="1610"/>
      <c r="O67" s="1611"/>
      <c r="P67" s="1615" t="s">
        <v>548</v>
      </c>
      <c r="Q67" s="1616"/>
      <c r="R67" s="1617"/>
      <c r="S67" s="354"/>
      <c r="T67" s="355"/>
      <c r="U67" s="355"/>
      <c r="V67" s="355"/>
      <c r="W67" s="355"/>
      <c r="X67" s="355"/>
      <c r="Y67" s="356"/>
      <c r="Z67" s="354"/>
      <c r="AA67" s="355"/>
      <c r="AB67" s="355"/>
      <c r="AC67" s="355"/>
      <c r="AD67" s="355"/>
      <c r="AE67" s="355"/>
      <c r="AF67" s="356"/>
      <c r="AG67" s="354"/>
      <c r="AH67" s="355"/>
      <c r="AI67" s="355"/>
      <c r="AJ67" s="355"/>
      <c r="AK67" s="355"/>
      <c r="AL67" s="355"/>
      <c r="AM67" s="356"/>
      <c r="AN67" s="354"/>
      <c r="AO67" s="355"/>
      <c r="AP67" s="355"/>
      <c r="AQ67" s="355"/>
      <c r="AR67" s="355"/>
      <c r="AS67" s="355"/>
      <c r="AT67" s="356"/>
      <c r="AU67" s="354"/>
      <c r="AV67" s="355"/>
      <c r="AW67" s="355"/>
      <c r="AX67" s="1692"/>
      <c r="AY67" s="1693"/>
      <c r="AZ67" s="1694"/>
      <c r="BA67" s="1695"/>
      <c r="BB67" s="1642"/>
      <c r="BC67" s="1610"/>
      <c r="BD67" s="1610"/>
      <c r="BE67" s="1610"/>
      <c r="BF67" s="1611"/>
    </row>
    <row r="68" spans="2:58" ht="20.25" customHeight="1" x14ac:dyDescent="0.15">
      <c r="B68" s="1522"/>
      <c r="C68" s="1628"/>
      <c r="D68" s="1629"/>
      <c r="E68" s="1630"/>
      <c r="F68" s="296"/>
      <c r="G68" s="1533"/>
      <c r="H68" s="1537"/>
      <c r="I68" s="1538"/>
      <c r="J68" s="1538"/>
      <c r="K68" s="1539"/>
      <c r="L68" s="1543"/>
      <c r="M68" s="1544"/>
      <c r="N68" s="1544"/>
      <c r="O68" s="1545"/>
      <c r="P68" s="1589" t="s">
        <v>549</v>
      </c>
      <c r="Q68" s="1590"/>
      <c r="R68" s="1591"/>
      <c r="S68" s="297" t="str">
        <f>IF(S67="","",VLOOKUP(S67,'標準様式１シフト記号表（勤務時間帯）'!$C$6:$K$35,9,FALSE))</f>
        <v/>
      </c>
      <c r="T68" s="298" t="str">
        <f>IF(T67="","",VLOOKUP(T67,'標準様式１シフト記号表（勤務時間帯）'!$C$6:$K$35,9,FALSE))</f>
        <v/>
      </c>
      <c r="U68" s="298" t="str">
        <f>IF(U67="","",VLOOKUP(U67,'標準様式１シフト記号表（勤務時間帯）'!$C$6:$K$35,9,FALSE))</f>
        <v/>
      </c>
      <c r="V68" s="298" t="str">
        <f>IF(V67="","",VLOOKUP(V67,'標準様式１シフト記号表（勤務時間帯）'!$C$6:$K$35,9,FALSE))</f>
        <v/>
      </c>
      <c r="W68" s="298" t="str">
        <f>IF(W67="","",VLOOKUP(W67,'標準様式１シフト記号表（勤務時間帯）'!$C$6:$K$35,9,FALSE))</f>
        <v/>
      </c>
      <c r="X68" s="298" t="str">
        <f>IF(X67="","",VLOOKUP(X67,'標準様式１シフト記号表（勤務時間帯）'!$C$6:$K$35,9,FALSE))</f>
        <v/>
      </c>
      <c r="Y68" s="299" t="str">
        <f>IF(Y67="","",VLOOKUP(Y67,'標準様式１シフト記号表（勤務時間帯）'!$C$6:$K$35,9,FALSE))</f>
        <v/>
      </c>
      <c r="Z68" s="297" t="str">
        <f>IF(Z67="","",VLOOKUP(Z67,'標準様式１シフト記号表（勤務時間帯）'!$C$6:$K$35,9,FALSE))</f>
        <v/>
      </c>
      <c r="AA68" s="298" t="str">
        <f>IF(AA67="","",VLOOKUP(AA67,'標準様式１シフト記号表（勤務時間帯）'!$C$6:$K$35,9,FALSE))</f>
        <v/>
      </c>
      <c r="AB68" s="298" t="str">
        <f>IF(AB67="","",VLOOKUP(AB67,'標準様式１シフト記号表（勤務時間帯）'!$C$6:$K$35,9,FALSE))</f>
        <v/>
      </c>
      <c r="AC68" s="298" t="str">
        <f>IF(AC67="","",VLOOKUP(AC67,'標準様式１シフト記号表（勤務時間帯）'!$C$6:$K$35,9,FALSE))</f>
        <v/>
      </c>
      <c r="AD68" s="298" t="str">
        <f>IF(AD67="","",VLOOKUP(AD67,'標準様式１シフト記号表（勤務時間帯）'!$C$6:$K$35,9,FALSE))</f>
        <v/>
      </c>
      <c r="AE68" s="298" t="str">
        <f>IF(AE67="","",VLOOKUP(AE67,'標準様式１シフト記号表（勤務時間帯）'!$C$6:$K$35,9,FALSE))</f>
        <v/>
      </c>
      <c r="AF68" s="299" t="str">
        <f>IF(AF67="","",VLOOKUP(AF67,'標準様式１シフト記号表（勤務時間帯）'!$C$6:$K$35,9,FALSE))</f>
        <v/>
      </c>
      <c r="AG68" s="297" t="str">
        <f>IF(AG67="","",VLOOKUP(AG67,'標準様式１シフト記号表（勤務時間帯）'!$C$6:$K$35,9,FALSE))</f>
        <v/>
      </c>
      <c r="AH68" s="298" t="str">
        <f>IF(AH67="","",VLOOKUP(AH67,'標準様式１シフト記号表（勤務時間帯）'!$C$6:$K$35,9,FALSE))</f>
        <v/>
      </c>
      <c r="AI68" s="298" t="str">
        <f>IF(AI67="","",VLOOKUP(AI67,'標準様式１シフト記号表（勤務時間帯）'!$C$6:$K$35,9,FALSE))</f>
        <v/>
      </c>
      <c r="AJ68" s="298" t="str">
        <f>IF(AJ67="","",VLOOKUP(AJ67,'標準様式１シフト記号表（勤務時間帯）'!$C$6:$K$35,9,FALSE))</f>
        <v/>
      </c>
      <c r="AK68" s="298" t="str">
        <f>IF(AK67="","",VLOOKUP(AK67,'標準様式１シフト記号表（勤務時間帯）'!$C$6:$K$35,9,FALSE))</f>
        <v/>
      </c>
      <c r="AL68" s="298" t="str">
        <f>IF(AL67="","",VLOOKUP(AL67,'標準様式１シフト記号表（勤務時間帯）'!$C$6:$K$35,9,FALSE))</f>
        <v/>
      </c>
      <c r="AM68" s="299" t="str">
        <f>IF(AM67="","",VLOOKUP(AM67,'標準様式１シフト記号表（勤務時間帯）'!$C$6:$K$35,9,FALSE))</f>
        <v/>
      </c>
      <c r="AN68" s="297" t="str">
        <f>IF(AN67="","",VLOOKUP(AN67,'標準様式１シフト記号表（勤務時間帯）'!$C$6:$K$35,9,FALSE))</f>
        <v/>
      </c>
      <c r="AO68" s="298" t="str">
        <f>IF(AO67="","",VLOOKUP(AO67,'標準様式１シフト記号表（勤務時間帯）'!$C$6:$K$35,9,FALSE))</f>
        <v/>
      </c>
      <c r="AP68" s="298" t="str">
        <f>IF(AP67="","",VLOOKUP(AP67,'標準様式１シフト記号表（勤務時間帯）'!$C$6:$K$35,9,FALSE))</f>
        <v/>
      </c>
      <c r="AQ68" s="298" t="str">
        <f>IF(AQ67="","",VLOOKUP(AQ67,'標準様式１シフト記号表（勤務時間帯）'!$C$6:$K$35,9,FALSE))</f>
        <v/>
      </c>
      <c r="AR68" s="298" t="str">
        <f>IF(AR67="","",VLOOKUP(AR67,'標準様式１シフト記号表（勤務時間帯）'!$C$6:$K$35,9,FALSE))</f>
        <v/>
      </c>
      <c r="AS68" s="298" t="str">
        <f>IF(AS67="","",VLOOKUP(AS67,'標準様式１シフト記号表（勤務時間帯）'!$C$6:$K$35,9,FALSE))</f>
        <v/>
      </c>
      <c r="AT68" s="299" t="str">
        <f>IF(AT67="","",VLOOKUP(AT67,'標準様式１シフト記号表（勤務時間帯）'!$C$6:$K$35,9,FALSE))</f>
        <v/>
      </c>
      <c r="AU68" s="297" t="str">
        <f>IF(AU67="","",VLOOKUP(AU67,'標準様式１シフト記号表（勤務時間帯）'!$C$6:$K$35,9,FALSE))</f>
        <v/>
      </c>
      <c r="AV68" s="298" t="str">
        <f>IF(AV67="","",VLOOKUP(AV67,'標準様式１シフト記号表（勤務時間帯）'!$C$6:$K$35,9,FALSE))</f>
        <v/>
      </c>
      <c r="AW68" s="298" t="str">
        <f>IF(AW67="","",VLOOKUP(AW67,'標準様式１シフト記号表（勤務時間帯）'!$C$6:$K$35,9,FALSE))</f>
        <v/>
      </c>
      <c r="AX68" s="1592">
        <f>IF($BB$3="４週",SUM(S68:AT68),IF($BB$3="暦月",SUM(S68:AW68),""))</f>
        <v>0</v>
      </c>
      <c r="AY68" s="1593"/>
      <c r="AZ68" s="1594">
        <f>IF($BB$3="４週",AX68/4,IF($BB$3="暦月",'標準様式１（100名）'!AX68/('標準様式１（100名）'!$BB$8/7),""))</f>
        <v>0</v>
      </c>
      <c r="BA68" s="1595"/>
      <c r="BB68" s="1643"/>
      <c r="BC68" s="1544"/>
      <c r="BD68" s="1544"/>
      <c r="BE68" s="1544"/>
      <c r="BF68" s="1545"/>
    </row>
    <row r="69" spans="2:58" ht="20.25" customHeight="1" x14ac:dyDescent="0.15">
      <c r="B69" s="1522"/>
      <c r="C69" s="1631"/>
      <c r="D69" s="1632"/>
      <c r="E69" s="1633"/>
      <c r="F69" s="357">
        <f>C67</f>
        <v>0</v>
      </c>
      <c r="G69" s="1607"/>
      <c r="H69" s="1537"/>
      <c r="I69" s="1538"/>
      <c r="J69" s="1538"/>
      <c r="K69" s="1539"/>
      <c r="L69" s="1612"/>
      <c r="M69" s="1613"/>
      <c r="N69" s="1613"/>
      <c r="O69" s="1614"/>
      <c r="P69" s="1596" t="s">
        <v>550</v>
      </c>
      <c r="Q69" s="1597"/>
      <c r="R69" s="1598"/>
      <c r="S69" s="301" t="str">
        <f>IF(S67="","",VLOOKUP(S67,'標準様式１シフト記号表（勤務時間帯）'!$C$6:$U$35,19,FALSE))</f>
        <v/>
      </c>
      <c r="T69" s="302" t="str">
        <f>IF(T67="","",VLOOKUP(T67,'標準様式１シフト記号表（勤務時間帯）'!$C$6:$U$35,19,FALSE))</f>
        <v/>
      </c>
      <c r="U69" s="302" t="str">
        <f>IF(U67="","",VLOOKUP(U67,'標準様式１シフト記号表（勤務時間帯）'!$C$6:$U$35,19,FALSE))</f>
        <v/>
      </c>
      <c r="V69" s="302" t="str">
        <f>IF(V67="","",VLOOKUP(V67,'標準様式１シフト記号表（勤務時間帯）'!$C$6:$U$35,19,FALSE))</f>
        <v/>
      </c>
      <c r="W69" s="302" t="str">
        <f>IF(W67="","",VLOOKUP(W67,'標準様式１シフト記号表（勤務時間帯）'!$C$6:$U$35,19,FALSE))</f>
        <v/>
      </c>
      <c r="X69" s="302" t="str">
        <f>IF(X67="","",VLOOKUP(X67,'標準様式１シフト記号表（勤務時間帯）'!$C$6:$U$35,19,FALSE))</f>
        <v/>
      </c>
      <c r="Y69" s="303" t="str">
        <f>IF(Y67="","",VLOOKUP(Y67,'標準様式１シフト記号表（勤務時間帯）'!$C$6:$U$35,19,FALSE))</f>
        <v/>
      </c>
      <c r="Z69" s="301" t="str">
        <f>IF(Z67="","",VLOOKUP(Z67,'標準様式１シフト記号表（勤務時間帯）'!$C$6:$U$35,19,FALSE))</f>
        <v/>
      </c>
      <c r="AA69" s="302" t="str">
        <f>IF(AA67="","",VLOOKUP(AA67,'標準様式１シフト記号表（勤務時間帯）'!$C$6:$U$35,19,FALSE))</f>
        <v/>
      </c>
      <c r="AB69" s="302" t="str">
        <f>IF(AB67="","",VLOOKUP(AB67,'標準様式１シフト記号表（勤務時間帯）'!$C$6:$U$35,19,FALSE))</f>
        <v/>
      </c>
      <c r="AC69" s="302" t="str">
        <f>IF(AC67="","",VLOOKUP(AC67,'標準様式１シフト記号表（勤務時間帯）'!$C$6:$U$35,19,FALSE))</f>
        <v/>
      </c>
      <c r="AD69" s="302" t="str">
        <f>IF(AD67="","",VLOOKUP(AD67,'標準様式１シフト記号表（勤務時間帯）'!$C$6:$U$35,19,FALSE))</f>
        <v/>
      </c>
      <c r="AE69" s="302" t="str">
        <f>IF(AE67="","",VLOOKUP(AE67,'標準様式１シフト記号表（勤務時間帯）'!$C$6:$U$35,19,FALSE))</f>
        <v/>
      </c>
      <c r="AF69" s="303" t="str">
        <f>IF(AF67="","",VLOOKUP(AF67,'標準様式１シフト記号表（勤務時間帯）'!$C$6:$U$35,19,FALSE))</f>
        <v/>
      </c>
      <c r="AG69" s="301" t="str">
        <f>IF(AG67="","",VLOOKUP(AG67,'標準様式１シフト記号表（勤務時間帯）'!$C$6:$U$35,19,FALSE))</f>
        <v/>
      </c>
      <c r="AH69" s="302" t="str">
        <f>IF(AH67="","",VLOOKUP(AH67,'標準様式１シフト記号表（勤務時間帯）'!$C$6:$U$35,19,FALSE))</f>
        <v/>
      </c>
      <c r="AI69" s="302" t="str">
        <f>IF(AI67="","",VLOOKUP(AI67,'標準様式１シフト記号表（勤務時間帯）'!$C$6:$U$35,19,FALSE))</f>
        <v/>
      </c>
      <c r="AJ69" s="302" t="str">
        <f>IF(AJ67="","",VLOOKUP(AJ67,'標準様式１シフト記号表（勤務時間帯）'!$C$6:$U$35,19,FALSE))</f>
        <v/>
      </c>
      <c r="AK69" s="302" t="str">
        <f>IF(AK67="","",VLOOKUP(AK67,'標準様式１シフト記号表（勤務時間帯）'!$C$6:$U$35,19,FALSE))</f>
        <v/>
      </c>
      <c r="AL69" s="302" t="str">
        <f>IF(AL67="","",VLOOKUP(AL67,'標準様式１シフト記号表（勤務時間帯）'!$C$6:$U$35,19,FALSE))</f>
        <v/>
      </c>
      <c r="AM69" s="303" t="str">
        <f>IF(AM67="","",VLOOKUP(AM67,'標準様式１シフト記号表（勤務時間帯）'!$C$6:$U$35,19,FALSE))</f>
        <v/>
      </c>
      <c r="AN69" s="301" t="str">
        <f>IF(AN67="","",VLOOKUP(AN67,'標準様式１シフト記号表（勤務時間帯）'!$C$6:$U$35,19,FALSE))</f>
        <v/>
      </c>
      <c r="AO69" s="302" t="str">
        <f>IF(AO67="","",VLOOKUP(AO67,'標準様式１シフト記号表（勤務時間帯）'!$C$6:$U$35,19,FALSE))</f>
        <v/>
      </c>
      <c r="AP69" s="302" t="str">
        <f>IF(AP67="","",VLOOKUP(AP67,'標準様式１シフト記号表（勤務時間帯）'!$C$6:$U$35,19,FALSE))</f>
        <v/>
      </c>
      <c r="AQ69" s="302" t="str">
        <f>IF(AQ67="","",VLOOKUP(AQ67,'標準様式１シフト記号表（勤務時間帯）'!$C$6:$U$35,19,FALSE))</f>
        <v/>
      </c>
      <c r="AR69" s="302" t="str">
        <f>IF(AR67="","",VLOOKUP(AR67,'標準様式１シフト記号表（勤務時間帯）'!$C$6:$U$35,19,FALSE))</f>
        <v/>
      </c>
      <c r="AS69" s="302" t="str">
        <f>IF(AS67="","",VLOOKUP(AS67,'標準様式１シフト記号表（勤務時間帯）'!$C$6:$U$35,19,FALSE))</f>
        <v/>
      </c>
      <c r="AT69" s="303" t="str">
        <f>IF(AT67="","",VLOOKUP(AT67,'標準様式１シフト記号表（勤務時間帯）'!$C$6:$U$35,19,FALSE))</f>
        <v/>
      </c>
      <c r="AU69" s="301" t="str">
        <f>IF(AU67="","",VLOOKUP(AU67,'標準様式１シフト記号表（勤務時間帯）'!$C$6:$U$35,19,FALSE))</f>
        <v/>
      </c>
      <c r="AV69" s="302" t="str">
        <f>IF(AV67="","",VLOOKUP(AV67,'標準様式１シフト記号表（勤務時間帯）'!$C$6:$U$35,19,FALSE))</f>
        <v/>
      </c>
      <c r="AW69" s="302" t="str">
        <f>IF(AW67="","",VLOOKUP(AW67,'標準様式１シフト記号表（勤務時間帯）'!$C$6:$U$35,19,FALSE))</f>
        <v/>
      </c>
      <c r="AX69" s="1599">
        <f>IF($BB$3="４週",SUM(S69:AT69),IF($BB$3="暦月",SUM(S69:AW69),""))</f>
        <v>0</v>
      </c>
      <c r="AY69" s="1600"/>
      <c r="AZ69" s="1601">
        <f>IF($BB$3="４週",AX69/4,IF($BB$3="暦月",'標準様式１（100名）'!AX69/('標準様式１（100名）'!$BB$8/7),""))</f>
        <v>0</v>
      </c>
      <c r="BA69" s="1602"/>
      <c r="BB69" s="1644"/>
      <c r="BC69" s="1613"/>
      <c r="BD69" s="1613"/>
      <c r="BE69" s="1613"/>
      <c r="BF69" s="1614"/>
    </row>
    <row r="70" spans="2:58" ht="20.25" customHeight="1" x14ac:dyDescent="0.15">
      <c r="B70" s="1522">
        <f>B67+1</f>
        <v>17</v>
      </c>
      <c r="C70" s="1625"/>
      <c r="D70" s="1626"/>
      <c r="E70" s="1627"/>
      <c r="F70" s="304"/>
      <c r="G70" s="1606"/>
      <c r="H70" s="1608"/>
      <c r="I70" s="1538"/>
      <c r="J70" s="1538"/>
      <c r="K70" s="1539"/>
      <c r="L70" s="1609"/>
      <c r="M70" s="1610"/>
      <c r="N70" s="1610"/>
      <c r="O70" s="1611"/>
      <c r="P70" s="1615" t="s">
        <v>548</v>
      </c>
      <c r="Q70" s="1616"/>
      <c r="R70" s="1617"/>
      <c r="S70" s="354"/>
      <c r="T70" s="355"/>
      <c r="U70" s="355"/>
      <c r="V70" s="355"/>
      <c r="W70" s="355"/>
      <c r="X70" s="355"/>
      <c r="Y70" s="356"/>
      <c r="Z70" s="354"/>
      <c r="AA70" s="355"/>
      <c r="AB70" s="355"/>
      <c r="AC70" s="355"/>
      <c r="AD70" s="355"/>
      <c r="AE70" s="355"/>
      <c r="AF70" s="356"/>
      <c r="AG70" s="354"/>
      <c r="AH70" s="355"/>
      <c r="AI70" s="355"/>
      <c r="AJ70" s="355"/>
      <c r="AK70" s="355"/>
      <c r="AL70" s="355"/>
      <c r="AM70" s="356"/>
      <c r="AN70" s="354"/>
      <c r="AO70" s="355"/>
      <c r="AP70" s="355"/>
      <c r="AQ70" s="355"/>
      <c r="AR70" s="355"/>
      <c r="AS70" s="355"/>
      <c r="AT70" s="356"/>
      <c r="AU70" s="354"/>
      <c r="AV70" s="355"/>
      <c r="AW70" s="355"/>
      <c r="AX70" s="1692"/>
      <c r="AY70" s="1693"/>
      <c r="AZ70" s="1694"/>
      <c r="BA70" s="1695"/>
      <c r="BB70" s="1642"/>
      <c r="BC70" s="1610"/>
      <c r="BD70" s="1610"/>
      <c r="BE70" s="1610"/>
      <c r="BF70" s="1611"/>
    </row>
    <row r="71" spans="2:58" ht="20.25" customHeight="1" x14ac:dyDescent="0.15">
      <c r="B71" s="1522"/>
      <c r="C71" s="1628"/>
      <c r="D71" s="1629"/>
      <c r="E71" s="1630"/>
      <c r="F71" s="296"/>
      <c r="G71" s="1533"/>
      <c r="H71" s="1537"/>
      <c r="I71" s="1538"/>
      <c r="J71" s="1538"/>
      <c r="K71" s="1539"/>
      <c r="L71" s="1543"/>
      <c r="M71" s="1544"/>
      <c r="N71" s="1544"/>
      <c r="O71" s="1545"/>
      <c r="P71" s="1589" t="s">
        <v>549</v>
      </c>
      <c r="Q71" s="1590"/>
      <c r="R71" s="1591"/>
      <c r="S71" s="297" t="str">
        <f>IF(S70="","",VLOOKUP(S70,'標準様式１シフト記号表（勤務時間帯）'!$C$6:$K$35,9,FALSE))</f>
        <v/>
      </c>
      <c r="T71" s="298" t="str">
        <f>IF(T70="","",VLOOKUP(T70,'標準様式１シフト記号表（勤務時間帯）'!$C$6:$K$35,9,FALSE))</f>
        <v/>
      </c>
      <c r="U71" s="298" t="str">
        <f>IF(U70="","",VLOOKUP(U70,'標準様式１シフト記号表（勤務時間帯）'!$C$6:$K$35,9,FALSE))</f>
        <v/>
      </c>
      <c r="V71" s="298" t="str">
        <f>IF(V70="","",VLOOKUP(V70,'標準様式１シフト記号表（勤務時間帯）'!$C$6:$K$35,9,FALSE))</f>
        <v/>
      </c>
      <c r="W71" s="298" t="str">
        <f>IF(W70="","",VLOOKUP(W70,'標準様式１シフト記号表（勤務時間帯）'!$C$6:$K$35,9,FALSE))</f>
        <v/>
      </c>
      <c r="X71" s="298" t="str">
        <f>IF(X70="","",VLOOKUP(X70,'標準様式１シフト記号表（勤務時間帯）'!$C$6:$K$35,9,FALSE))</f>
        <v/>
      </c>
      <c r="Y71" s="299" t="str">
        <f>IF(Y70="","",VLOOKUP(Y70,'標準様式１シフト記号表（勤務時間帯）'!$C$6:$K$35,9,FALSE))</f>
        <v/>
      </c>
      <c r="Z71" s="297" t="str">
        <f>IF(Z70="","",VLOOKUP(Z70,'標準様式１シフト記号表（勤務時間帯）'!$C$6:$K$35,9,FALSE))</f>
        <v/>
      </c>
      <c r="AA71" s="298" t="str">
        <f>IF(AA70="","",VLOOKUP(AA70,'標準様式１シフト記号表（勤務時間帯）'!$C$6:$K$35,9,FALSE))</f>
        <v/>
      </c>
      <c r="AB71" s="298" t="str">
        <f>IF(AB70="","",VLOOKUP(AB70,'標準様式１シフト記号表（勤務時間帯）'!$C$6:$K$35,9,FALSE))</f>
        <v/>
      </c>
      <c r="AC71" s="298" t="str">
        <f>IF(AC70="","",VLOOKUP(AC70,'標準様式１シフト記号表（勤務時間帯）'!$C$6:$K$35,9,FALSE))</f>
        <v/>
      </c>
      <c r="AD71" s="298" t="str">
        <f>IF(AD70="","",VLOOKUP(AD70,'標準様式１シフト記号表（勤務時間帯）'!$C$6:$K$35,9,FALSE))</f>
        <v/>
      </c>
      <c r="AE71" s="298" t="str">
        <f>IF(AE70="","",VLOOKUP(AE70,'標準様式１シフト記号表（勤務時間帯）'!$C$6:$K$35,9,FALSE))</f>
        <v/>
      </c>
      <c r="AF71" s="299" t="str">
        <f>IF(AF70="","",VLOOKUP(AF70,'標準様式１シフト記号表（勤務時間帯）'!$C$6:$K$35,9,FALSE))</f>
        <v/>
      </c>
      <c r="AG71" s="297" t="str">
        <f>IF(AG70="","",VLOOKUP(AG70,'標準様式１シフト記号表（勤務時間帯）'!$C$6:$K$35,9,FALSE))</f>
        <v/>
      </c>
      <c r="AH71" s="298" t="str">
        <f>IF(AH70="","",VLOOKUP(AH70,'標準様式１シフト記号表（勤務時間帯）'!$C$6:$K$35,9,FALSE))</f>
        <v/>
      </c>
      <c r="AI71" s="298" t="str">
        <f>IF(AI70="","",VLOOKUP(AI70,'標準様式１シフト記号表（勤務時間帯）'!$C$6:$K$35,9,FALSE))</f>
        <v/>
      </c>
      <c r="AJ71" s="298" t="str">
        <f>IF(AJ70="","",VLOOKUP(AJ70,'標準様式１シフト記号表（勤務時間帯）'!$C$6:$K$35,9,FALSE))</f>
        <v/>
      </c>
      <c r="AK71" s="298" t="str">
        <f>IF(AK70="","",VLOOKUP(AK70,'標準様式１シフト記号表（勤務時間帯）'!$C$6:$K$35,9,FALSE))</f>
        <v/>
      </c>
      <c r="AL71" s="298" t="str">
        <f>IF(AL70="","",VLOOKUP(AL70,'標準様式１シフト記号表（勤務時間帯）'!$C$6:$K$35,9,FALSE))</f>
        <v/>
      </c>
      <c r="AM71" s="299" t="str">
        <f>IF(AM70="","",VLOOKUP(AM70,'標準様式１シフト記号表（勤務時間帯）'!$C$6:$K$35,9,FALSE))</f>
        <v/>
      </c>
      <c r="AN71" s="297" t="str">
        <f>IF(AN70="","",VLOOKUP(AN70,'標準様式１シフト記号表（勤務時間帯）'!$C$6:$K$35,9,FALSE))</f>
        <v/>
      </c>
      <c r="AO71" s="298" t="str">
        <f>IF(AO70="","",VLOOKUP(AO70,'標準様式１シフト記号表（勤務時間帯）'!$C$6:$K$35,9,FALSE))</f>
        <v/>
      </c>
      <c r="AP71" s="298" t="str">
        <f>IF(AP70="","",VLOOKUP(AP70,'標準様式１シフト記号表（勤務時間帯）'!$C$6:$K$35,9,FALSE))</f>
        <v/>
      </c>
      <c r="AQ71" s="298" t="str">
        <f>IF(AQ70="","",VLOOKUP(AQ70,'標準様式１シフト記号表（勤務時間帯）'!$C$6:$K$35,9,FALSE))</f>
        <v/>
      </c>
      <c r="AR71" s="298" t="str">
        <f>IF(AR70="","",VLOOKUP(AR70,'標準様式１シフト記号表（勤務時間帯）'!$C$6:$K$35,9,FALSE))</f>
        <v/>
      </c>
      <c r="AS71" s="298" t="str">
        <f>IF(AS70="","",VLOOKUP(AS70,'標準様式１シフト記号表（勤務時間帯）'!$C$6:$K$35,9,FALSE))</f>
        <v/>
      </c>
      <c r="AT71" s="299" t="str">
        <f>IF(AT70="","",VLOOKUP(AT70,'標準様式１シフト記号表（勤務時間帯）'!$C$6:$K$35,9,FALSE))</f>
        <v/>
      </c>
      <c r="AU71" s="297" t="str">
        <f>IF(AU70="","",VLOOKUP(AU70,'標準様式１シフト記号表（勤務時間帯）'!$C$6:$K$35,9,FALSE))</f>
        <v/>
      </c>
      <c r="AV71" s="298" t="str">
        <f>IF(AV70="","",VLOOKUP(AV70,'標準様式１シフト記号表（勤務時間帯）'!$C$6:$K$35,9,FALSE))</f>
        <v/>
      </c>
      <c r="AW71" s="298" t="str">
        <f>IF(AW70="","",VLOOKUP(AW70,'標準様式１シフト記号表（勤務時間帯）'!$C$6:$K$35,9,FALSE))</f>
        <v/>
      </c>
      <c r="AX71" s="1592">
        <f>IF($BB$3="４週",SUM(S71:AT71),IF($BB$3="暦月",SUM(S71:AW71),""))</f>
        <v>0</v>
      </c>
      <c r="AY71" s="1593"/>
      <c r="AZ71" s="1594">
        <f>IF($BB$3="４週",AX71/4,IF($BB$3="暦月",'標準様式１（100名）'!AX71/('標準様式１（100名）'!$BB$8/7),""))</f>
        <v>0</v>
      </c>
      <c r="BA71" s="1595"/>
      <c r="BB71" s="1643"/>
      <c r="BC71" s="1544"/>
      <c r="BD71" s="1544"/>
      <c r="BE71" s="1544"/>
      <c r="BF71" s="1545"/>
    </row>
    <row r="72" spans="2:58" ht="20.25" customHeight="1" x14ac:dyDescent="0.15">
      <c r="B72" s="1522"/>
      <c r="C72" s="1631"/>
      <c r="D72" s="1632"/>
      <c r="E72" s="1633"/>
      <c r="F72" s="357">
        <f>C70</f>
        <v>0</v>
      </c>
      <c r="G72" s="1607"/>
      <c r="H72" s="1537"/>
      <c r="I72" s="1538"/>
      <c r="J72" s="1538"/>
      <c r="K72" s="1539"/>
      <c r="L72" s="1612"/>
      <c r="M72" s="1613"/>
      <c r="N72" s="1613"/>
      <c r="O72" s="1614"/>
      <c r="P72" s="1596" t="s">
        <v>550</v>
      </c>
      <c r="Q72" s="1597"/>
      <c r="R72" s="1598"/>
      <c r="S72" s="301" t="str">
        <f>IF(S70="","",VLOOKUP(S70,'標準様式１シフト記号表（勤務時間帯）'!$C$6:$U$35,19,FALSE))</f>
        <v/>
      </c>
      <c r="T72" s="302" t="str">
        <f>IF(T70="","",VLOOKUP(T70,'標準様式１シフト記号表（勤務時間帯）'!$C$6:$U$35,19,FALSE))</f>
        <v/>
      </c>
      <c r="U72" s="302" t="str">
        <f>IF(U70="","",VLOOKUP(U70,'標準様式１シフト記号表（勤務時間帯）'!$C$6:$U$35,19,FALSE))</f>
        <v/>
      </c>
      <c r="V72" s="302" t="str">
        <f>IF(V70="","",VLOOKUP(V70,'標準様式１シフト記号表（勤務時間帯）'!$C$6:$U$35,19,FALSE))</f>
        <v/>
      </c>
      <c r="W72" s="302" t="str">
        <f>IF(W70="","",VLOOKUP(W70,'標準様式１シフト記号表（勤務時間帯）'!$C$6:$U$35,19,FALSE))</f>
        <v/>
      </c>
      <c r="X72" s="302" t="str">
        <f>IF(X70="","",VLOOKUP(X70,'標準様式１シフト記号表（勤務時間帯）'!$C$6:$U$35,19,FALSE))</f>
        <v/>
      </c>
      <c r="Y72" s="303" t="str">
        <f>IF(Y70="","",VLOOKUP(Y70,'標準様式１シフト記号表（勤務時間帯）'!$C$6:$U$35,19,FALSE))</f>
        <v/>
      </c>
      <c r="Z72" s="301" t="str">
        <f>IF(Z70="","",VLOOKUP(Z70,'標準様式１シフト記号表（勤務時間帯）'!$C$6:$U$35,19,FALSE))</f>
        <v/>
      </c>
      <c r="AA72" s="302" t="str">
        <f>IF(AA70="","",VLOOKUP(AA70,'標準様式１シフト記号表（勤務時間帯）'!$C$6:$U$35,19,FALSE))</f>
        <v/>
      </c>
      <c r="AB72" s="302" t="str">
        <f>IF(AB70="","",VLOOKUP(AB70,'標準様式１シフト記号表（勤務時間帯）'!$C$6:$U$35,19,FALSE))</f>
        <v/>
      </c>
      <c r="AC72" s="302" t="str">
        <f>IF(AC70="","",VLOOKUP(AC70,'標準様式１シフト記号表（勤務時間帯）'!$C$6:$U$35,19,FALSE))</f>
        <v/>
      </c>
      <c r="AD72" s="302" t="str">
        <f>IF(AD70="","",VLOOKUP(AD70,'標準様式１シフト記号表（勤務時間帯）'!$C$6:$U$35,19,FALSE))</f>
        <v/>
      </c>
      <c r="AE72" s="302" t="str">
        <f>IF(AE70="","",VLOOKUP(AE70,'標準様式１シフト記号表（勤務時間帯）'!$C$6:$U$35,19,FALSE))</f>
        <v/>
      </c>
      <c r="AF72" s="303" t="str">
        <f>IF(AF70="","",VLOOKUP(AF70,'標準様式１シフト記号表（勤務時間帯）'!$C$6:$U$35,19,FALSE))</f>
        <v/>
      </c>
      <c r="AG72" s="301" t="str">
        <f>IF(AG70="","",VLOOKUP(AG70,'標準様式１シフト記号表（勤務時間帯）'!$C$6:$U$35,19,FALSE))</f>
        <v/>
      </c>
      <c r="AH72" s="302" t="str">
        <f>IF(AH70="","",VLOOKUP(AH70,'標準様式１シフト記号表（勤務時間帯）'!$C$6:$U$35,19,FALSE))</f>
        <v/>
      </c>
      <c r="AI72" s="302" t="str">
        <f>IF(AI70="","",VLOOKUP(AI70,'標準様式１シフト記号表（勤務時間帯）'!$C$6:$U$35,19,FALSE))</f>
        <v/>
      </c>
      <c r="AJ72" s="302" t="str">
        <f>IF(AJ70="","",VLOOKUP(AJ70,'標準様式１シフト記号表（勤務時間帯）'!$C$6:$U$35,19,FALSE))</f>
        <v/>
      </c>
      <c r="AK72" s="302" t="str">
        <f>IF(AK70="","",VLOOKUP(AK70,'標準様式１シフト記号表（勤務時間帯）'!$C$6:$U$35,19,FALSE))</f>
        <v/>
      </c>
      <c r="AL72" s="302" t="str">
        <f>IF(AL70="","",VLOOKUP(AL70,'標準様式１シフト記号表（勤務時間帯）'!$C$6:$U$35,19,FALSE))</f>
        <v/>
      </c>
      <c r="AM72" s="303" t="str">
        <f>IF(AM70="","",VLOOKUP(AM70,'標準様式１シフト記号表（勤務時間帯）'!$C$6:$U$35,19,FALSE))</f>
        <v/>
      </c>
      <c r="AN72" s="301" t="str">
        <f>IF(AN70="","",VLOOKUP(AN70,'標準様式１シフト記号表（勤務時間帯）'!$C$6:$U$35,19,FALSE))</f>
        <v/>
      </c>
      <c r="AO72" s="302" t="str">
        <f>IF(AO70="","",VLOOKUP(AO70,'標準様式１シフト記号表（勤務時間帯）'!$C$6:$U$35,19,FALSE))</f>
        <v/>
      </c>
      <c r="AP72" s="302" t="str">
        <f>IF(AP70="","",VLOOKUP(AP70,'標準様式１シフト記号表（勤務時間帯）'!$C$6:$U$35,19,FALSE))</f>
        <v/>
      </c>
      <c r="AQ72" s="302" t="str">
        <f>IF(AQ70="","",VLOOKUP(AQ70,'標準様式１シフト記号表（勤務時間帯）'!$C$6:$U$35,19,FALSE))</f>
        <v/>
      </c>
      <c r="AR72" s="302" t="str">
        <f>IF(AR70="","",VLOOKUP(AR70,'標準様式１シフト記号表（勤務時間帯）'!$C$6:$U$35,19,FALSE))</f>
        <v/>
      </c>
      <c r="AS72" s="302" t="str">
        <f>IF(AS70="","",VLOOKUP(AS70,'標準様式１シフト記号表（勤務時間帯）'!$C$6:$U$35,19,FALSE))</f>
        <v/>
      </c>
      <c r="AT72" s="303" t="str">
        <f>IF(AT70="","",VLOOKUP(AT70,'標準様式１シフト記号表（勤務時間帯）'!$C$6:$U$35,19,FALSE))</f>
        <v/>
      </c>
      <c r="AU72" s="301" t="str">
        <f>IF(AU70="","",VLOOKUP(AU70,'標準様式１シフト記号表（勤務時間帯）'!$C$6:$U$35,19,FALSE))</f>
        <v/>
      </c>
      <c r="AV72" s="302" t="str">
        <f>IF(AV70="","",VLOOKUP(AV70,'標準様式１シフト記号表（勤務時間帯）'!$C$6:$U$35,19,FALSE))</f>
        <v/>
      </c>
      <c r="AW72" s="302" t="str">
        <f>IF(AW70="","",VLOOKUP(AW70,'標準様式１シフト記号表（勤務時間帯）'!$C$6:$U$35,19,FALSE))</f>
        <v/>
      </c>
      <c r="AX72" s="1599">
        <f>IF($BB$3="４週",SUM(S72:AT72),IF($BB$3="暦月",SUM(S72:AW72),""))</f>
        <v>0</v>
      </c>
      <c r="AY72" s="1600"/>
      <c r="AZ72" s="1601">
        <f>IF($BB$3="４週",AX72/4,IF($BB$3="暦月",'標準様式１（100名）'!AX72/('標準様式１（100名）'!$BB$8/7),""))</f>
        <v>0</v>
      </c>
      <c r="BA72" s="1602"/>
      <c r="BB72" s="1644"/>
      <c r="BC72" s="1613"/>
      <c r="BD72" s="1613"/>
      <c r="BE72" s="1613"/>
      <c r="BF72" s="1614"/>
    </row>
    <row r="73" spans="2:58" ht="20.25" customHeight="1" x14ac:dyDescent="0.15">
      <c r="B73" s="1522">
        <f>B70+1</f>
        <v>18</v>
      </c>
      <c r="C73" s="1625"/>
      <c r="D73" s="1626"/>
      <c r="E73" s="1627"/>
      <c r="F73" s="304"/>
      <c r="G73" s="1606"/>
      <c r="H73" s="1608"/>
      <c r="I73" s="1538"/>
      <c r="J73" s="1538"/>
      <c r="K73" s="1539"/>
      <c r="L73" s="1609"/>
      <c r="M73" s="1610"/>
      <c r="N73" s="1610"/>
      <c r="O73" s="1611"/>
      <c r="P73" s="1615" t="s">
        <v>548</v>
      </c>
      <c r="Q73" s="1616"/>
      <c r="R73" s="1617"/>
      <c r="S73" s="354"/>
      <c r="T73" s="355"/>
      <c r="U73" s="355"/>
      <c r="V73" s="355"/>
      <c r="W73" s="355"/>
      <c r="X73" s="355"/>
      <c r="Y73" s="356"/>
      <c r="Z73" s="354"/>
      <c r="AA73" s="355"/>
      <c r="AB73" s="355"/>
      <c r="AC73" s="355"/>
      <c r="AD73" s="355"/>
      <c r="AE73" s="355"/>
      <c r="AF73" s="356"/>
      <c r="AG73" s="354"/>
      <c r="AH73" s="355"/>
      <c r="AI73" s="355"/>
      <c r="AJ73" s="355"/>
      <c r="AK73" s="355"/>
      <c r="AL73" s="355"/>
      <c r="AM73" s="356"/>
      <c r="AN73" s="354"/>
      <c r="AO73" s="355"/>
      <c r="AP73" s="355"/>
      <c r="AQ73" s="355"/>
      <c r="AR73" s="355"/>
      <c r="AS73" s="355"/>
      <c r="AT73" s="356"/>
      <c r="AU73" s="354"/>
      <c r="AV73" s="355"/>
      <c r="AW73" s="355"/>
      <c r="AX73" s="1692"/>
      <c r="AY73" s="1693"/>
      <c r="AZ73" s="1694"/>
      <c r="BA73" s="1695"/>
      <c r="BB73" s="1642"/>
      <c r="BC73" s="1610"/>
      <c r="BD73" s="1610"/>
      <c r="BE73" s="1610"/>
      <c r="BF73" s="1611"/>
    </row>
    <row r="74" spans="2:58" ht="20.25" customHeight="1" x14ac:dyDescent="0.15">
      <c r="B74" s="1522"/>
      <c r="C74" s="1628"/>
      <c r="D74" s="1629"/>
      <c r="E74" s="1630"/>
      <c r="F74" s="296"/>
      <c r="G74" s="1533"/>
      <c r="H74" s="1537"/>
      <c r="I74" s="1538"/>
      <c r="J74" s="1538"/>
      <c r="K74" s="1539"/>
      <c r="L74" s="1543"/>
      <c r="M74" s="1544"/>
      <c r="N74" s="1544"/>
      <c r="O74" s="1545"/>
      <c r="P74" s="1589" t="s">
        <v>549</v>
      </c>
      <c r="Q74" s="1590"/>
      <c r="R74" s="1591"/>
      <c r="S74" s="297" t="str">
        <f>IF(S73="","",VLOOKUP(S73,'標準様式１シフト記号表（勤務時間帯）'!$C$6:$K$35,9,FALSE))</f>
        <v/>
      </c>
      <c r="T74" s="298" t="str">
        <f>IF(T73="","",VLOOKUP(T73,'標準様式１シフト記号表（勤務時間帯）'!$C$6:$K$35,9,FALSE))</f>
        <v/>
      </c>
      <c r="U74" s="298" t="str">
        <f>IF(U73="","",VLOOKUP(U73,'標準様式１シフト記号表（勤務時間帯）'!$C$6:$K$35,9,FALSE))</f>
        <v/>
      </c>
      <c r="V74" s="298" t="str">
        <f>IF(V73="","",VLOOKUP(V73,'標準様式１シフト記号表（勤務時間帯）'!$C$6:$K$35,9,FALSE))</f>
        <v/>
      </c>
      <c r="W74" s="298" t="str">
        <f>IF(W73="","",VLOOKUP(W73,'標準様式１シフト記号表（勤務時間帯）'!$C$6:$K$35,9,FALSE))</f>
        <v/>
      </c>
      <c r="X74" s="298" t="str">
        <f>IF(X73="","",VLOOKUP(X73,'標準様式１シフト記号表（勤務時間帯）'!$C$6:$K$35,9,FALSE))</f>
        <v/>
      </c>
      <c r="Y74" s="299" t="str">
        <f>IF(Y73="","",VLOOKUP(Y73,'標準様式１シフト記号表（勤務時間帯）'!$C$6:$K$35,9,FALSE))</f>
        <v/>
      </c>
      <c r="Z74" s="297" t="str">
        <f>IF(Z73="","",VLOOKUP(Z73,'標準様式１シフト記号表（勤務時間帯）'!$C$6:$K$35,9,FALSE))</f>
        <v/>
      </c>
      <c r="AA74" s="298" t="str">
        <f>IF(AA73="","",VLOOKUP(AA73,'標準様式１シフト記号表（勤務時間帯）'!$C$6:$K$35,9,FALSE))</f>
        <v/>
      </c>
      <c r="AB74" s="298" t="str">
        <f>IF(AB73="","",VLOOKUP(AB73,'標準様式１シフト記号表（勤務時間帯）'!$C$6:$K$35,9,FALSE))</f>
        <v/>
      </c>
      <c r="AC74" s="298" t="str">
        <f>IF(AC73="","",VLOOKUP(AC73,'標準様式１シフト記号表（勤務時間帯）'!$C$6:$K$35,9,FALSE))</f>
        <v/>
      </c>
      <c r="AD74" s="298" t="str">
        <f>IF(AD73="","",VLOOKUP(AD73,'標準様式１シフト記号表（勤務時間帯）'!$C$6:$K$35,9,FALSE))</f>
        <v/>
      </c>
      <c r="AE74" s="298" t="str">
        <f>IF(AE73="","",VLOOKUP(AE73,'標準様式１シフト記号表（勤務時間帯）'!$C$6:$K$35,9,FALSE))</f>
        <v/>
      </c>
      <c r="AF74" s="299" t="str">
        <f>IF(AF73="","",VLOOKUP(AF73,'標準様式１シフト記号表（勤務時間帯）'!$C$6:$K$35,9,FALSE))</f>
        <v/>
      </c>
      <c r="AG74" s="297" t="str">
        <f>IF(AG73="","",VLOOKUP(AG73,'標準様式１シフト記号表（勤務時間帯）'!$C$6:$K$35,9,FALSE))</f>
        <v/>
      </c>
      <c r="AH74" s="298" t="str">
        <f>IF(AH73="","",VLOOKUP(AH73,'標準様式１シフト記号表（勤務時間帯）'!$C$6:$K$35,9,FALSE))</f>
        <v/>
      </c>
      <c r="AI74" s="298" t="str">
        <f>IF(AI73="","",VLOOKUP(AI73,'標準様式１シフト記号表（勤務時間帯）'!$C$6:$K$35,9,FALSE))</f>
        <v/>
      </c>
      <c r="AJ74" s="298" t="str">
        <f>IF(AJ73="","",VLOOKUP(AJ73,'標準様式１シフト記号表（勤務時間帯）'!$C$6:$K$35,9,FALSE))</f>
        <v/>
      </c>
      <c r="AK74" s="298" t="str">
        <f>IF(AK73="","",VLOOKUP(AK73,'標準様式１シフト記号表（勤務時間帯）'!$C$6:$K$35,9,FALSE))</f>
        <v/>
      </c>
      <c r="AL74" s="298" t="str">
        <f>IF(AL73="","",VLOOKUP(AL73,'標準様式１シフト記号表（勤務時間帯）'!$C$6:$K$35,9,FALSE))</f>
        <v/>
      </c>
      <c r="AM74" s="299" t="str">
        <f>IF(AM73="","",VLOOKUP(AM73,'標準様式１シフト記号表（勤務時間帯）'!$C$6:$K$35,9,FALSE))</f>
        <v/>
      </c>
      <c r="AN74" s="297" t="str">
        <f>IF(AN73="","",VLOOKUP(AN73,'標準様式１シフト記号表（勤務時間帯）'!$C$6:$K$35,9,FALSE))</f>
        <v/>
      </c>
      <c r="AO74" s="298" t="str">
        <f>IF(AO73="","",VLOOKUP(AO73,'標準様式１シフト記号表（勤務時間帯）'!$C$6:$K$35,9,FALSE))</f>
        <v/>
      </c>
      <c r="AP74" s="298" t="str">
        <f>IF(AP73="","",VLOOKUP(AP73,'標準様式１シフト記号表（勤務時間帯）'!$C$6:$K$35,9,FALSE))</f>
        <v/>
      </c>
      <c r="AQ74" s="298" t="str">
        <f>IF(AQ73="","",VLOOKUP(AQ73,'標準様式１シフト記号表（勤務時間帯）'!$C$6:$K$35,9,FALSE))</f>
        <v/>
      </c>
      <c r="AR74" s="298" t="str">
        <f>IF(AR73="","",VLOOKUP(AR73,'標準様式１シフト記号表（勤務時間帯）'!$C$6:$K$35,9,FALSE))</f>
        <v/>
      </c>
      <c r="AS74" s="298" t="str">
        <f>IF(AS73="","",VLOOKUP(AS73,'標準様式１シフト記号表（勤務時間帯）'!$C$6:$K$35,9,FALSE))</f>
        <v/>
      </c>
      <c r="AT74" s="299" t="str">
        <f>IF(AT73="","",VLOOKUP(AT73,'標準様式１シフト記号表（勤務時間帯）'!$C$6:$K$35,9,FALSE))</f>
        <v/>
      </c>
      <c r="AU74" s="297" t="str">
        <f>IF(AU73="","",VLOOKUP(AU73,'標準様式１シフト記号表（勤務時間帯）'!$C$6:$K$35,9,FALSE))</f>
        <v/>
      </c>
      <c r="AV74" s="298" t="str">
        <f>IF(AV73="","",VLOOKUP(AV73,'標準様式１シフト記号表（勤務時間帯）'!$C$6:$K$35,9,FALSE))</f>
        <v/>
      </c>
      <c r="AW74" s="298" t="str">
        <f>IF(AW73="","",VLOOKUP(AW73,'標準様式１シフト記号表（勤務時間帯）'!$C$6:$K$35,9,FALSE))</f>
        <v/>
      </c>
      <c r="AX74" s="1592">
        <f>IF($BB$3="４週",SUM(S74:AT74),IF($BB$3="暦月",SUM(S74:AW74),""))</f>
        <v>0</v>
      </c>
      <c r="AY74" s="1593"/>
      <c r="AZ74" s="1594">
        <f>IF($BB$3="４週",AX74/4,IF($BB$3="暦月",'標準様式１（100名）'!AX74/('標準様式１（100名）'!$BB$8/7),""))</f>
        <v>0</v>
      </c>
      <c r="BA74" s="1595"/>
      <c r="BB74" s="1643"/>
      <c r="BC74" s="1544"/>
      <c r="BD74" s="1544"/>
      <c r="BE74" s="1544"/>
      <c r="BF74" s="1545"/>
    </row>
    <row r="75" spans="2:58" ht="20.25" customHeight="1" x14ac:dyDescent="0.15">
      <c r="B75" s="1522"/>
      <c r="C75" s="1631"/>
      <c r="D75" s="1632"/>
      <c r="E75" s="1633"/>
      <c r="F75" s="357">
        <f>C73</f>
        <v>0</v>
      </c>
      <c r="G75" s="1607"/>
      <c r="H75" s="1537"/>
      <c r="I75" s="1538"/>
      <c r="J75" s="1538"/>
      <c r="K75" s="1539"/>
      <c r="L75" s="1612"/>
      <c r="M75" s="1613"/>
      <c r="N75" s="1613"/>
      <c r="O75" s="1614"/>
      <c r="P75" s="1596" t="s">
        <v>550</v>
      </c>
      <c r="Q75" s="1597"/>
      <c r="R75" s="1598"/>
      <c r="S75" s="301" t="str">
        <f>IF(S73="","",VLOOKUP(S73,'標準様式１シフト記号表（勤務時間帯）'!$C$6:$U$35,19,FALSE))</f>
        <v/>
      </c>
      <c r="T75" s="302" t="str">
        <f>IF(T73="","",VLOOKUP(T73,'標準様式１シフト記号表（勤務時間帯）'!$C$6:$U$35,19,FALSE))</f>
        <v/>
      </c>
      <c r="U75" s="302" t="str">
        <f>IF(U73="","",VLOOKUP(U73,'標準様式１シフト記号表（勤務時間帯）'!$C$6:$U$35,19,FALSE))</f>
        <v/>
      </c>
      <c r="V75" s="302" t="str">
        <f>IF(V73="","",VLOOKUP(V73,'標準様式１シフト記号表（勤務時間帯）'!$C$6:$U$35,19,FALSE))</f>
        <v/>
      </c>
      <c r="W75" s="302" t="str">
        <f>IF(W73="","",VLOOKUP(W73,'標準様式１シフト記号表（勤務時間帯）'!$C$6:$U$35,19,FALSE))</f>
        <v/>
      </c>
      <c r="X75" s="302" t="str">
        <f>IF(X73="","",VLOOKUP(X73,'標準様式１シフト記号表（勤務時間帯）'!$C$6:$U$35,19,FALSE))</f>
        <v/>
      </c>
      <c r="Y75" s="303" t="str">
        <f>IF(Y73="","",VLOOKUP(Y73,'標準様式１シフト記号表（勤務時間帯）'!$C$6:$U$35,19,FALSE))</f>
        <v/>
      </c>
      <c r="Z75" s="301" t="str">
        <f>IF(Z73="","",VLOOKUP(Z73,'標準様式１シフト記号表（勤務時間帯）'!$C$6:$U$35,19,FALSE))</f>
        <v/>
      </c>
      <c r="AA75" s="302" t="str">
        <f>IF(AA73="","",VLOOKUP(AA73,'標準様式１シフト記号表（勤務時間帯）'!$C$6:$U$35,19,FALSE))</f>
        <v/>
      </c>
      <c r="AB75" s="302" t="str">
        <f>IF(AB73="","",VLOOKUP(AB73,'標準様式１シフト記号表（勤務時間帯）'!$C$6:$U$35,19,FALSE))</f>
        <v/>
      </c>
      <c r="AC75" s="302" t="str">
        <f>IF(AC73="","",VLOOKUP(AC73,'標準様式１シフト記号表（勤務時間帯）'!$C$6:$U$35,19,FALSE))</f>
        <v/>
      </c>
      <c r="AD75" s="302" t="str">
        <f>IF(AD73="","",VLOOKUP(AD73,'標準様式１シフト記号表（勤務時間帯）'!$C$6:$U$35,19,FALSE))</f>
        <v/>
      </c>
      <c r="AE75" s="302" t="str">
        <f>IF(AE73="","",VLOOKUP(AE73,'標準様式１シフト記号表（勤務時間帯）'!$C$6:$U$35,19,FALSE))</f>
        <v/>
      </c>
      <c r="AF75" s="303" t="str">
        <f>IF(AF73="","",VLOOKUP(AF73,'標準様式１シフト記号表（勤務時間帯）'!$C$6:$U$35,19,FALSE))</f>
        <v/>
      </c>
      <c r="AG75" s="301" t="str">
        <f>IF(AG73="","",VLOOKUP(AG73,'標準様式１シフト記号表（勤務時間帯）'!$C$6:$U$35,19,FALSE))</f>
        <v/>
      </c>
      <c r="AH75" s="302" t="str">
        <f>IF(AH73="","",VLOOKUP(AH73,'標準様式１シフト記号表（勤務時間帯）'!$C$6:$U$35,19,FALSE))</f>
        <v/>
      </c>
      <c r="AI75" s="302" t="str">
        <f>IF(AI73="","",VLOOKUP(AI73,'標準様式１シフト記号表（勤務時間帯）'!$C$6:$U$35,19,FALSE))</f>
        <v/>
      </c>
      <c r="AJ75" s="302" t="str">
        <f>IF(AJ73="","",VLOOKUP(AJ73,'標準様式１シフト記号表（勤務時間帯）'!$C$6:$U$35,19,FALSE))</f>
        <v/>
      </c>
      <c r="AK75" s="302" t="str">
        <f>IF(AK73="","",VLOOKUP(AK73,'標準様式１シフト記号表（勤務時間帯）'!$C$6:$U$35,19,FALSE))</f>
        <v/>
      </c>
      <c r="AL75" s="302" t="str">
        <f>IF(AL73="","",VLOOKUP(AL73,'標準様式１シフト記号表（勤務時間帯）'!$C$6:$U$35,19,FALSE))</f>
        <v/>
      </c>
      <c r="AM75" s="303" t="str">
        <f>IF(AM73="","",VLOOKUP(AM73,'標準様式１シフト記号表（勤務時間帯）'!$C$6:$U$35,19,FALSE))</f>
        <v/>
      </c>
      <c r="AN75" s="301" t="str">
        <f>IF(AN73="","",VLOOKUP(AN73,'標準様式１シフト記号表（勤務時間帯）'!$C$6:$U$35,19,FALSE))</f>
        <v/>
      </c>
      <c r="AO75" s="302" t="str">
        <f>IF(AO73="","",VLOOKUP(AO73,'標準様式１シフト記号表（勤務時間帯）'!$C$6:$U$35,19,FALSE))</f>
        <v/>
      </c>
      <c r="AP75" s="302" t="str">
        <f>IF(AP73="","",VLOOKUP(AP73,'標準様式１シフト記号表（勤務時間帯）'!$C$6:$U$35,19,FALSE))</f>
        <v/>
      </c>
      <c r="AQ75" s="302" t="str">
        <f>IF(AQ73="","",VLOOKUP(AQ73,'標準様式１シフト記号表（勤務時間帯）'!$C$6:$U$35,19,FALSE))</f>
        <v/>
      </c>
      <c r="AR75" s="302" t="str">
        <f>IF(AR73="","",VLOOKUP(AR73,'標準様式１シフト記号表（勤務時間帯）'!$C$6:$U$35,19,FALSE))</f>
        <v/>
      </c>
      <c r="AS75" s="302" t="str">
        <f>IF(AS73="","",VLOOKUP(AS73,'標準様式１シフト記号表（勤務時間帯）'!$C$6:$U$35,19,FALSE))</f>
        <v/>
      </c>
      <c r="AT75" s="303" t="str">
        <f>IF(AT73="","",VLOOKUP(AT73,'標準様式１シフト記号表（勤務時間帯）'!$C$6:$U$35,19,FALSE))</f>
        <v/>
      </c>
      <c r="AU75" s="301" t="str">
        <f>IF(AU73="","",VLOOKUP(AU73,'標準様式１シフト記号表（勤務時間帯）'!$C$6:$U$35,19,FALSE))</f>
        <v/>
      </c>
      <c r="AV75" s="302" t="str">
        <f>IF(AV73="","",VLOOKUP(AV73,'標準様式１シフト記号表（勤務時間帯）'!$C$6:$U$35,19,FALSE))</f>
        <v/>
      </c>
      <c r="AW75" s="302" t="str">
        <f>IF(AW73="","",VLOOKUP(AW73,'標準様式１シフト記号表（勤務時間帯）'!$C$6:$U$35,19,FALSE))</f>
        <v/>
      </c>
      <c r="AX75" s="1599">
        <f>IF($BB$3="４週",SUM(S75:AT75),IF($BB$3="暦月",SUM(S75:AW75),""))</f>
        <v>0</v>
      </c>
      <c r="AY75" s="1600"/>
      <c r="AZ75" s="1601">
        <f>IF($BB$3="４週",AX75/4,IF($BB$3="暦月",'標準様式１（100名）'!AX75/('標準様式１（100名）'!$BB$8/7),""))</f>
        <v>0</v>
      </c>
      <c r="BA75" s="1602"/>
      <c r="BB75" s="1644"/>
      <c r="BC75" s="1613"/>
      <c r="BD75" s="1613"/>
      <c r="BE75" s="1613"/>
      <c r="BF75" s="1614"/>
    </row>
    <row r="76" spans="2:58" ht="20.25" customHeight="1" x14ac:dyDescent="0.15">
      <c r="B76" s="1522">
        <f>B73+1</f>
        <v>19</v>
      </c>
      <c r="C76" s="1625"/>
      <c r="D76" s="1626"/>
      <c r="E76" s="1627"/>
      <c r="F76" s="304"/>
      <c r="G76" s="1606"/>
      <c r="H76" s="1608"/>
      <c r="I76" s="1538"/>
      <c r="J76" s="1538"/>
      <c r="K76" s="1539"/>
      <c r="L76" s="1609"/>
      <c r="M76" s="1610"/>
      <c r="N76" s="1610"/>
      <c r="O76" s="1611"/>
      <c r="P76" s="1615" t="s">
        <v>548</v>
      </c>
      <c r="Q76" s="1616"/>
      <c r="R76" s="1617"/>
      <c r="S76" s="354"/>
      <c r="T76" s="355"/>
      <c r="U76" s="355"/>
      <c r="V76" s="355"/>
      <c r="W76" s="355"/>
      <c r="X76" s="355"/>
      <c r="Y76" s="356"/>
      <c r="Z76" s="354"/>
      <c r="AA76" s="355"/>
      <c r="AB76" s="355"/>
      <c r="AC76" s="355"/>
      <c r="AD76" s="355"/>
      <c r="AE76" s="355"/>
      <c r="AF76" s="356"/>
      <c r="AG76" s="354"/>
      <c r="AH76" s="355"/>
      <c r="AI76" s="355"/>
      <c r="AJ76" s="355"/>
      <c r="AK76" s="355"/>
      <c r="AL76" s="355"/>
      <c r="AM76" s="356"/>
      <c r="AN76" s="354"/>
      <c r="AO76" s="355"/>
      <c r="AP76" s="355"/>
      <c r="AQ76" s="355"/>
      <c r="AR76" s="355"/>
      <c r="AS76" s="355"/>
      <c r="AT76" s="356"/>
      <c r="AU76" s="354"/>
      <c r="AV76" s="355"/>
      <c r="AW76" s="355"/>
      <c r="AX76" s="1692"/>
      <c r="AY76" s="1693"/>
      <c r="AZ76" s="1694"/>
      <c r="BA76" s="1695"/>
      <c r="BB76" s="1642"/>
      <c r="BC76" s="1610"/>
      <c r="BD76" s="1610"/>
      <c r="BE76" s="1610"/>
      <c r="BF76" s="1611"/>
    </row>
    <row r="77" spans="2:58" ht="20.25" customHeight="1" x14ac:dyDescent="0.15">
      <c r="B77" s="1522"/>
      <c r="C77" s="1628"/>
      <c r="D77" s="1629"/>
      <c r="E77" s="1630"/>
      <c r="F77" s="296"/>
      <c r="G77" s="1533"/>
      <c r="H77" s="1537"/>
      <c r="I77" s="1538"/>
      <c r="J77" s="1538"/>
      <c r="K77" s="1539"/>
      <c r="L77" s="1543"/>
      <c r="M77" s="1544"/>
      <c r="N77" s="1544"/>
      <c r="O77" s="1545"/>
      <c r="P77" s="1589" t="s">
        <v>549</v>
      </c>
      <c r="Q77" s="1590"/>
      <c r="R77" s="1591"/>
      <c r="S77" s="297" t="str">
        <f>IF(S76="","",VLOOKUP(S76,'標準様式１シフト記号表（勤務時間帯）'!$C$6:$K$35,9,FALSE))</f>
        <v/>
      </c>
      <c r="T77" s="298" t="str">
        <f>IF(T76="","",VLOOKUP(T76,'標準様式１シフト記号表（勤務時間帯）'!$C$6:$K$35,9,FALSE))</f>
        <v/>
      </c>
      <c r="U77" s="298" t="str">
        <f>IF(U76="","",VLOOKUP(U76,'標準様式１シフト記号表（勤務時間帯）'!$C$6:$K$35,9,FALSE))</f>
        <v/>
      </c>
      <c r="V77" s="298" t="str">
        <f>IF(V76="","",VLOOKUP(V76,'標準様式１シフト記号表（勤務時間帯）'!$C$6:$K$35,9,FALSE))</f>
        <v/>
      </c>
      <c r="W77" s="298" t="str">
        <f>IF(W76="","",VLOOKUP(W76,'標準様式１シフト記号表（勤務時間帯）'!$C$6:$K$35,9,FALSE))</f>
        <v/>
      </c>
      <c r="X77" s="298" t="str">
        <f>IF(X76="","",VLOOKUP(X76,'標準様式１シフト記号表（勤務時間帯）'!$C$6:$K$35,9,FALSE))</f>
        <v/>
      </c>
      <c r="Y77" s="299" t="str">
        <f>IF(Y76="","",VLOOKUP(Y76,'標準様式１シフト記号表（勤務時間帯）'!$C$6:$K$35,9,FALSE))</f>
        <v/>
      </c>
      <c r="Z77" s="297" t="str">
        <f>IF(Z76="","",VLOOKUP(Z76,'標準様式１シフト記号表（勤務時間帯）'!$C$6:$K$35,9,FALSE))</f>
        <v/>
      </c>
      <c r="AA77" s="298" t="str">
        <f>IF(AA76="","",VLOOKUP(AA76,'標準様式１シフト記号表（勤務時間帯）'!$C$6:$K$35,9,FALSE))</f>
        <v/>
      </c>
      <c r="AB77" s="298" t="str">
        <f>IF(AB76="","",VLOOKUP(AB76,'標準様式１シフト記号表（勤務時間帯）'!$C$6:$K$35,9,FALSE))</f>
        <v/>
      </c>
      <c r="AC77" s="298" t="str">
        <f>IF(AC76="","",VLOOKUP(AC76,'標準様式１シフト記号表（勤務時間帯）'!$C$6:$K$35,9,FALSE))</f>
        <v/>
      </c>
      <c r="AD77" s="298" t="str">
        <f>IF(AD76="","",VLOOKUP(AD76,'標準様式１シフト記号表（勤務時間帯）'!$C$6:$K$35,9,FALSE))</f>
        <v/>
      </c>
      <c r="AE77" s="298" t="str">
        <f>IF(AE76="","",VLOOKUP(AE76,'標準様式１シフト記号表（勤務時間帯）'!$C$6:$K$35,9,FALSE))</f>
        <v/>
      </c>
      <c r="AF77" s="299" t="str">
        <f>IF(AF76="","",VLOOKUP(AF76,'標準様式１シフト記号表（勤務時間帯）'!$C$6:$K$35,9,FALSE))</f>
        <v/>
      </c>
      <c r="AG77" s="297" t="str">
        <f>IF(AG76="","",VLOOKUP(AG76,'標準様式１シフト記号表（勤務時間帯）'!$C$6:$K$35,9,FALSE))</f>
        <v/>
      </c>
      <c r="AH77" s="298" t="str">
        <f>IF(AH76="","",VLOOKUP(AH76,'標準様式１シフト記号表（勤務時間帯）'!$C$6:$K$35,9,FALSE))</f>
        <v/>
      </c>
      <c r="AI77" s="298" t="str">
        <f>IF(AI76="","",VLOOKUP(AI76,'標準様式１シフト記号表（勤務時間帯）'!$C$6:$K$35,9,FALSE))</f>
        <v/>
      </c>
      <c r="AJ77" s="298" t="str">
        <f>IF(AJ76="","",VLOOKUP(AJ76,'標準様式１シフト記号表（勤務時間帯）'!$C$6:$K$35,9,FALSE))</f>
        <v/>
      </c>
      <c r="AK77" s="298" t="str">
        <f>IF(AK76="","",VLOOKUP(AK76,'標準様式１シフト記号表（勤務時間帯）'!$C$6:$K$35,9,FALSE))</f>
        <v/>
      </c>
      <c r="AL77" s="298" t="str">
        <f>IF(AL76="","",VLOOKUP(AL76,'標準様式１シフト記号表（勤務時間帯）'!$C$6:$K$35,9,FALSE))</f>
        <v/>
      </c>
      <c r="AM77" s="299" t="str">
        <f>IF(AM76="","",VLOOKUP(AM76,'標準様式１シフト記号表（勤務時間帯）'!$C$6:$K$35,9,FALSE))</f>
        <v/>
      </c>
      <c r="AN77" s="297" t="str">
        <f>IF(AN76="","",VLOOKUP(AN76,'標準様式１シフト記号表（勤務時間帯）'!$C$6:$K$35,9,FALSE))</f>
        <v/>
      </c>
      <c r="AO77" s="298" t="str">
        <f>IF(AO76="","",VLOOKUP(AO76,'標準様式１シフト記号表（勤務時間帯）'!$C$6:$K$35,9,FALSE))</f>
        <v/>
      </c>
      <c r="AP77" s="298" t="str">
        <f>IF(AP76="","",VLOOKUP(AP76,'標準様式１シフト記号表（勤務時間帯）'!$C$6:$K$35,9,FALSE))</f>
        <v/>
      </c>
      <c r="AQ77" s="298" t="str">
        <f>IF(AQ76="","",VLOOKUP(AQ76,'標準様式１シフト記号表（勤務時間帯）'!$C$6:$K$35,9,FALSE))</f>
        <v/>
      </c>
      <c r="AR77" s="298" t="str">
        <f>IF(AR76="","",VLOOKUP(AR76,'標準様式１シフト記号表（勤務時間帯）'!$C$6:$K$35,9,FALSE))</f>
        <v/>
      </c>
      <c r="AS77" s="298" t="str">
        <f>IF(AS76="","",VLOOKUP(AS76,'標準様式１シフト記号表（勤務時間帯）'!$C$6:$K$35,9,FALSE))</f>
        <v/>
      </c>
      <c r="AT77" s="299" t="str">
        <f>IF(AT76="","",VLOOKUP(AT76,'標準様式１シフト記号表（勤務時間帯）'!$C$6:$K$35,9,FALSE))</f>
        <v/>
      </c>
      <c r="AU77" s="297" t="str">
        <f>IF(AU76="","",VLOOKUP(AU76,'標準様式１シフト記号表（勤務時間帯）'!$C$6:$K$35,9,FALSE))</f>
        <v/>
      </c>
      <c r="AV77" s="298" t="str">
        <f>IF(AV76="","",VLOOKUP(AV76,'標準様式１シフト記号表（勤務時間帯）'!$C$6:$K$35,9,FALSE))</f>
        <v/>
      </c>
      <c r="AW77" s="298" t="str">
        <f>IF(AW76="","",VLOOKUP(AW76,'標準様式１シフト記号表（勤務時間帯）'!$C$6:$K$35,9,FALSE))</f>
        <v/>
      </c>
      <c r="AX77" s="1592">
        <f>IF($BB$3="４週",SUM(S77:AT77),IF($BB$3="暦月",SUM(S77:AW77),""))</f>
        <v>0</v>
      </c>
      <c r="AY77" s="1593"/>
      <c r="AZ77" s="1594">
        <f>IF($BB$3="４週",AX77/4,IF($BB$3="暦月",'標準様式１（100名）'!AX77/('標準様式１（100名）'!$BB$8/7),""))</f>
        <v>0</v>
      </c>
      <c r="BA77" s="1595"/>
      <c r="BB77" s="1643"/>
      <c r="BC77" s="1544"/>
      <c r="BD77" s="1544"/>
      <c r="BE77" s="1544"/>
      <c r="BF77" s="1545"/>
    </row>
    <row r="78" spans="2:58" ht="20.25" customHeight="1" x14ac:dyDescent="0.15">
      <c r="B78" s="1522"/>
      <c r="C78" s="1631"/>
      <c r="D78" s="1632"/>
      <c r="E78" s="1633"/>
      <c r="F78" s="357">
        <f>C76</f>
        <v>0</v>
      </c>
      <c r="G78" s="1607"/>
      <c r="H78" s="1537"/>
      <c r="I78" s="1538"/>
      <c r="J78" s="1538"/>
      <c r="K78" s="1539"/>
      <c r="L78" s="1612"/>
      <c r="M78" s="1613"/>
      <c r="N78" s="1613"/>
      <c r="O78" s="1614"/>
      <c r="P78" s="1596" t="s">
        <v>550</v>
      </c>
      <c r="Q78" s="1597"/>
      <c r="R78" s="1598"/>
      <c r="S78" s="301" t="str">
        <f>IF(S76="","",VLOOKUP(S76,'標準様式１シフト記号表（勤務時間帯）'!$C$6:$U$35,19,FALSE))</f>
        <v/>
      </c>
      <c r="T78" s="302" t="str">
        <f>IF(T76="","",VLOOKUP(T76,'標準様式１シフト記号表（勤務時間帯）'!$C$6:$U$35,19,FALSE))</f>
        <v/>
      </c>
      <c r="U78" s="302" t="str">
        <f>IF(U76="","",VLOOKUP(U76,'標準様式１シフト記号表（勤務時間帯）'!$C$6:$U$35,19,FALSE))</f>
        <v/>
      </c>
      <c r="V78" s="302" t="str">
        <f>IF(V76="","",VLOOKUP(V76,'標準様式１シフト記号表（勤務時間帯）'!$C$6:$U$35,19,FALSE))</f>
        <v/>
      </c>
      <c r="W78" s="302" t="str">
        <f>IF(W76="","",VLOOKUP(W76,'標準様式１シフト記号表（勤務時間帯）'!$C$6:$U$35,19,FALSE))</f>
        <v/>
      </c>
      <c r="X78" s="302" t="str">
        <f>IF(X76="","",VLOOKUP(X76,'標準様式１シフト記号表（勤務時間帯）'!$C$6:$U$35,19,FALSE))</f>
        <v/>
      </c>
      <c r="Y78" s="303" t="str">
        <f>IF(Y76="","",VLOOKUP(Y76,'標準様式１シフト記号表（勤務時間帯）'!$C$6:$U$35,19,FALSE))</f>
        <v/>
      </c>
      <c r="Z78" s="301" t="str">
        <f>IF(Z76="","",VLOOKUP(Z76,'標準様式１シフト記号表（勤務時間帯）'!$C$6:$U$35,19,FALSE))</f>
        <v/>
      </c>
      <c r="AA78" s="302" t="str">
        <f>IF(AA76="","",VLOOKUP(AA76,'標準様式１シフト記号表（勤務時間帯）'!$C$6:$U$35,19,FALSE))</f>
        <v/>
      </c>
      <c r="AB78" s="302" t="str">
        <f>IF(AB76="","",VLOOKUP(AB76,'標準様式１シフト記号表（勤務時間帯）'!$C$6:$U$35,19,FALSE))</f>
        <v/>
      </c>
      <c r="AC78" s="302" t="str">
        <f>IF(AC76="","",VLOOKUP(AC76,'標準様式１シフト記号表（勤務時間帯）'!$C$6:$U$35,19,FALSE))</f>
        <v/>
      </c>
      <c r="AD78" s="302" t="str">
        <f>IF(AD76="","",VLOOKUP(AD76,'標準様式１シフト記号表（勤務時間帯）'!$C$6:$U$35,19,FALSE))</f>
        <v/>
      </c>
      <c r="AE78" s="302" t="str">
        <f>IF(AE76="","",VLOOKUP(AE76,'標準様式１シフト記号表（勤務時間帯）'!$C$6:$U$35,19,FALSE))</f>
        <v/>
      </c>
      <c r="AF78" s="303" t="str">
        <f>IF(AF76="","",VLOOKUP(AF76,'標準様式１シフト記号表（勤務時間帯）'!$C$6:$U$35,19,FALSE))</f>
        <v/>
      </c>
      <c r="AG78" s="301" t="str">
        <f>IF(AG76="","",VLOOKUP(AG76,'標準様式１シフト記号表（勤務時間帯）'!$C$6:$U$35,19,FALSE))</f>
        <v/>
      </c>
      <c r="AH78" s="302" t="str">
        <f>IF(AH76="","",VLOOKUP(AH76,'標準様式１シフト記号表（勤務時間帯）'!$C$6:$U$35,19,FALSE))</f>
        <v/>
      </c>
      <c r="AI78" s="302" t="str">
        <f>IF(AI76="","",VLOOKUP(AI76,'標準様式１シフト記号表（勤務時間帯）'!$C$6:$U$35,19,FALSE))</f>
        <v/>
      </c>
      <c r="AJ78" s="302" t="str">
        <f>IF(AJ76="","",VLOOKUP(AJ76,'標準様式１シフト記号表（勤務時間帯）'!$C$6:$U$35,19,FALSE))</f>
        <v/>
      </c>
      <c r="AK78" s="302" t="str">
        <f>IF(AK76="","",VLOOKUP(AK76,'標準様式１シフト記号表（勤務時間帯）'!$C$6:$U$35,19,FALSE))</f>
        <v/>
      </c>
      <c r="AL78" s="302" t="str">
        <f>IF(AL76="","",VLOOKUP(AL76,'標準様式１シフト記号表（勤務時間帯）'!$C$6:$U$35,19,FALSE))</f>
        <v/>
      </c>
      <c r="AM78" s="303" t="str">
        <f>IF(AM76="","",VLOOKUP(AM76,'標準様式１シフト記号表（勤務時間帯）'!$C$6:$U$35,19,FALSE))</f>
        <v/>
      </c>
      <c r="AN78" s="301" t="str">
        <f>IF(AN76="","",VLOOKUP(AN76,'標準様式１シフト記号表（勤務時間帯）'!$C$6:$U$35,19,FALSE))</f>
        <v/>
      </c>
      <c r="AO78" s="302" t="str">
        <f>IF(AO76="","",VLOOKUP(AO76,'標準様式１シフト記号表（勤務時間帯）'!$C$6:$U$35,19,FALSE))</f>
        <v/>
      </c>
      <c r="AP78" s="302" t="str">
        <f>IF(AP76="","",VLOOKUP(AP76,'標準様式１シフト記号表（勤務時間帯）'!$C$6:$U$35,19,FALSE))</f>
        <v/>
      </c>
      <c r="AQ78" s="302" t="str">
        <f>IF(AQ76="","",VLOOKUP(AQ76,'標準様式１シフト記号表（勤務時間帯）'!$C$6:$U$35,19,FALSE))</f>
        <v/>
      </c>
      <c r="AR78" s="302" t="str">
        <f>IF(AR76="","",VLOOKUP(AR76,'標準様式１シフト記号表（勤務時間帯）'!$C$6:$U$35,19,FALSE))</f>
        <v/>
      </c>
      <c r="AS78" s="302" t="str">
        <f>IF(AS76="","",VLOOKUP(AS76,'標準様式１シフト記号表（勤務時間帯）'!$C$6:$U$35,19,FALSE))</f>
        <v/>
      </c>
      <c r="AT78" s="303" t="str">
        <f>IF(AT76="","",VLOOKUP(AT76,'標準様式１シフト記号表（勤務時間帯）'!$C$6:$U$35,19,FALSE))</f>
        <v/>
      </c>
      <c r="AU78" s="301" t="str">
        <f>IF(AU76="","",VLOOKUP(AU76,'標準様式１シフト記号表（勤務時間帯）'!$C$6:$U$35,19,FALSE))</f>
        <v/>
      </c>
      <c r="AV78" s="302" t="str">
        <f>IF(AV76="","",VLOOKUP(AV76,'標準様式１シフト記号表（勤務時間帯）'!$C$6:$U$35,19,FALSE))</f>
        <v/>
      </c>
      <c r="AW78" s="302" t="str">
        <f>IF(AW76="","",VLOOKUP(AW76,'標準様式１シフト記号表（勤務時間帯）'!$C$6:$U$35,19,FALSE))</f>
        <v/>
      </c>
      <c r="AX78" s="1599">
        <f>IF($BB$3="４週",SUM(S78:AT78),IF($BB$3="暦月",SUM(S78:AW78),""))</f>
        <v>0</v>
      </c>
      <c r="AY78" s="1600"/>
      <c r="AZ78" s="1601">
        <f>IF($BB$3="４週",AX78/4,IF($BB$3="暦月",'標準様式１（100名）'!AX78/('標準様式１（100名）'!$BB$8/7),""))</f>
        <v>0</v>
      </c>
      <c r="BA78" s="1602"/>
      <c r="BB78" s="1644"/>
      <c r="BC78" s="1613"/>
      <c r="BD78" s="1613"/>
      <c r="BE78" s="1613"/>
      <c r="BF78" s="1614"/>
    </row>
    <row r="79" spans="2:58" ht="20.25" customHeight="1" x14ac:dyDescent="0.15">
      <c r="B79" s="1522">
        <f>B76+1</f>
        <v>20</v>
      </c>
      <c r="C79" s="1625"/>
      <c r="D79" s="1626"/>
      <c r="E79" s="1627"/>
      <c r="F79" s="304"/>
      <c r="G79" s="1606"/>
      <c r="H79" s="1608"/>
      <c r="I79" s="1538"/>
      <c r="J79" s="1538"/>
      <c r="K79" s="1539"/>
      <c r="L79" s="1609"/>
      <c r="M79" s="1610"/>
      <c r="N79" s="1610"/>
      <c r="O79" s="1611"/>
      <c r="P79" s="1615" t="s">
        <v>548</v>
      </c>
      <c r="Q79" s="1616"/>
      <c r="R79" s="1617"/>
      <c r="S79" s="354"/>
      <c r="T79" s="355"/>
      <c r="U79" s="355"/>
      <c r="V79" s="355"/>
      <c r="W79" s="355"/>
      <c r="X79" s="355"/>
      <c r="Y79" s="356"/>
      <c r="Z79" s="354"/>
      <c r="AA79" s="355"/>
      <c r="AB79" s="355"/>
      <c r="AC79" s="355"/>
      <c r="AD79" s="355"/>
      <c r="AE79" s="355"/>
      <c r="AF79" s="356"/>
      <c r="AG79" s="354"/>
      <c r="AH79" s="355"/>
      <c r="AI79" s="355"/>
      <c r="AJ79" s="355"/>
      <c r="AK79" s="355"/>
      <c r="AL79" s="355"/>
      <c r="AM79" s="356"/>
      <c r="AN79" s="354"/>
      <c r="AO79" s="355"/>
      <c r="AP79" s="355"/>
      <c r="AQ79" s="355"/>
      <c r="AR79" s="355"/>
      <c r="AS79" s="355"/>
      <c r="AT79" s="356"/>
      <c r="AU79" s="354"/>
      <c r="AV79" s="355"/>
      <c r="AW79" s="355"/>
      <c r="AX79" s="1692"/>
      <c r="AY79" s="1693"/>
      <c r="AZ79" s="1694"/>
      <c r="BA79" s="1695"/>
      <c r="BB79" s="1642"/>
      <c r="BC79" s="1610"/>
      <c r="BD79" s="1610"/>
      <c r="BE79" s="1610"/>
      <c r="BF79" s="1611"/>
    </row>
    <row r="80" spans="2:58" ht="20.25" customHeight="1" x14ac:dyDescent="0.15">
      <c r="B80" s="1522"/>
      <c r="C80" s="1628"/>
      <c r="D80" s="1629"/>
      <c r="E80" s="1630"/>
      <c r="F80" s="296"/>
      <c r="G80" s="1533"/>
      <c r="H80" s="1537"/>
      <c r="I80" s="1538"/>
      <c r="J80" s="1538"/>
      <c r="K80" s="1539"/>
      <c r="L80" s="1543"/>
      <c r="M80" s="1544"/>
      <c r="N80" s="1544"/>
      <c r="O80" s="1545"/>
      <c r="P80" s="1589" t="s">
        <v>549</v>
      </c>
      <c r="Q80" s="1590"/>
      <c r="R80" s="1591"/>
      <c r="S80" s="297" t="str">
        <f>IF(S79="","",VLOOKUP(S79,'標準様式１シフト記号表（勤務時間帯）'!$C$6:$K$35,9,FALSE))</f>
        <v/>
      </c>
      <c r="T80" s="298" t="str">
        <f>IF(T79="","",VLOOKUP(T79,'標準様式１シフト記号表（勤務時間帯）'!$C$6:$K$35,9,FALSE))</f>
        <v/>
      </c>
      <c r="U80" s="298" t="str">
        <f>IF(U79="","",VLOOKUP(U79,'標準様式１シフト記号表（勤務時間帯）'!$C$6:$K$35,9,FALSE))</f>
        <v/>
      </c>
      <c r="V80" s="298" t="str">
        <f>IF(V79="","",VLOOKUP(V79,'標準様式１シフト記号表（勤務時間帯）'!$C$6:$K$35,9,FALSE))</f>
        <v/>
      </c>
      <c r="W80" s="298" t="str">
        <f>IF(W79="","",VLOOKUP(W79,'標準様式１シフト記号表（勤務時間帯）'!$C$6:$K$35,9,FALSE))</f>
        <v/>
      </c>
      <c r="X80" s="298" t="str">
        <f>IF(X79="","",VLOOKUP(X79,'標準様式１シフト記号表（勤務時間帯）'!$C$6:$K$35,9,FALSE))</f>
        <v/>
      </c>
      <c r="Y80" s="299" t="str">
        <f>IF(Y79="","",VLOOKUP(Y79,'標準様式１シフト記号表（勤務時間帯）'!$C$6:$K$35,9,FALSE))</f>
        <v/>
      </c>
      <c r="Z80" s="297" t="str">
        <f>IF(Z79="","",VLOOKUP(Z79,'標準様式１シフト記号表（勤務時間帯）'!$C$6:$K$35,9,FALSE))</f>
        <v/>
      </c>
      <c r="AA80" s="298" t="str">
        <f>IF(AA79="","",VLOOKUP(AA79,'標準様式１シフト記号表（勤務時間帯）'!$C$6:$K$35,9,FALSE))</f>
        <v/>
      </c>
      <c r="AB80" s="298" t="str">
        <f>IF(AB79="","",VLOOKUP(AB79,'標準様式１シフト記号表（勤務時間帯）'!$C$6:$K$35,9,FALSE))</f>
        <v/>
      </c>
      <c r="AC80" s="298" t="str">
        <f>IF(AC79="","",VLOOKUP(AC79,'標準様式１シフト記号表（勤務時間帯）'!$C$6:$K$35,9,FALSE))</f>
        <v/>
      </c>
      <c r="AD80" s="298" t="str">
        <f>IF(AD79="","",VLOOKUP(AD79,'標準様式１シフト記号表（勤務時間帯）'!$C$6:$K$35,9,FALSE))</f>
        <v/>
      </c>
      <c r="AE80" s="298" t="str">
        <f>IF(AE79="","",VLOOKUP(AE79,'標準様式１シフト記号表（勤務時間帯）'!$C$6:$K$35,9,FALSE))</f>
        <v/>
      </c>
      <c r="AF80" s="299" t="str">
        <f>IF(AF79="","",VLOOKUP(AF79,'標準様式１シフト記号表（勤務時間帯）'!$C$6:$K$35,9,FALSE))</f>
        <v/>
      </c>
      <c r="AG80" s="297" t="str">
        <f>IF(AG79="","",VLOOKUP(AG79,'標準様式１シフト記号表（勤務時間帯）'!$C$6:$K$35,9,FALSE))</f>
        <v/>
      </c>
      <c r="AH80" s="298" t="str">
        <f>IF(AH79="","",VLOOKUP(AH79,'標準様式１シフト記号表（勤務時間帯）'!$C$6:$K$35,9,FALSE))</f>
        <v/>
      </c>
      <c r="AI80" s="298" t="str">
        <f>IF(AI79="","",VLOOKUP(AI79,'標準様式１シフト記号表（勤務時間帯）'!$C$6:$K$35,9,FALSE))</f>
        <v/>
      </c>
      <c r="AJ80" s="298" t="str">
        <f>IF(AJ79="","",VLOOKUP(AJ79,'標準様式１シフト記号表（勤務時間帯）'!$C$6:$K$35,9,FALSE))</f>
        <v/>
      </c>
      <c r="AK80" s="298" t="str">
        <f>IF(AK79="","",VLOOKUP(AK79,'標準様式１シフト記号表（勤務時間帯）'!$C$6:$K$35,9,FALSE))</f>
        <v/>
      </c>
      <c r="AL80" s="298" t="str">
        <f>IF(AL79="","",VLOOKUP(AL79,'標準様式１シフト記号表（勤務時間帯）'!$C$6:$K$35,9,FALSE))</f>
        <v/>
      </c>
      <c r="AM80" s="299" t="str">
        <f>IF(AM79="","",VLOOKUP(AM79,'標準様式１シフト記号表（勤務時間帯）'!$C$6:$K$35,9,FALSE))</f>
        <v/>
      </c>
      <c r="AN80" s="297" t="str">
        <f>IF(AN79="","",VLOOKUP(AN79,'標準様式１シフト記号表（勤務時間帯）'!$C$6:$K$35,9,FALSE))</f>
        <v/>
      </c>
      <c r="AO80" s="298" t="str">
        <f>IF(AO79="","",VLOOKUP(AO79,'標準様式１シフト記号表（勤務時間帯）'!$C$6:$K$35,9,FALSE))</f>
        <v/>
      </c>
      <c r="AP80" s="298" t="str">
        <f>IF(AP79="","",VLOOKUP(AP79,'標準様式１シフト記号表（勤務時間帯）'!$C$6:$K$35,9,FALSE))</f>
        <v/>
      </c>
      <c r="AQ80" s="298" t="str">
        <f>IF(AQ79="","",VLOOKUP(AQ79,'標準様式１シフト記号表（勤務時間帯）'!$C$6:$K$35,9,FALSE))</f>
        <v/>
      </c>
      <c r="AR80" s="298" t="str">
        <f>IF(AR79="","",VLOOKUP(AR79,'標準様式１シフト記号表（勤務時間帯）'!$C$6:$K$35,9,FALSE))</f>
        <v/>
      </c>
      <c r="AS80" s="298" t="str">
        <f>IF(AS79="","",VLOOKUP(AS79,'標準様式１シフト記号表（勤務時間帯）'!$C$6:$K$35,9,FALSE))</f>
        <v/>
      </c>
      <c r="AT80" s="299" t="str">
        <f>IF(AT79="","",VLOOKUP(AT79,'標準様式１シフト記号表（勤務時間帯）'!$C$6:$K$35,9,FALSE))</f>
        <v/>
      </c>
      <c r="AU80" s="297" t="str">
        <f>IF(AU79="","",VLOOKUP(AU79,'標準様式１シフト記号表（勤務時間帯）'!$C$6:$K$35,9,FALSE))</f>
        <v/>
      </c>
      <c r="AV80" s="298" t="str">
        <f>IF(AV79="","",VLOOKUP(AV79,'標準様式１シフト記号表（勤務時間帯）'!$C$6:$K$35,9,FALSE))</f>
        <v/>
      </c>
      <c r="AW80" s="298" t="str">
        <f>IF(AW79="","",VLOOKUP(AW79,'標準様式１シフト記号表（勤務時間帯）'!$C$6:$K$35,9,FALSE))</f>
        <v/>
      </c>
      <c r="AX80" s="1592">
        <f>IF($BB$3="４週",SUM(S80:AT80),IF($BB$3="暦月",SUM(S80:AW80),""))</f>
        <v>0</v>
      </c>
      <c r="AY80" s="1593"/>
      <c r="AZ80" s="1594">
        <f>IF($BB$3="４週",AX80/4,IF($BB$3="暦月",'標準様式１（100名）'!AX80/('標準様式１（100名）'!$BB$8/7),""))</f>
        <v>0</v>
      </c>
      <c r="BA80" s="1595"/>
      <c r="BB80" s="1643"/>
      <c r="BC80" s="1544"/>
      <c r="BD80" s="1544"/>
      <c r="BE80" s="1544"/>
      <c r="BF80" s="1545"/>
    </row>
    <row r="81" spans="2:58" ht="20.25" customHeight="1" x14ac:dyDescent="0.15">
      <c r="B81" s="1522"/>
      <c r="C81" s="1631"/>
      <c r="D81" s="1632"/>
      <c r="E81" s="1633"/>
      <c r="F81" s="357">
        <f>C79</f>
        <v>0</v>
      </c>
      <c r="G81" s="1607"/>
      <c r="H81" s="1537"/>
      <c r="I81" s="1538"/>
      <c r="J81" s="1538"/>
      <c r="K81" s="1539"/>
      <c r="L81" s="1612"/>
      <c r="M81" s="1613"/>
      <c r="N81" s="1613"/>
      <c r="O81" s="1614"/>
      <c r="P81" s="1596" t="s">
        <v>550</v>
      </c>
      <c r="Q81" s="1597"/>
      <c r="R81" s="1598"/>
      <c r="S81" s="301" t="str">
        <f>IF(S79="","",VLOOKUP(S79,'標準様式１シフト記号表（勤務時間帯）'!$C$6:$U$35,19,FALSE))</f>
        <v/>
      </c>
      <c r="T81" s="302" t="str">
        <f>IF(T79="","",VLOOKUP(T79,'標準様式１シフト記号表（勤務時間帯）'!$C$6:$U$35,19,FALSE))</f>
        <v/>
      </c>
      <c r="U81" s="302" t="str">
        <f>IF(U79="","",VLOOKUP(U79,'標準様式１シフト記号表（勤務時間帯）'!$C$6:$U$35,19,FALSE))</f>
        <v/>
      </c>
      <c r="V81" s="302" t="str">
        <f>IF(V79="","",VLOOKUP(V79,'標準様式１シフト記号表（勤務時間帯）'!$C$6:$U$35,19,FALSE))</f>
        <v/>
      </c>
      <c r="W81" s="302" t="str">
        <f>IF(W79="","",VLOOKUP(W79,'標準様式１シフト記号表（勤務時間帯）'!$C$6:$U$35,19,FALSE))</f>
        <v/>
      </c>
      <c r="X81" s="302" t="str">
        <f>IF(X79="","",VLOOKUP(X79,'標準様式１シフト記号表（勤務時間帯）'!$C$6:$U$35,19,FALSE))</f>
        <v/>
      </c>
      <c r="Y81" s="303" t="str">
        <f>IF(Y79="","",VLOOKUP(Y79,'標準様式１シフト記号表（勤務時間帯）'!$C$6:$U$35,19,FALSE))</f>
        <v/>
      </c>
      <c r="Z81" s="301" t="str">
        <f>IF(Z79="","",VLOOKUP(Z79,'標準様式１シフト記号表（勤務時間帯）'!$C$6:$U$35,19,FALSE))</f>
        <v/>
      </c>
      <c r="AA81" s="302" t="str">
        <f>IF(AA79="","",VLOOKUP(AA79,'標準様式１シフト記号表（勤務時間帯）'!$C$6:$U$35,19,FALSE))</f>
        <v/>
      </c>
      <c r="AB81" s="302" t="str">
        <f>IF(AB79="","",VLOOKUP(AB79,'標準様式１シフト記号表（勤務時間帯）'!$C$6:$U$35,19,FALSE))</f>
        <v/>
      </c>
      <c r="AC81" s="302" t="str">
        <f>IF(AC79="","",VLOOKUP(AC79,'標準様式１シフト記号表（勤務時間帯）'!$C$6:$U$35,19,FALSE))</f>
        <v/>
      </c>
      <c r="AD81" s="302" t="str">
        <f>IF(AD79="","",VLOOKUP(AD79,'標準様式１シフト記号表（勤務時間帯）'!$C$6:$U$35,19,FALSE))</f>
        <v/>
      </c>
      <c r="AE81" s="302" t="str">
        <f>IF(AE79="","",VLOOKUP(AE79,'標準様式１シフト記号表（勤務時間帯）'!$C$6:$U$35,19,FALSE))</f>
        <v/>
      </c>
      <c r="AF81" s="303" t="str">
        <f>IF(AF79="","",VLOOKUP(AF79,'標準様式１シフト記号表（勤務時間帯）'!$C$6:$U$35,19,FALSE))</f>
        <v/>
      </c>
      <c r="AG81" s="301" t="str">
        <f>IF(AG79="","",VLOOKUP(AG79,'標準様式１シフト記号表（勤務時間帯）'!$C$6:$U$35,19,FALSE))</f>
        <v/>
      </c>
      <c r="AH81" s="302" t="str">
        <f>IF(AH79="","",VLOOKUP(AH79,'標準様式１シフト記号表（勤務時間帯）'!$C$6:$U$35,19,FALSE))</f>
        <v/>
      </c>
      <c r="AI81" s="302" t="str">
        <f>IF(AI79="","",VLOOKUP(AI79,'標準様式１シフト記号表（勤務時間帯）'!$C$6:$U$35,19,FALSE))</f>
        <v/>
      </c>
      <c r="AJ81" s="302" t="str">
        <f>IF(AJ79="","",VLOOKUP(AJ79,'標準様式１シフト記号表（勤務時間帯）'!$C$6:$U$35,19,FALSE))</f>
        <v/>
      </c>
      <c r="AK81" s="302" t="str">
        <f>IF(AK79="","",VLOOKUP(AK79,'標準様式１シフト記号表（勤務時間帯）'!$C$6:$U$35,19,FALSE))</f>
        <v/>
      </c>
      <c r="AL81" s="302" t="str">
        <f>IF(AL79="","",VLOOKUP(AL79,'標準様式１シフト記号表（勤務時間帯）'!$C$6:$U$35,19,FALSE))</f>
        <v/>
      </c>
      <c r="AM81" s="303" t="str">
        <f>IF(AM79="","",VLOOKUP(AM79,'標準様式１シフト記号表（勤務時間帯）'!$C$6:$U$35,19,FALSE))</f>
        <v/>
      </c>
      <c r="AN81" s="301" t="str">
        <f>IF(AN79="","",VLOOKUP(AN79,'標準様式１シフト記号表（勤務時間帯）'!$C$6:$U$35,19,FALSE))</f>
        <v/>
      </c>
      <c r="AO81" s="302" t="str">
        <f>IF(AO79="","",VLOOKUP(AO79,'標準様式１シフト記号表（勤務時間帯）'!$C$6:$U$35,19,FALSE))</f>
        <v/>
      </c>
      <c r="AP81" s="302" t="str">
        <f>IF(AP79="","",VLOOKUP(AP79,'標準様式１シフト記号表（勤務時間帯）'!$C$6:$U$35,19,FALSE))</f>
        <v/>
      </c>
      <c r="AQ81" s="302" t="str">
        <f>IF(AQ79="","",VLOOKUP(AQ79,'標準様式１シフト記号表（勤務時間帯）'!$C$6:$U$35,19,FALSE))</f>
        <v/>
      </c>
      <c r="AR81" s="302" t="str">
        <f>IF(AR79="","",VLOOKUP(AR79,'標準様式１シフト記号表（勤務時間帯）'!$C$6:$U$35,19,FALSE))</f>
        <v/>
      </c>
      <c r="AS81" s="302" t="str">
        <f>IF(AS79="","",VLOOKUP(AS79,'標準様式１シフト記号表（勤務時間帯）'!$C$6:$U$35,19,FALSE))</f>
        <v/>
      </c>
      <c r="AT81" s="303" t="str">
        <f>IF(AT79="","",VLOOKUP(AT79,'標準様式１シフト記号表（勤務時間帯）'!$C$6:$U$35,19,FALSE))</f>
        <v/>
      </c>
      <c r="AU81" s="301" t="str">
        <f>IF(AU79="","",VLOOKUP(AU79,'標準様式１シフト記号表（勤務時間帯）'!$C$6:$U$35,19,FALSE))</f>
        <v/>
      </c>
      <c r="AV81" s="302" t="str">
        <f>IF(AV79="","",VLOOKUP(AV79,'標準様式１シフト記号表（勤務時間帯）'!$C$6:$U$35,19,FALSE))</f>
        <v/>
      </c>
      <c r="AW81" s="302" t="str">
        <f>IF(AW79="","",VLOOKUP(AW79,'標準様式１シフト記号表（勤務時間帯）'!$C$6:$U$35,19,FALSE))</f>
        <v/>
      </c>
      <c r="AX81" s="1599">
        <f>IF($BB$3="４週",SUM(S81:AT81),IF($BB$3="暦月",SUM(S81:AW81),""))</f>
        <v>0</v>
      </c>
      <c r="AY81" s="1600"/>
      <c r="AZ81" s="1601">
        <f>IF($BB$3="４週",AX81/4,IF($BB$3="暦月",'標準様式１（100名）'!AX81/('標準様式１（100名）'!$BB$8/7),""))</f>
        <v>0</v>
      </c>
      <c r="BA81" s="1602"/>
      <c r="BB81" s="1644"/>
      <c r="BC81" s="1613"/>
      <c r="BD81" s="1613"/>
      <c r="BE81" s="1613"/>
      <c r="BF81" s="1614"/>
    </row>
    <row r="82" spans="2:58" ht="20.25" customHeight="1" x14ac:dyDescent="0.15">
      <c r="B82" s="1522">
        <f>B79+1</f>
        <v>21</v>
      </c>
      <c r="C82" s="1625"/>
      <c r="D82" s="1626"/>
      <c r="E82" s="1627"/>
      <c r="F82" s="304"/>
      <c r="G82" s="1606"/>
      <c r="H82" s="1608"/>
      <c r="I82" s="1538"/>
      <c r="J82" s="1538"/>
      <c r="K82" s="1539"/>
      <c r="L82" s="1609"/>
      <c r="M82" s="1610"/>
      <c r="N82" s="1610"/>
      <c r="O82" s="1611"/>
      <c r="P82" s="1615" t="s">
        <v>548</v>
      </c>
      <c r="Q82" s="1616"/>
      <c r="R82" s="1617"/>
      <c r="S82" s="354"/>
      <c r="T82" s="355"/>
      <c r="U82" s="355"/>
      <c r="V82" s="355"/>
      <c r="W82" s="355"/>
      <c r="X82" s="355"/>
      <c r="Y82" s="356"/>
      <c r="Z82" s="354"/>
      <c r="AA82" s="355"/>
      <c r="AB82" s="355"/>
      <c r="AC82" s="355"/>
      <c r="AD82" s="355"/>
      <c r="AE82" s="355"/>
      <c r="AF82" s="356"/>
      <c r="AG82" s="354"/>
      <c r="AH82" s="355"/>
      <c r="AI82" s="355"/>
      <c r="AJ82" s="355"/>
      <c r="AK82" s="355"/>
      <c r="AL82" s="355"/>
      <c r="AM82" s="356"/>
      <c r="AN82" s="354"/>
      <c r="AO82" s="355"/>
      <c r="AP82" s="355"/>
      <c r="AQ82" s="355"/>
      <c r="AR82" s="355"/>
      <c r="AS82" s="355"/>
      <c r="AT82" s="356"/>
      <c r="AU82" s="354"/>
      <c r="AV82" s="355"/>
      <c r="AW82" s="355"/>
      <c r="AX82" s="1692"/>
      <c r="AY82" s="1693"/>
      <c r="AZ82" s="1694"/>
      <c r="BA82" s="1695"/>
      <c r="BB82" s="1642"/>
      <c r="BC82" s="1610"/>
      <c r="BD82" s="1610"/>
      <c r="BE82" s="1610"/>
      <c r="BF82" s="1611"/>
    </row>
    <row r="83" spans="2:58" ht="20.25" customHeight="1" x14ac:dyDescent="0.15">
      <c r="B83" s="1522"/>
      <c r="C83" s="1628"/>
      <c r="D83" s="1629"/>
      <c r="E83" s="1630"/>
      <c r="F83" s="296"/>
      <c r="G83" s="1533"/>
      <c r="H83" s="1537"/>
      <c r="I83" s="1538"/>
      <c r="J83" s="1538"/>
      <c r="K83" s="1539"/>
      <c r="L83" s="1543"/>
      <c r="M83" s="1544"/>
      <c r="N83" s="1544"/>
      <c r="O83" s="1545"/>
      <c r="P83" s="1589" t="s">
        <v>549</v>
      </c>
      <c r="Q83" s="1590"/>
      <c r="R83" s="1591"/>
      <c r="S83" s="297" t="str">
        <f>IF(S82="","",VLOOKUP(S82,'標準様式１シフト記号表（勤務時間帯）'!$C$6:$K$35,9,FALSE))</f>
        <v/>
      </c>
      <c r="T83" s="298" t="str">
        <f>IF(T82="","",VLOOKUP(T82,'標準様式１シフト記号表（勤務時間帯）'!$C$6:$K$35,9,FALSE))</f>
        <v/>
      </c>
      <c r="U83" s="298" t="str">
        <f>IF(U82="","",VLOOKUP(U82,'標準様式１シフト記号表（勤務時間帯）'!$C$6:$K$35,9,FALSE))</f>
        <v/>
      </c>
      <c r="V83" s="298" t="str">
        <f>IF(V82="","",VLOOKUP(V82,'標準様式１シフト記号表（勤務時間帯）'!$C$6:$K$35,9,FALSE))</f>
        <v/>
      </c>
      <c r="W83" s="298" t="str">
        <f>IF(W82="","",VLOOKUP(W82,'標準様式１シフト記号表（勤務時間帯）'!$C$6:$K$35,9,FALSE))</f>
        <v/>
      </c>
      <c r="X83" s="298" t="str">
        <f>IF(X82="","",VLOOKUP(X82,'標準様式１シフト記号表（勤務時間帯）'!$C$6:$K$35,9,FALSE))</f>
        <v/>
      </c>
      <c r="Y83" s="299" t="str">
        <f>IF(Y82="","",VLOOKUP(Y82,'標準様式１シフト記号表（勤務時間帯）'!$C$6:$K$35,9,FALSE))</f>
        <v/>
      </c>
      <c r="Z83" s="297" t="str">
        <f>IF(Z82="","",VLOOKUP(Z82,'標準様式１シフト記号表（勤務時間帯）'!$C$6:$K$35,9,FALSE))</f>
        <v/>
      </c>
      <c r="AA83" s="298" t="str">
        <f>IF(AA82="","",VLOOKUP(AA82,'標準様式１シフト記号表（勤務時間帯）'!$C$6:$K$35,9,FALSE))</f>
        <v/>
      </c>
      <c r="AB83" s="298" t="str">
        <f>IF(AB82="","",VLOOKUP(AB82,'標準様式１シフト記号表（勤務時間帯）'!$C$6:$K$35,9,FALSE))</f>
        <v/>
      </c>
      <c r="AC83" s="298" t="str">
        <f>IF(AC82="","",VLOOKUP(AC82,'標準様式１シフト記号表（勤務時間帯）'!$C$6:$K$35,9,FALSE))</f>
        <v/>
      </c>
      <c r="AD83" s="298" t="str">
        <f>IF(AD82="","",VLOOKUP(AD82,'標準様式１シフト記号表（勤務時間帯）'!$C$6:$K$35,9,FALSE))</f>
        <v/>
      </c>
      <c r="AE83" s="298" t="str">
        <f>IF(AE82="","",VLOOKUP(AE82,'標準様式１シフト記号表（勤務時間帯）'!$C$6:$K$35,9,FALSE))</f>
        <v/>
      </c>
      <c r="AF83" s="299" t="str">
        <f>IF(AF82="","",VLOOKUP(AF82,'標準様式１シフト記号表（勤務時間帯）'!$C$6:$K$35,9,FALSE))</f>
        <v/>
      </c>
      <c r="AG83" s="297" t="str">
        <f>IF(AG82="","",VLOOKUP(AG82,'標準様式１シフト記号表（勤務時間帯）'!$C$6:$K$35,9,FALSE))</f>
        <v/>
      </c>
      <c r="AH83" s="298" t="str">
        <f>IF(AH82="","",VLOOKUP(AH82,'標準様式１シフト記号表（勤務時間帯）'!$C$6:$K$35,9,FALSE))</f>
        <v/>
      </c>
      <c r="AI83" s="298" t="str">
        <f>IF(AI82="","",VLOOKUP(AI82,'標準様式１シフト記号表（勤務時間帯）'!$C$6:$K$35,9,FALSE))</f>
        <v/>
      </c>
      <c r="AJ83" s="298" t="str">
        <f>IF(AJ82="","",VLOOKUP(AJ82,'標準様式１シフト記号表（勤務時間帯）'!$C$6:$K$35,9,FALSE))</f>
        <v/>
      </c>
      <c r="AK83" s="298" t="str">
        <f>IF(AK82="","",VLOOKUP(AK82,'標準様式１シフト記号表（勤務時間帯）'!$C$6:$K$35,9,FALSE))</f>
        <v/>
      </c>
      <c r="AL83" s="298" t="str">
        <f>IF(AL82="","",VLOOKUP(AL82,'標準様式１シフト記号表（勤務時間帯）'!$C$6:$K$35,9,FALSE))</f>
        <v/>
      </c>
      <c r="AM83" s="299" t="str">
        <f>IF(AM82="","",VLOOKUP(AM82,'標準様式１シフト記号表（勤務時間帯）'!$C$6:$K$35,9,FALSE))</f>
        <v/>
      </c>
      <c r="AN83" s="297" t="str">
        <f>IF(AN82="","",VLOOKUP(AN82,'標準様式１シフト記号表（勤務時間帯）'!$C$6:$K$35,9,FALSE))</f>
        <v/>
      </c>
      <c r="AO83" s="298" t="str">
        <f>IF(AO82="","",VLOOKUP(AO82,'標準様式１シフト記号表（勤務時間帯）'!$C$6:$K$35,9,FALSE))</f>
        <v/>
      </c>
      <c r="AP83" s="298" t="str">
        <f>IF(AP82="","",VLOOKUP(AP82,'標準様式１シフト記号表（勤務時間帯）'!$C$6:$K$35,9,FALSE))</f>
        <v/>
      </c>
      <c r="AQ83" s="298" t="str">
        <f>IF(AQ82="","",VLOOKUP(AQ82,'標準様式１シフト記号表（勤務時間帯）'!$C$6:$K$35,9,FALSE))</f>
        <v/>
      </c>
      <c r="AR83" s="298" t="str">
        <f>IF(AR82="","",VLOOKUP(AR82,'標準様式１シフト記号表（勤務時間帯）'!$C$6:$K$35,9,FALSE))</f>
        <v/>
      </c>
      <c r="AS83" s="298" t="str">
        <f>IF(AS82="","",VLOOKUP(AS82,'標準様式１シフト記号表（勤務時間帯）'!$C$6:$K$35,9,FALSE))</f>
        <v/>
      </c>
      <c r="AT83" s="299" t="str">
        <f>IF(AT82="","",VLOOKUP(AT82,'標準様式１シフト記号表（勤務時間帯）'!$C$6:$K$35,9,FALSE))</f>
        <v/>
      </c>
      <c r="AU83" s="297" t="str">
        <f>IF(AU82="","",VLOOKUP(AU82,'標準様式１シフト記号表（勤務時間帯）'!$C$6:$K$35,9,FALSE))</f>
        <v/>
      </c>
      <c r="AV83" s="298" t="str">
        <f>IF(AV82="","",VLOOKUP(AV82,'標準様式１シフト記号表（勤務時間帯）'!$C$6:$K$35,9,FALSE))</f>
        <v/>
      </c>
      <c r="AW83" s="298" t="str">
        <f>IF(AW82="","",VLOOKUP(AW82,'標準様式１シフト記号表（勤務時間帯）'!$C$6:$K$35,9,FALSE))</f>
        <v/>
      </c>
      <c r="AX83" s="1592">
        <f>IF($BB$3="４週",SUM(S83:AT83),IF($BB$3="暦月",SUM(S83:AW83),""))</f>
        <v>0</v>
      </c>
      <c r="AY83" s="1593"/>
      <c r="AZ83" s="1594">
        <f>IF($BB$3="４週",AX83/4,IF($BB$3="暦月",'標準様式１（100名）'!AX83/('標準様式１（100名）'!$BB$8/7),""))</f>
        <v>0</v>
      </c>
      <c r="BA83" s="1595"/>
      <c r="BB83" s="1643"/>
      <c r="BC83" s="1544"/>
      <c r="BD83" s="1544"/>
      <c r="BE83" s="1544"/>
      <c r="BF83" s="1545"/>
    </row>
    <row r="84" spans="2:58" ht="20.25" customHeight="1" x14ac:dyDescent="0.15">
      <c r="B84" s="1522"/>
      <c r="C84" s="1631"/>
      <c r="D84" s="1632"/>
      <c r="E84" s="1633"/>
      <c r="F84" s="357">
        <f>C82</f>
        <v>0</v>
      </c>
      <c r="G84" s="1607"/>
      <c r="H84" s="1537"/>
      <c r="I84" s="1538"/>
      <c r="J84" s="1538"/>
      <c r="K84" s="1539"/>
      <c r="L84" s="1612"/>
      <c r="M84" s="1613"/>
      <c r="N84" s="1613"/>
      <c r="O84" s="1614"/>
      <c r="P84" s="1596" t="s">
        <v>550</v>
      </c>
      <c r="Q84" s="1597"/>
      <c r="R84" s="1598"/>
      <c r="S84" s="301" t="str">
        <f>IF(S82="","",VLOOKUP(S82,'標準様式１シフト記号表（勤務時間帯）'!$C$6:$U$35,19,FALSE))</f>
        <v/>
      </c>
      <c r="T84" s="302" t="str">
        <f>IF(T82="","",VLOOKUP(T82,'標準様式１シフト記号表（勤務時間帯）'!$C$6:$U$35,19,FALSE))</f>
        <v/>
      </c>
      <c r="U84" s="302" t="str">
        <f>IF(U82="","",VLOOKUP(U82,'標準様式１シフト記号表（勤務時間帯）'!$C$6:$U$35,19,FALSE))</f>
        <v/>
      </c>
      <c r="V84" s="302" t="str">
        <f>IF(V82="","",VLOOKUP(V82,'標準様式１シフト記号表（勤務時間帯）'!$C$6:$U$35,19,FALSE))</f>
        <v/>
      </c>
      <c r="W84" s="302" t="str">
        <f>IF(W82="","",VLOOKUP(W82,'標準様式１シフト記号表（勤務時間帯）'!$C$6:$U$35,19,FALSE))</f>
        <v/>
      </c>
      <c r="X84" s="302" t="str">
        <f>IF(X82="","",VLOOKUP(X82,'標準様式１シフト記号表（勤務時間帯）'!$C$6:$U$35,19,FALSE))</f>
        <v/>
      </c>
      <c r="Y84" s="303" t="str">
        <f>IF(Y82="","",VLOOKUP(Y82,'標準様式１シフト記号表（勤務時間帯）'!$C$6:$U$35,19,FALSE))</f>
        <v/>
      </c>
      <c r="Z84" s="301" t="str">
        <f>IF(Z82="","",VLOOKUP(Z82,'標準様式１シフト記号表（勤務時間帯）'!$C$6:$U$35,19,FALSE))</f>
        <v/>
      </c>
      <c r="AA84" s="302" t="str">
        <f>IF(AA82="","",VLOOKUP(AA82,'標準様式１シフト記号表（勤務時間帯）'!$C$6:$U$35,19,FALSE))</f>
        <v/>
      </c>
      <c r="AB84" s="302" t="str">
        <f>IF(AB82="","",VLOOKUP(AB82,'標準様式１シフト記号表（勤務時間帯）'!$C$6:$U$35,19,FALSE))</f>
        <v/>
      </c>
      <c r="AC84" s="302" t="str">
        <f>IF(AC82="","",VLOOKUP(AC82,'標準様式１シフト記号表（勤務時間帯）'!$C$6:$U$35,19,FALSE))</f>
        <v/>
      </c>
      <c r="AD84" s="302" t="str">
        <f>IF(AD82="","",VLOOKUP(AD82,'標準様式１シフト記号表（勤務時間帯）'!$C$6:$U$35,19,FALSE))</f>
        <v/>
      </c>
      <c r="AE84" s="302" t="str">
        <f>IF(AE82="","",VLOOKUP(AE82,'標準様式１シフト記号表（勤務時間帯）'!$C$6:$U$35,19,FALSE))</f>
        <v/>
      </c>
      <c r="AF84" s="303" t="str">
        <f>IF(AF82="","",VLOOKUP(AF82,'標準様式１シフト記号表（勤務時間帯）'!$C$6:$U$35,19,FALSE))</f>
        <v/>
      </c>
      <c r="AG84" s="301" t="str">
        <f>IF(AG82="","",VLOOKUP(AG82,'標準様式１シフト記号表（勤務時間帯）'!$C$6:$U$35,19,FALSE))</f>
        <v/>
      </c>
      <c r="AH84" s="302" t="str">
        <f>IF(AH82="","",VLOOKUP(AH82,'標準様式１シフト記号表（勤務時間帯）'!$C$6:$U$35,19,FALSE))</f>
        <v/>
      </c>
      <c r="AI84" s="302" t="str">
        <f>IF(AI82="","",VLOOKUP(AI82,'標準様式１シフト記号表（勤務時間帯）'!$C$6:$U$35,19,FALSE))</f>
        <v/>
      </c>
      <c r="AJ84" s="302" t="str">
        <f>IF(AJ82="","",VLOOKUP(AJ82,'標準様式１シフト記号表（勤務時間帯）'!$C$6:$U$35,19,FALSE))</f>
        <v/>
      </c>
      <c r="AK84" s="302" t="str">
        <f>IF(AK82="","",VLOOKUP(AK82,'標準様式１シフト記号表（勤務時間帯）'!$C$6:$U$35,19,FALSE))</f>
        <v/>
      </c>
      <c r="AL84" s="302" t="str">
        <f>IF(AL82="","",VLOOKUP(AL82,'標準様式１シフト記号表（勤務時間帯）'!$C$6:$U$35,19,FALSE))</f>
        <v/>
      </c>
      <c r="AM84" s="303" t="str">
        <f>IF(AM82="","",VLOOKUP(AM82,'標準様式１シフト記号表（勤務時間帯）'!$C$6:$U$35,19,FALSE))</f>
        <v/>
      </c>
      <c r="AN84" s="301" t="str">
        <f>IF(AN82="","",VLOOKUP(AN82,'標準様式１シフト記号表（勤務時間帯）'!$C$6:$U$35,19,FALSE))</f>
        <v/>
      </c>
      <c r="AO84" s="302" t="str">
        <f>IF(AO82="","",VLOOKUP(AO82,'標準様式１シフト記号表（勤務時間帯）'!$C$6:$U$35,19,FALSE))</f>
        <v/>
      </c>
      <c r="AP84" s="302" t="str">
        <f>IF(AP82="","",VLOOKUP(AP82,'標準様式１シフト記号表（勤務時間帯）'!$C$6:$U$35,19,FALSE))</f>
        <v/>
      </c>
      <c r="AQ84" s="302" t="str">
        <f>IF(AQ82="","",VLOOKUP(AQ82,'標準様式１シフト記号表（勤務時間帯）'!$C$6:$U$35,19,FALSE))</f>
        <v/>
      </c>
      <c r="AR84" s="302" t="str">
        <f>IF(AR82="","",VLOOKUP(AR82,'標準様式１シフト記号表（勤務時間帯）'!$C$6:$U$35,19,FALSE))</f>
        <v/>
      </c>
      <c r="AS84" s="302" t="str">
        <f>IF(AS82="","",VLOOKUP(AS82,'標準様式１シフト記号表（勤務時間帯）'!$C$6:$U$35,19,FALSE))</f>
        <v/>
      </c>
      <c r="AT84" s="303" t="str">
        <f>IF(AT82="","",VLOOKUP(AT82,'標準様式１シフト記号表（勤務時間帯）'!$C$6:$U$35,19,FALSE))</f>
        <v/>
      </c>
      <c r="AU84" s="301" t="str">
        <f>IF(AU82="","",VLOOKUP(AU82,'標準様式１シフト記号表（勤務時間帯）'!$C$6:$U$35,19,FALSE))</f>
        <v/>
      </c>
      <c r="AV84" s="302" t="str">
        <f>IF(AV82="","",VLOOKUP(AV82,'標準様式１シフト記号表（勤務時間帯）'!$C$6:$U$35,19,FALSE))</f>
        <v/>
      </c>
      <c r="AW84" s="302" t="str">
        <f>IF(AW82="","",VLOOKUP(AW82,'標準様式１シフト記号表（勤務時間帯）'!$C$6:$U$35,19,FALSE))</f>
        <v/>
      </c>
      <c r="AX84" s="1599">
        <f>IF($BB$3="４週",SUM(S84:AT84),IF($BB$3="暦月",SUM(S84:AW84),""))</f>
        <v>0</v>
      </c>
      <c r="AY84" s="1600"/>
      <c r="AZ84" s="1601">
        <f>IF($BB$3="４週",AX84/4,IF($BB$3="暦月",'標準様式１（100名）'!AX84/('標準様式１（100名）'!$BB$8/7),""))</f>
        <v>0</v>
      </c>
      <c r="BA84" s="1602"/>
      <c r="BB84" s="1644"/>
      <c r="BC84" s="1613"/>
      <c r="BD84" s="1613"/>
      <c r="BE84" s="1613"/>
      <c r="BF84" s="1614"/>
    </row>
    <row r="85" spans="2:58" ht="20.25" customHeight="1" x14ac:dyDescent="0.15">
      <c r="B85" s="1522">
        <f>B82+1</f>
        <v>22</v>
      </c>
      <c r="C85" s="1625"/>
      <c r="D85" s="1626"/>
      <c r="E85" s="1627"/>
      <c r="F85" s="304"/>
      <c r="G85" s="1606"/>
      <c r="H85" s="1608"/>
      <c r="I85" s="1538"/>
      <c r="J85" s="1538"/>
      <c r="K85" s="1539"/>
      <c r="L85" s="1609"/>
      <c r="M85" s="1610"/>
      <c r="N85" s="1610"/>
      <c r="O85" s="1611"/>
      <c r="P85" s="1615" t="s">
        <v>548</v>
      </c>
      <c r="Q85" s="1616"/>
      <c r="R85" s="1617"/>
      <c r="S85" s="354"/>
      <c r="T85" s="355"/>
      <c r="U85" s="355"/>
      <c r="V85" s="355"/>
      <c r="W85" s="355"/>
      <c r="X85" s="355"/>
      <c r="Y85" s="356"/>
      <c r="Z85" s="354"/>
      <c r="AA85" s="355"/>
      <c r="AB85" s="355"/>
      <c r="AC85" s="355"/>
      <c r="AD85" s="355"/>
      <c r="AE85" s="355"/>
      <c r="AF85" s="356"/>
      <c r="AG85" s="354"/>
      <c r="AH85" s="355"/>
      <c r="AI85" s="355"/>
      <c r="AJ85" s="355"/>
      <c r="AK85" s="355"/>
      <c r="AL85" s="355"/>
      <c r="AM85" s="356"/>
      <c r="AN85" s="354"/>
      <c r="AO85" s="355"/>
      <c r="AP85" s="355"/>
      <c r="AQ85" s="355"/>
      <c r="AR85" s="355"/>
      <c r="AS85" s="355"/>
      <c r="AT85" s="356"/>
      <c r="AU85" s="354"/>
      <c r="AV85" s="355"/>
      <c r="AW85" s="355"/>
      <c r="AX85" s="1692"/>
      <c r="AY85" s="1693"/>
      <c r="AZ85" s="1694"/>
      <c r="BA85" s="1695"/>
      <c r="BB85" s="1642"/>
      <c r="BC85" s="1610"/>
      <c r="BD85" s="1610"/>
      <c r="BE85" s="1610"/>
      <c r="BF85" s="1611"/>
    </row>
    <row r="86" spans="2:58" ht="20.25" customHeight="1" x14ac:dyDescent="0.15">
      <c r="B86" s="1522"/>
      <c r="C86" s="1628"/>
      <c r="D86" s="1629"/>
      <c r="E86" s="1630"/>
      <c r="F86" s="296"/>
      <c r="G86" s="1533"/>
      <c r="H86" s="1537"/>
      <c r="I86" s="1538"/>
      <c r="J86" s="1538"/>
      <c r="K86" s="1539"/>
      <c r="L86" s="1543"/>
      <c r="M86" s="1544"/>
      <c r="N86" s="1544"/>
      <c r="O86" s="1545"/>
      <c r="P86" s="1589" t="s">
        <v>549</v>
      </c>
      <c r="Q86" s="1590"/>
      <c r="R86" s="1591"/>
      <c r="S86" s="297" t="str">
        <f>IF(S85="","",VLOOKUP(S85,'標準様式１シフト記号表（勤務時間帯）'!$C$6:$K$35,9,FALSE))</f>
        <v/>
      </c>
      <c r="T86" s="298" t="str">
        <f>IF(T85="","",VLOOKUP(T85,'標準様式１シフト記号表（勤務時間帯）'!$C$6:$K$35,9,FALSE))</f>
        <v/>
      </c>
      <c r="U86" s="298" t="str">
        <f>IF(U85="","",VLOOKUP(U85,'標準様式１シフト記号表（勤務時間帯）'!$C$6:$K$35,9,FALSE))</f>
        <v/>
      </c>
      <c r="V86" s="298" t="str">
        <f>IF(V85="","",VLOOKUP(V85,'標準様式１シフト記号表（勤務時間帯）'!$C$6:$K$35,9,FALSE))</f>
        <v/>
      </c>
      <c r="W86" s="298" t="str">
        <f>IF(W85="","",VLOOKUP(W85,'標準様式１シフト記号表（勤務時間帯）'!$C$6:$K$35,9,FALSE))</f>
        <v/>
      </c>
      <c r="X86" s="298" t="str">
        <f>IF(X85="","",VLOOKUP(X85,'標準様式１シフト記号表（勤務時間帯）'!$C$6:$K$35,9,FALSE))</f>
        <v/>
      </c>
      <c r="Y86" s="299" t="str">
        <f>IF(Y85="","",VLOOKUP(Y85,'標準様式１シフト記号表（勤務時間帯）'!$C$6:$K$35,9,FALSE))</f>
        <v/>
      </c>
      <c r="Z86" s="297" t="str">
        <f>IF(Z85="","",VLOOKUP(Z85,'標準様式１シフト記号表（勤務時間帯）'!$C$6:$K$35,9,FALSE))</f>
        <v/>
      </c>
      <c r="AA86" s="298" t="str">
        <f>IF(AA85="","",VLOOKUP(AA85,'標準様式１シフト記号表（勤務時間帯）'!$C$6:$K$35,9,FALSE))</f>
        <v/>
      </c>
      <c r="AB86" s="298" t="str">
        <f>IF(AB85="","",VLOOKUP(AB85,'標準様式１シフト記号表（勤務時間帯）'!$C$6:$K$35,9,FALSE))</f>
        <v/>
      </c>
      <c r="AC86" s="298" t="str">
        <f>IF(AC85="","",VLOOKUP(AC85,'標準様式１シフト記号表（勤務時間帯）'!$C$6:$K$35,9,FALSE))</f>
        <v/>
      </c>
      <c r="AD86" s="298" t="str">
        <f>IF(AD85="","",VLOOKUP(AD85,'標準様式１シフト記号表（勤務時間帯）'!$C$6:$K$35,9,FALSE))</f>
        <v/>
      </c>
      <c r="AE86" s="298" t="str">
        <f>IF(AE85="","",VLOOKUP(AE85,'標準様式１シフト記号表（勤務時間帯）'!$C$6:$K$35,9,FALSE))</f>
        <v/>
      </c>
      <c r="AF86" s="299" t="str">
        <f>IF(AF85="","",VLOOKUP(AF85,'標準様式１シフト記号表（勤務時間帯）'!$C$6:$K$35,9,FALSE))</f>
        <v/>
      </c>
      <c r="AG86" s="297" t="str">
        <f>IF(AG85="","",VLOOKUP(AG85,'標準様式１シフト記号表（勤務時間帯）'!$C$6:$K$35,9,FALSE))</f>
        <v/>
      </c>
      <c r="AH86" s="298" t="str">
        <f>IF(AH85="","",VLOOKUP(AH85,'標準様式１シフト記号表（勤務時間帯）'!$C$6:$K$35,9,FALSE))</f>
        <v/>
      </c>
      <c r="AI86" s="298" t="str">
        <f>IF(AI85="","",VLOOKUP(AI85,'標準様式１シフト記号表（勤務時間帯）'!$C$6:$K$35,9,FALSE))</f>
        <v/>
      </c>
      <c r="AJ86" s="298" t="str">
        <f>IF(AJ85="","",VLOOKUP(AJ85,'標準様式１シフト記号表（勤務時間帯）'!$C$6:$K$35,9,FALSE))</f>
        <v/>
      </c>
      <c r="AK86" s="298" t="str">
        <f>IF(AK85="","",VLOOKUP(AK85,'標準様式１シフト記号表（勤務時間帯）'!$C$6:$K$35,9,FALSE))</f>
        <v/>
      </c>
      <c r="AL86" s="298" t="str">
        <f>IF(AL85="","",VLOOKUP(AL85,'標準様式１シフト記号表（勤務時間帯）'!$C$6:$K$35,9,FALSE))</f>
        <v/>
      </c>
      <c r="AM86" s="299" t="str">
        <f>IF(AM85="","",VLOOKUP(AM85,'標準様式１シフト記号表（勤務時間帯）'!$C$6:$K$35,9,FALSE))</f>
        <v/>
      </c>
      <c r="AN86" s="297" t="str">
        <f>IF(AN85="","",VLOOKUP(AN85,'標準様式１シフト記号表（勤務時間帯）'!$C$6:$K$35,9,FALSE))</f>
        <v/>
      </c>
      <c r="AO86" s="298" t="str">
        <f>IF(AO85="","",VLOOKUP(AO85,'標準様式１シフト記号表（勤務時間帯）'!$C$6:$K$35,9,FALSE))</f>
        <v/>
      </c>
      <c r="AP86" s="298" t="str">
        <f>IF(AP85="","",VLOOKUP(AP85,'標準様式１シフト記号表（勤務時間帯）'!$C$6:$K$35,9,FALSE))</f>
        <v/>
      </c>
      <c r="AQ86" s="298" t="str">
        <f>IF(AQ85="","",VLOOKUP(AQ85,'標準様式１シフト記号表（勤務時間帯）'!$C$6:$K$35,9,FALSE))</f>
        <v/>
      </c>
      <c r="AR86" s="298" t="str">
        <f>IF(AR85="","",VLOOKUP(AR85,'標準様式１シフト記号表（勤務時間帯）'!$C$6:$K$35,9,FALSE))</f>
        <v/>
      </c>
      <c r="AS86" s="298" t="str">
        <f>IF(AS85="","",VLOOKUP(AS85,'標準様式１シフト記号表（勤務時間帯）'!$C$6:$K$35,9,FALSE))</f>
        <v/>
      </c>
      <c r="AT86" s="299" t="str">
        <f>IF(AT85="","",VLOOKUP(AT85,'標準様式１シフト記号表（勤務時間帯）'!$C$6:$K$35,9,FALSE))</f>
        <v/>
      </c>
      <c r="AU86" s="297" t="str">
        <f>IF(AU85="","",VLOOKUP(AU85,'標準様式１シフト記号表（勤務時間帯）'!$C$6:$K$35,9,FALSE))</f>
        <v/>
      </c>
      <c r="AV86" s="298" t="str">
        <f>IF(AV85="","",VLOOKUP(AV85,'標準様式１シフト記号表（勤務時間帯）'!$C$6:$K$35,9,FALSE))</f>
        <v/>
      </c>
      <c r="AW86" s="298" t="str">
        <f>IF(AW85="","",VLOOKUP(AW85,'標準様式１シフト記号表（勤務時間帯）'!$C$6:$K$35,9,FALSE))</f>
        <v/>
      </c>
      <c r="AX86" s="1592">
        <f>IF($BB$3="４週",SUM(S86:AT86),IF($BB$3="暦月",SUM(S86:AW86),""))</f>
        <v>0</v>
      </c>
      <c r="AY86" s="1593"/>
      <c r="AZ86" s="1594">
        <f>IF($BB$3="４週",AX86/4,IF($BB$3="暦月",'標準様式１（100名）'!AX86/('標準様式１（100名）'!$BB$8/7),""))</f>
        <v>0</v>
      </c>
      <c r="BA86" s="1595"/>
      <c r="BB86" s="1643"/>
      <c r="BC86" s="1544"/>
      <c r="BD86" s="1544"/>
      <c r="BE86" s="1544"/>
      <c r="BF86" s="1545"/>
    </row>
    <row r="87" spans="2:58" ht="20.25" customHeight="1" x14ac:dyDescent="0.15">
      <c r="B87" s="1522"/>
      <c r="C87" s="1631"/>
      <c r="D87" s="1632"/>
      <c r="E87" s="1633"/>
      <c r="F87" s="357">
        <f>C85</f>
        <v>0</v>
      </c>
      <c r="G87" s="1607"/>
      <c r="H87" s="1537"/>
      <c r="I87" s="1538"/>
      <c r="J87" s="1538"/>
      <c r="K87" s="1539"/>
      <c r="L87" s="1612"/>
      <c r="M87" s="1613"/>
      <c r="N87" s="1613"/>
      <c r="O87" s="1614"/>
      <c r="P87" s="1596" t="s">
        <v>550</v>
      </c>
      <c r="Q87" s="1597"/>
      <c r="R87" s="1598"/>
      <c r="S87" s="301" t="str">
        <f>IF(S85="","",VLOOKUP(S85,'標準様式１シフト記号表（勤務時間帯）'!$C$6:$U$35,19,FALSE))</f>
        <v/>
      </c>
      <c r="T87" s="302" t="str">
        <f>IF(T85="","",VLOOKUP(T85,'標準様式１シフト記号表（勤務時間帯）'!$C$6:$U$35,19,FALSE))</f>
        <v/>
      </c>
      <c r="U87" s="302" t="str">
        <f>IF(U85="","",VLOOKUP(U85,'標準様式１シフト記号表（勤務時間帯）'!$C$6:$U$35,19,FALSE))</f>
        <v/>
      </c>
      <c r="V87" s="302" t="str">
        <f>IF(V85="","",VLOOKUP(V85,'標準様式１シフト記号表（勤務時間帯）'!$C$6:$U$35,19,FALSE))</f>
        <v/>
      </c>
      <c r="W87" s="302" t="str">
        <f>IF(W85="","",VLOOKUP(W85,'標準様式１シフト記号表（勤務時間帯）'!$C$6:$U$35,19,FALSE))</f>
        <v/>
      </c>
      <c r="X87" s="302" t="str">
        <f>IF(X85="","",VLOOKUP(X85,'標準様式１シフト記号表（勤務時間帯）'!$C$6:$U$35,19,FALSE))</f>
        <v/>
      </c>
      <c r="Y87" s="303" t="str">
        <f>IF(Y85="","",VLOOKUP(Y85,'標準様式１シフト記号表（勤務時間帯）'!$C$6:$U$35,19,FALSE))</f>
        <v/>
      </c>
      <c r="Z87" s="301" t="str">
        <f>IF(Z85="","",VLOOKUP(Z85,'標準様式１シフト記号表（勤務時間帯）'!$C$6:$U$35,19,FALSE))</f>
        <v/>
      </c>
      <c r="AA87" s="302" t="str">
        <f>IF(AA85="","",VLOOKUP(AA85,'標準様式１シフト記号表（勤務時間帯）'!$C$6:$U$35,19,FALSE))</f>
        <v/>
      </c>
      <c r="AB87" s="302" t="str">
        <f>IF(AB85="","",VLOOKUP(AB85,'標準様式１シフト記号表（勤務時間帯）'!$C$6:$U$35,19,FALSE))</f>
        <v/>
      </c>
      <c r="AC87" s="302" t="str">
        <f>IF(AC85="","",VLOOKUP(AC85,'標準様式１シフト記号表（勤務時間帯）'!$C$6:$U$35,19,FALSE))</f>
        <v/>
      </c>
      <c r="AD87" s="302" t="str">
        <f>IF(AD85="","",VLOOKUP(AD85,'標準様式１シフト記号表（勤務時間帯）'!$C$6:$U$35,19,FALSE))</f>
        <v/>
      </c>
      <c r="AE87" s="302" t="str">
        <f>IF(AE85="","",VLOOKUP(AE85,'標準様式１シフト記号表（勤務時間帯）'!$C$6:$U$35,19,FALSE))</f>
        <v/>
      </c>
      <c r="AF87" s="303" t="str">
        <f>IF(AF85="","",VLOOKUP(AF85,'標準様式１シフト記号表（勤務時間帯）'!$C$6:$U$35,19,FALSE))</f>
        <v/>
      </c>
      <c r="AG87" s="301" t="str">
        <f>IF(AG85="","",VLOOKUP(AG85,'標準様式１シフト記号表（勤務時間帯）'!$C$6:$U$35,19,FALSE))</f>
        <v/>
      </c>
      <c r="AH87" s="302" t="str">
        <f>IF(AH85="","",VLOOKUP(AH85,'標準様式１シフト記号表（勤務時間帯）'!$C$6:$U$35,19,FALSE))</f>
        <v/>
      </c>
      <c r="AI87" s="302" t="str">
        <f>IF(AI85="","",VLOOKUP(AI85,'標準様式１シフト記号表（勤務時間帯）'!$C$6:$U$35,19,FALSE))</f>
        <v/>
      </c>
      <c r="AJ87" s="302" t="str">
        <f>IF(AJ85="","",VLOOKUP(AJ85,'標準様式１シフト記号表（勤務時間帯）'!$C$6:$U$35,19,FALSE))</f>
        <v/>
      </c>
      <c r="AK87" s="302" t="str">
        <f>IF(AK85="","",VLOOKUP(AK85,'標準様式１シフト記号表（勤務時間帯）'!$C$6:$U$35,19,FALSE))</f>
        <v/>
      </c>
      <c r="AL87" s="302" t="str">
        <f>IF(AL85="","",VLOOKUP(AL85,'標準様式１シフト記号表（勤務時間帯）'!$C$6:$U$35,19,FALSE))</f>
        <v/>
      </c>
      <c r="AM87" s="303" t="str">
        <f>IF(AM85="","",VLOOKUP(AM85,'標準様式１シフト記号表（勤務時間帯）'!$C$6:$U$35,19,FALSE))</f>
        <v/>
      </c>
      <c r="AN87" s="301" t="str">
        <f>IF(AN85="","",VLOOKUP(AN85,'標準様式１シフト記号表（勤務時間帯）'!$C$6:$U$35,19,FALSE))</f>
        <v/>
      </c>
      <c r="AO87" s="302" t="str">
        <f>IF(AO85="","",VLOOKUP(AO85,'標準様式１シフト記号表（勤務時間帯）'!$C$6:$U$35,19,FALSE))</f>
        <v/>
      </c>
      <c r="AP87" s="302" t="str">
        <f>IF(AP85="","",VLOOKUP(AP85,'標準様式１シフト記号表（勤務時間帯）'!$C$6:$U$35,19,FALSE))</f>
        <v/>
      </c>
      <c r="AQ87" s="302" t="str">
        <f>IF(AQ85="","",VLOOKUP(AQ85,'標準様式１シフト記号表（勤務時間帯）'!$C$6:$U$35,19,FALSE))</f>
        <v/>
      </c>
      <c r="AR87" s="302" t="str">
        <f>IF(AR85="","",VLOOKUP(AR85,'標準様式１シフト記号表（勤務時間帯）'!$C$6:$U$35,19,FALSE))</f>
        <v/>
      </c>
      <c r="AS87" s="302" t="str">
        <f>IF(AS85="","",VLOOKUP(AS85,'標準様式１シフト記号表（勤務時間帯）'!$C$6:$U$35,19,FALSE))</f>
        <v/>
      </c>
      <c r="AT87" s="303" t="str">
        <f>IF(AT85="","",VLOOKUP(AT85,'標準様式１シフト記号表（勤務時間帯）'!$C$6:$U$35,19,FALSE))</f>
        <v/>
      </c>
      <c r="AU87" s="301" t="str">
        <f>IF(AU85="","",VLOOKUP(AU85,'標準様式１シフト記号表（勤務時間帯）'!$C$6:$U$35,19,FALSE))</f>
        <v/>
      </c>
      <c r="AV87" s="302" t="str">
        <f>IF(AV85="","",VLOOKUP(AV85,'標準様式１シフト記号表（勤務時間帯）'!$C$6:$U$35,19,FALSE))</f>
        <v/>
      </c>
      <c r="AW87" s="302" t="str">
        <f>IF(AW85="","",VLOOKUP(AW85,'標準様式１シフト記号表（勤務時間帯）'!$C$6:$U$35,19,FALSE))</f>
        <v/>
      </c>
      <c r="AX87" s="1599">
        <f>IF($BB$3="４週",SUM(S87:AT87),IF($BB$3="暦月",SUM(S87:AW87),""))</f>
        <v>0</v>
      </c>
      <c r="AY87" s="1600"/>
      <c r="AZ87" s="1601">
        <f>IF($BB$3="４週",AX87/4,IF($BB$3="暦月",'標準様式１（100名）'!AX87/('標準様式１（100名）'!$BB$8/7),""))</f>
        <v>0</v>
      </c>
      <c r="BA87" s="1602"/>
      <c r="BB87" s="1644"/>
      <c r="BC87" s="1613"/>
      <c r="BD87" s="1613"/>
      <c r="BE87" s="1613"/>
      <c r="BF87" s="1614"/>
    </row>
    <row r="88" spans="2:58" ht="20.25" customHeight="1" x14ac:dyDescent="0.15">
      <c r="B88" s="1522">
        <f>B85+1</f>
        <v>23</v>
      </c>
      <c r="C88" s="1625"/>
      <c r="D88" s="1626"/>
      <c r="E88" s="1627"/>
      <c r="F88" s="304"/>
      <c r="G88" s="1606"/>
      <c r="H88" s="1608"/>
      <c r="I88" s="1538"/>
      <c r="J88" s="1538"/>
      <c r="K88" s="1539"/>
      <c r="L88" s="1609"/>
      <c r="M88" s="1610"/>
      <c r="N88" s="1610"/>
      <c r="O88" s="1611"/>
      <c r="P88" s="1615" t="s">
        <v>548</v>
      </c>
      <c r="Q88" s="1616"/>
      <c r="R88" s="1617"/>
      <c r="S88" s="354"/>
      <c r="T88" s="355"/>
      <c r="U88" s="355"/>
      <c r="V88" s="355"/>
      <c r="W88" s="355"/>
      <c r="X88" s="355"/>
      <c r="Y88" s="356"/>
      <c r="Z88" s="354"/>
      <c r="AA88" s="355"/>
      <c r="AB88" s="355"/>
      <c r="AC88" s="355"/>
      <c r="AD88" s="355"/>
      <c r="AE88" s="355"/>
      <c r="AF88" s="356"/>
      <c r="AG88" s="354"/>
      <c r="AH88" s="355"/>
      <c r="AI88" s="355"/>
      <c r="AJ88" s="355"/>
      <c r="AK88" s="355"/>
      <c r="AL88" s="355"/>
      <c r="AM88" s="356"/>
      <c r="AN88" s="354"/>
      <c r="AO88" s="355"/>
      <c r="AP88" s="355"/>
      <c r="AQ88" s="355"/>
      <c r="AR88" s="355"/>
      <c r="AS88" s="355"/>
      <c r="AT88" s="356"/>
      <c r="AU88" s="354"/>
      <c r="AV88" s="355"/>
      <c r="AW88" s="355"/>
      <c r="AX88" s="1692"/>
      <c r="AY88" s="1693"/>
      <c r="AZ88" s="1694"/>
      <c r="BA88" s="1695"/>
      <c r="BB88" s="1642"/>
      <c r="BC88" s="1610"/>
      <c r="BD88" s="1610"/>
      <c r="BE88" s="1610"/>
      <c r="BF88" s="1611"/>
    </row>
    <row r="89" spans="2:58" ht="20.25" customHeight="1" x14ac:dyDescent="0.15">
      <c r="B89" s="1522"/>
      <c r="C89" s="1628"/>
      <c r="D89" s="1629"/>
      <c r="E89" s="1630"/>
      <c r="F89" s="296"/>
      <c r="G89" s="1533"/>
      <c r="H89" s="1537"/>
      <c r="I89" s="1538"/>
      <c r="J89" s="1538"/>
      <c r="K89" s="1539"/>
      <c r="L89" s="1543"/>
      <c r="M89" s="1544"/>
      <c r="N89" s="1544"/>
      <c r="O89" s="1545"/>
      <c r="P89" s="1589" t="s">
        <v>549</v>
      </c>
      <c r="Q89" s="1590"/>
      <c r="R89" s="1591"/>
      <c r="S89" s="297" t="str">
        <f>IF(S88="","",VLOOKUP(S88,'標準様式１シフト記号表（勤務時間帯）'!$C$6:$K$35,9,FALSE))</f>
        <v/>
      </c>
      <c r="T89" s="298" t="str">
        <f>IF(T88="","",VLOOKUP(T88,'標準様式１シフト記号表（勤務時間帯）'!$C$6:$K$35,9,FALSE))</f>
        <v/>
      </c>
      <c r="U89" s="298" t="str">
        <f>IF(U88="","",VLOOKUP(U88,'標準様式１シフト記号表（勤務時間帯）'!$C$6:$K$35,9,FALSE))</f>
        <v/>
      </c>
      <c r="V89" s="298" t="str">
        <f>IF(V88="","",VLOOKUP(V88,'標準様式１シフト記号表（勤務時間帯）'!$C$6:$K$35,9,FALSE))</f>
        <v/>
      </c>
      <c r="W89" s="298" t="str">
        <f>IF(W88="","",VLOOKUP(W88,'標準様式１シフト記号表（勤務時間帯）'!$C$6:$K$35,9,FALSE))</f>
        <v/>
      </c>
      <c r="X89" s="298" t="str">
        <f>IF(X88="","",VLOOKUP(X88,'標準様式１シフト記号表（勤務時間帯）'!$C$6:$K$35,9,FALSE))</f>
        <v/>
      </c>
      <c r="Y89" s="299" t="str">
        <f>IF(Y88="","",VLOOKUP(Y88,'標準様式１シフト記号表（勤務時間帯）'!$C$6:$K$35,9,FALSE))</f>
        <v/>
      </c>
      <c r="Z89" s="297" t="str">
        <f>IF(Z88="","",VLOOKUP(Z88,'標準様式１シフト記号表（勤務時間帯）'!$C$6:$K$35,9,FALSE))</f>
        <v/>
      </c>
      <c r="AA89" s="298" t="str">
        <f>IF(AA88="","",VLOOKUP(AA88,'標準様式１シフト記号表（勤務時間帯）'!$C$6:$K$35,9,FALSE))</f>
        <v/>
      </c>
      <c r="AB89" s="298" t="str">
        <f>IF(AB88="","",VLOOKUP(AB88,'標準様式１シフト記号表（勤務時間帯）'!$C$6:$K$35,9,FALSE))</f>
        <v/>
      </c>
      <c r="AC89" s="298" t="str">
        <f>IF(AC88="","",VLOOKUP(AC88,'標準様式１シフト記号表（勤務時間帯）'!$C$6:$K$35,9,FALSE))</f>
        <v/>
      </c>
      <c r="AD89" s="298" t="str">
        <f>IF(AD88="","",VLOOKUP(AD88,'標準様式１シフト記号表（勤務時間帯）'!$C$6:$K$35,9,FALSE))</f>
        <v/>
      </c>
      <c r="AE89" s="298" t="str">
        <f>IF(AE88="","",VLOOKUP(AE88,'標準様式１シフト記号表（勤務時間帯）'!$C$6:$K$35,9,FALSE))</f>
        <v/>
      </c>
      <c r="AF89" s="299" t="str">
        <f>IF(AF88="","",VLOOKUP(AF88,'標準様式１シフト記号表（勤務時間帯）'!$C$6:$K$35,9,FALSE))</f>
        <v/>
      </c>
      <c r="AG89" s="297" t="str">
        <f>IF(AG88="","",VLOOKUP(AG88,'標準様式１シフト記号表（勤務時間帯）'!$C$6:$K$35,9,FALSE))</f>
        <v/>
      </c>
      <c r="AH89" s="298" t="str">
        <f>IF(AH88="","",VLOOKUP(AH88,'標準様式１シフト記号表（勤務時間帯）'!$C$6:$K$35,9,FALSE))</f>
        <v/>
      </c>
      <c r="AI89" s="298" t="str">
        <f>IF(AI88="","",VLOOKUP(AI88,'標準様式１シフト記号表（勤務時間帯）'!$C$6:$K$35,9,FALSE))</f>
        <v/>
      </c>
      <c r="AJ89" s="298" t="str">
        <f>IF(AJ88="","",VLOOKUP(AJ88,'標準様式１シフト記号表（勤務時間帯）'!$C$6:$K$35,9,FALSE))</f>
        <v/>
      </c>
      <c r="AK89" s="298" t="str">
        <f>IF(AK88="","",VLOOKUP(AK88,'標準様式１シフト記号表（勤務時間帯）'!$C$6:$K$35,9,FALSE))</f>
        <v/>
      </c>
      <c r="AL89" s="298" t="str">
        <f>IF(AL88="","",VLOOKUP(AL88,'標準様式１シフト記号表（勤務時間帯）'!$C$6:$K$35,9,FALSE))</f>
        <v/>
      </c>
      <c r="AM89" s="299" t="str">
        <f>IF(AM88="","",VLOOKUP(AM88,'標準様式１シフト記号表（勤務時間帯）'!$C$6:$K$35,9,FALSE))</f>
        <v/>
      </c>
      <c r="AN89" s="297" t="str">
        <f>IF(AN88="","",VLOOKUP(AN88,'標準様式１シフト記号表（勤務時間帯）'!$C$6:$K$35,9,FALSE))</f>
        <v/>
      </c>
      <c r="AO89" s="298" t="str">
        <f>IF(AO88="","",VLOOKUP(AO88,'標準様式１シフト記号表（勤務時間帯）'!$C$6:$K$35,9,FALSE))</f>
        <v/>
      </c>
      <c r="AP89" s="298" t="str">
        <f>IF(AP88="","",VLOOKUP(AP88,'標準様式１シフト記号表（勤務時間帯）'!$C$6:$K$35,9,FALSE))</f>
        <v/>
      </c>
      <c r="AQ89" s="298" t="str">
        <f>IF(AQ88="","",VLOOKUP(AQ88,'標準様式１シフト記号表（勤務時間帯）'!$C$6:$K$35,9,FALSE))</f>
        <v/>
      </c>
      <c r="AR89" s="298" t="str">
        <f>IF(AR88="","",VLOOKUP(AR88,'標準様式１シフト記号表（勤務時間帯）'!$C$6:$K$35,9,FALSE))</f>
        <v/>
      </c>
      <c r="AS89" s="298" t="str">
        <f>IF(AS88="","",VLOOKUP(AS88,'標準様式１シフト記号表（勤務時間帯）'!$C$6:$K$35,9,FALSE))</f>
        <v/>
      </c>
      <c r="AT89" s="299" t="str">
        <f>IF(AT88="","",VLOOKUP(AT88,'標準様式１シフト記号表（勤務時間帯）'!$C$6:$K$35,9,FALSE))</f>
        <v/>
      </c>
      <c r="AU89" s="297" t="str">
        <f>IF(AU88="","",VLOOKUP(AU88,'標準様式１シフト記号表（勤務時間帯）'!$C$6:$K$35,9,FALSE))</f>
        <v/>
      </c>
      <c r="AV89" s="298" t="str">
        <f>IF(AV88="","",VLOOKUP(AV88,'標準様式１シフト記号表（勤務時間帯）'!$C$6:$K$35,9,FALSE))</f>
        <v/>
      </c>
      <c r="AW89" s="298" t="str">
        <f>IF(AW88="","",VLOOKUP(AW88,'標準様式１シフト記号表（勤務時間帯）'!$C$6:$K$35,9,FALSE))</f>
        <v/>
      </c>
      <c r="AX89" s="1592">
        <f>IF($BB$3="４週",SUM(S89:AT89),IF($BB$3="暦月",SUM(S89:AW89),""))</f>
        <v>0</v>
      </c>
      <c r="AY89" s="1593"/>
      <c r="AZ89" s="1594">
        <f>IF($BB$3="４週",AX89/4,IF($BB$3="暦月",'標準様式１（100名）'!AX89/('標準様式１（100名）'!$BB$8/7),""))</f>
        <v>0</v>
      </c>
      <c r="BA89" s="1595"/>
      <c r="BB89" s="1643"/>
      <c r="BC89" s="1544"/>
      <c r="BD89" s="1544"/>
      <c r="BE89" s="1544"/>
      <c r="BF89" s="1545"/>
    </row>
    <row r="90" spans="2:58" ht="20.25" customHeight="1" x14ac:dyDescent="0.15">
      <c r="B90" s="1522"/>
      <c r="C90" s="1631"/>
      <c r="D90" s="1632"/>
      <c r="E90" s="1633"/>
      <c r="F90" s="357">
        <f>C88</f>
        <v>0</v>
      </c>
      <c r="G90" s="1607"/>
      <c r="H90" s="1537"/>
      <c r="I90" s="1538"/>
      <c r="J90" s="1538"/>
      <c r="K90" s="1539"/>
      <c r="L90" s="1612"/>
      <c r="M90" s="1613"/>
      <c r="N90" s="1613"/>
      <c r="O90" s="1614"/>
      <c r="P90" s="1596" t="s">
        <v>550</v>
      </c>
      <c r="Q90" s="1597"/>
      <c r="R90" s="1598"/>
      <c r="S90" s="301" t="str">
        <f>IF(S88="","",VLOOKUP(S88,'標準様式１シフト記号表（勤務時間帯）'!$C$6:$U$35,19,FALSE))</f>
        <v/>
      </c>
      <c r="T90" s="302" t="str">
        <f>IF(T88="","",VLOOKUP(T88,'標準様式１シフト記号表（勤務時間帯）'!$C$6:$U$35,19,FALSE))</f>
        <v/>
      </c>
      <c r="U90" s="302" t="str">
        <f>IF(U88="","",VLOOKUP(U88,'標準様式１シフト記号表（勤務時間帯）'!$C$6:$U$35,19,FALSE))</f>
        <v/>
      </c>
      <c r="V90" s="302" t="str">
        <f>IF(V88="","",VLOOKUP(V88,'標準様式１シフト記号表（勤務時間帯）'!$C$6:$U$35,19,FALSE))</f>
        <v/>
      </c>
      <c r="W90" s="302" t="str">
        <f>IF(W88="","",VLOOKUP(W88,'標準様式１シフト記号表（勤務時間帯）'!$C$6:$U$35,19,FALSE))</f>
        <v/>
      </c>
      <c r="X90" s="302" t="str">
        <f>IF(X88="","",VLOOKUP(X88,'標準様式１シフト記号表（勤務時間帯）'!$C$6:$U$35,19,FALSE))</f>
        <v/>
      </c>
      <c r="Y90" s="303" t="str">
        <f>IF(Y88="","",VLOOKUP(Y88,'標準様式１シフト記号表（勤務時間帯）'!$C$6:$U$35,19,FALSE))</f>
        <v/>
      </c>
      <c r="Z90" s="301" t="str">
        <f>IF(Z88="","",VLOOKUP(Z88,'標準様式１シフト記号表（勤務時間帯）'!$C$6:$U$35,19,FALSE))</f>
        <v/>
      </c>
      <c r="AA90" s="302" t="str">
        <f>IF(AA88="","",VLOOKUP(AA88,'標準様式１シフト記号表（勤務時間帯）'!$C$6:$U$35,19,FALSE))</f>
        <v/>
      </c>
      <c r="AB90" s="302" t="str">
        <f>IF(AB88="","",VLOOKUP(AB88,'標準様式１シフト記号表（勤務時間帯）'!$C$6:$U$35,19,FALSE))</f>
        <v/>
      </c>
      <c r="AC90" s="302" t="str">
        <f>IF(AC88="","",VLOOKUP(AC88,'標準様式１シフト記号表（勤務時間帯）'!$C$6:$U$35,19,FALSE))</f>
        <v/>
      </c>
      <c r="AD90" s="302" t="str">
        <f>IF(AD88="","",VLOOKUP(AD88,'標準様式１シフト記号表（勤務時間帯）'!$C$6:$U$35,19,FALSE))</f>
        <v/>
      </c>
      <c r="AE90" s="302" t="str">
        <f>IF(AE88="","",VLOOKUP(AE88,'標準様式１シフト記号表（勤務時間帯）'!$C$6:$U$35,19,FALSE))</f>
        <v/>
      </c>
      <c r="AF90" s="303" t="str">
        <f>IF(AF88="","",VLOOKUP(AF88,'標準様式１シフト記号表（勤務時間帯）'!$C$6:$U$35,19,FALSE))</f>
        <v/>
      </c>
      <c r="AG90" s="301" t="str">
        <f>IF(AG88="","",VLOOKUP(AG88,'標準様式１シフト記号表（勤務時間帯）'!$C$6:$U$35,19,FALSE))</f>
        <v/>
      </c>
      <c r="AH90" s="302" t="str">
        <f>IF(AH88="","",VLOOKUP(AH88,'標準様式１シフト記号表（勤務時間帯）'!$C$6:$U$35,19,FALSE))</f>
        <v/>
      </c>
      <c r="AI90" s="302" t="str">
        <f>IF(AI88="","",VLOOKUP(AI88,'標準様式１シフト記号表（勤務時間帯）'!$C$6:$U$35,19,FALSE))</f>
        <v/>
      </c>
      <c r="AJ90" s="302" t="str">
        <f>IF(AJ88="","",VLOOKUP(AJ88,'標準様式１シフト記号表（勤務時間帯）'!$C$6:$U$35,19,FALSE))</f>
        <v/>
      </c>
      <c r="AK90" s="302" t="str">
        <f>IF(AK88="","",VLOOKUP(AK88,'標準様式１シフト記号表（勤務時間帯）'!$C$6:$U$35,19,FALSE))</f>
        <v/>
      </c>
      <c r="AL90" s="302" t="str">
        <f>IF(AL88="","",VLOOKUP(AL88,'標準様式１シフト記号表（勤務時間帯）'!$C$6:$U$35,19,FALSE))</f>
        <v/>
      </c>
      <c r="AM90" s="303" t="str">
        <f>IF(AM88="","",VLOOKUP(AM88,'標準様式１シフト記号表（勤務時間帯）'!$C$6:$U$35,19,FALSE))</f>
        <v/>
      </c>
      <c r="AN90" s="301" t="str">
        <f>IF(AN88="","",VLOOKUP(AN88,'標準様式１シフト記号表（勤務時間帯）'!$C$6:$U$35,19,FALSE))</f>
        <v/>
      </c>
      <c r="AO90" s="302" t="str">
        <f>IF(AO88="","",VLOOKUP(AO88,'標準様式１シフト記号表（勤務時間帯）'!$C$6:$U$35,19,FALSE))</f>
        <v/>
      </c>
      <c r="AP90" s="302" t="str">
        <f>IF(AP88="","",VLOOKUP(AP88,'標準様式１シフト記号表（勤務時間帯）'!$C$6:$U$35,19,FALSE))</f>
        <v/>
      </c>
      <c r="AQ90" s="302" t="str">
        <f>IF(AQ88="","",VLOOKUP(AQ88,'標準様式１シフト記号表（勤務時間帯）'!$C$6:$U$35,19,FALSE))</f>
        <v/>
      </c>
      <c r="AR90" s="302" t="str">
        <f>IF(AR88="","",VLOOKUP(AR88,'標準様式１シフト記号表（勤務時間帯）'!$C$6:$U$35,19,FALSE))</f>
        <v/>
      </c>
      <c r="AS90" s="302" t="str">
        <f>IF(AS88="","",VLOOKUP(AS88,'標準様式１シフト記号表（勤務時間帯）'!$C$6:$U$35,19,FALSE))</f>
        <v/>
      </c>
      <c r="AT90" s="303" t="str">
        <f>IF(AT88="","",VLOOKUP(AT88,'標準様式１シフト記号表（勤務時間帯）'!$C$6:$U$35,19,FALSE))</f>
        <v/>
      </c>
      <c r="AU90" s="301" t="str">
        <f>IF(AU88="","",VLOOKUP(AU88,'標準様式１シフト記号表（勤務時間帯）'!$C$6:$U$35,19,FALSE))</f>
        <v/>
      </c>
      <c r="AV90" s="302" t="str">
        <f>IF(AV88="","",VLOOKUP(AV88,'標準様式１シフト記号表（勤務時間帯）'!$C$6:$U$35,19,FALSE))</f>
        <v/>
      </c>
      <c r="AW90" s="302" t="str">
        <f>IF(AW88="","",VLOOKUP(AW88,'標準様式１シフト記号表（勤務時間帯）'!$C$6:$U$35,19,FALSE))</f>
        <v/>
      </c>
      <c r="AX90" s="1599">
        <f>IF($BB$3="４週",SUM(S90:AT90),IF($BB$3="暦月",SUM(S90:AW90),""))</f>
        <v>0</v>
      </c>
      <c r="AY90" s="1600"/>
      <c r="AZ90" s="1601">
        <f>IF($BB$3="４週",AX90/4,IF($BB$3="暦月",'標準様式１（100名）'!AX90/('標準様式１（100名）'!$BB$8/7),""))</f>
        <v>0</v>
      </c>
      <c r="BA90" s="1602"/>
      <c r="BB90" s="1644"/>
      <c r="BC90" s="1613"/>
      <c r="BD90" s="1613"/>
      <c r="BE90" s="1613"/>
      <c r="BF90" s="1614"/>
    </row>
    <row r="91" spans="2:58" ht="20.25" customHeight="1" x14ac:dyDescent="0.15">
      <c r="B91" s="1522">
        <f>B88+1</f>
        <v>24</v>
      </c>
      <c r="C91" s="1625"/>
      <c r="D91" s="1626"/>
      <c r="E91" s="1627"/>
      <c r="F91" s="304"/>
      <c r="G91" s="1606"/>
      <c r="H91" s="1608"/>
      <c r="I91" s="1538"/>
      <c r="J91" s="1538"/>
      <c r="K91" s="1539"/>
      <c r="L91" s="1609"/>
      <c r="M91" s="1610"/>
      <c r="N91" s="1610"/>
      <c r="O91" s="1611"/>
      <c r="P91" s="1615" t="s">
        <v>548</v>
      </c>
      <c r="Q91" s="1616"/>
      <c r="R91" s="1617"/>
      <c r="S91" s="354"/>
      <c r="T91" s="355"/>
      <c r="U91" s="355"/>
      <c r="V91" s="355"/>
      <c r="W91" s="355"/>
      <c r="X91" s="355"/>
      <c r="Y91" s="356"/>
      <c r="Z91" s="354"/>
      <c r="AA91" s="355"/>
      <c r="AB91" s="355"/>
      <c r="AC91" s="355"/>
      <c r="AD91" s="355"/>
      <c r="AE91" s="355"/>
      <c r="AF91" s="356"/>
      <c r="AG91" s="354"/>
      <c r="AH91" s="355"/>
      <c r="AI91" s="355"/>
      <c r="AJ91" s="355"/>
      <c r="AK91" s="355"/>
      <c r="AL91" s="355"/>
      <c r="AM91" s="356"/>
      <c r="AN91" s="354"/>
      <c r="AO91" s="355"/>
      <c r="AP91" s="355"/>
      <c r="AQ91" s="355"/>
      <c r="AR91" s="355"/>
      <c r="AS91" s="355"/>
      <c r="AT91" s="356"/>
      <c r="AU91" s="354"/>
      <c r="AV91" s="355"/>
      <c r="AW91" s="355"/>
      <c r="AX91" s="1692"/>
      <c r="AY91" s="1693"/>
      <c r="AZ91" s="1694"/>
      <c r="BA91" s="1695"/>
      <c r="BB91" s="1642"/>
      <c r="BC91" s="1610"/>
      <c r="BD91" s="1610"/>
      <c r="BE91" s="1610"/>
      <c r="BF91" s="1611"/>
    </row>
    <row r="92" spans="2:58" ht="20.25" customHeight="1" x14ac:dyDescent="0.15">
      <c r="B92" s="1522"/>
      <c r="C92" s="1628"/>
      <c r="D92" s="1629"/>
      <c r="E92" s="1630"/>
      <c r="F92" s="296"/>
      <c r="G92" s="1533"/>
      <c r="H92" s="1537"/>
      <c r="I92" s="1538"/>
      <c r="J92" s="1538"/>
      <c r="K92" s="1539"/>
      <c r="L92" s="1543"/>
      <c r="M92" s="1544"/>
      <c r="N92" s="1544"/>
      <c r="O92" s="1545"/>
      <c r="P92" s="1589" t="s">
        <v>549</v>
      </c>
      <c r="Q92" s="1590"/>
      <c r="R92" s="1591"/>
      <c r="S92" s="297" t="str">
        <f>IF(S91="","",VLOOKUP(S91,'標準様式１シフト記号表（勤務時間帯）'!$C$6:$K$35,9,FALSE))</f>
        <v/>
      </c>
      <c r="T92" s="298" t="str">
        <f>IF(T91="","",VLOOKUP(T91,'標準様式１シフト記号表（勤務時間帯）'!$C$6:$K$35,9,FALSE))</f>
        <v/>
      </c>
      <c r="U92" s="298" t="str">
        <f>IF(U91="","",VLOOKUP(U91,'標準様式１シフト記号表（勤務時間帯）'!$C$6:$K$35,9,FALSE))</f>
        <v/>
      </c>
      <c r="V92" s="298" t="str">
        <f>IF(V91="","",VLOOKUP(V91,'標準様式１シフト記号表（勤務時間帯）'!$C$6:$K$35,9,FALSE))</f>
        <v/>
      </c>
      <c r="W92" s="298" t="str">
        <f>IF(W91="","",VLOOKUP(W91,'標準様式１シフト記号表（勤務時間帯）'!$C$6:$K$35,9,FALSE))</f>
        <v/>
      </c>
      <c r="X92" s="298" t="str">
        <f>IF(X91="","",VLOOKUP(X91,'標準様式１シフト記号表（勤務時間帯）'!$C$6:$K$35,9,FALSE))</f>
        <v/>
      </c>
      <c r="Y92" s="299" t="str">
        <f>IF(Y91="","",VLOOKUP(Y91,'標準様式１シフト記号表（勤務時間帯）'!$C$6:$K$35,9,FALSE))</f>
        <v/>
      </c>
      <c r="Z92" s="297" t="str">
        <f>IF(Z91="","",VLOOKUP(Z91,'標準様式１シフト記号表（勤務時間帯）'!$C$6:$K$35,9,FALSE))</f>
        <v/>
      </c>
      <c r="AA92" s="298" t="str">
        <f>IF(AA91="","",VLOOKUP(AA91,'標準様式１シフト記号表（勤務時間帯）'!$C$6:$K$35,9,FALSE))</f>
        <v/>
      </c>
      <c r="AB92" s="298" t="str">
        <f>IF(AB91="","",VLOOKUP(AB91,'標準様式１シフト記号表（勤務時間帯）'!$C$6:$K$35,9,FALSE))</f>
        <v/>
      </c>
      <c r="AC92" s="298" t="str">
        <f>IF(AC91="","",VLOOKUP(AC91,'標準様式１シフト記号表（勤務時間帯）'!$C$6:$K$35,9,FALSE))</f>
        <v/>
      </c>
      <c r="AD92" s="298" t="str">
        <f>IF(AD91="","",VLOOKUP(AD91,'標準様式１シフト記号表（勤務時間帯）'!$C$6:$K$35,9,FALSE))</f>
        <v/>
      </c>
      <c r="AE92" s="298" t="str">
        <f>IF(AE91="","",VLOOKUP(AE91,'標準様式１シフト記号表（勤務時間帯）'!$C$6:$K$35,9,FALSE))</f>
        <v/>
      </c>
      <c r="AF92" s="299" t="str">
        <f>IF(AF91="","",VLOOKUP(AF91,'標準様式１シフト記号表（勤務時間帯）'!$C$6:$K$35,9,FALSE))</f>
        <v/>
      </c>
      <c r="AG92" s="297" t="str">
        <f>IF(AG91="","",VLOOKUP(AG91,'標準様式１シフト記号表（勤務時間帯）'!$C$6:$K$35,9,FALSE))</f>
        <v/>
      </c>
      <c r="AH92" s="298" t="str">
        <f>IF(AH91="","",VLOOKUP(AH91,'標準様式１シフト記号表（勤務時間帯）'!$C$6:$K$35,9,FALSE))</f>
        <v/>
      </c>
      <c r="AI92" s="298" t="str">
        <f>IF(AI91="","",VLOOKUP(AI91,'標準様式１シフト記号表（勤務時間帯）'!$C$6:$K$35,9,FALSE))</f>
        <v/>
      </c>
      <c r="AJ92" s="298" t="str">
        <f>IF(AJ91="","",VLOOKUP(AJ91,'標準様式１シフト記号表（勤務時間帯）'!$C$6:$K$35,9,FALSE))</f>
        <v/>
      </c>
      <c r="AK92" s="298" t="str">
        <f>IF(AK91="","",VLOOKUP(AK91,'標準様式１シフト記号表（勤務時間帯）'!$C$6:$K$35,9,FALSE))</f>
        <v/>
      </c>
      <c r="AL92" s="298" t="str">
        <f>IF(AL91="","",VLOOKUP(AL91,'標準様式１シフト記号表（勤務時間帯）'!$C$6:$K$35,9,FALSE))</f>
        <v/>
      </c>
      <c r="AM92" s="299" t="str">
        <f>IF(AM91="","",VLOOKUP(AM91,'標準様式１シフト記号表（勤務時間帯）'!$C$6:$K$35,9,FALSE))</f>
        <v/>
      </c>
      <c r="AN92" s="297" t="str">
        <f>IF(AN91="","",VLOOKUP(AN91,'標準様式１シフト記号表（勤務時間帯）'!$C$6:$K$35,9,FALSE))</f>
        <v/>
      </c>
      <c r="AO92" s="298" t="str">
        <f>IF(AO91="","",VLOOKUP(AO91,'標準様式１シフト記号表（勤務時間帯）'!$C$6:$K$35,9,FALSE))</f>
        <v/>
      </c>
      <c r="AP92" s="298" t="str">
        <f>IF(AP91="","",VLOOKUP(AP91,'標準様式１シフト記号表（勤務時間帯）'!$C$6:$K$35,9,FALSE))</f>
        <v/>
      </c>
      <c r="AQ92" s="298" t="str">
        <f>IF(AQ91="","",VLOOKUP(AQ91,'標準様式１シフト記号表（勤務時間帯）'!$C$6:$K$35,9,FALSE))</f>
        <v/>
      </c>
      <c r="AR92" s="298" t="str">
        <f>IF(AR91="","",VLOOKUP(AR91,'標準様式１シフト記号表（勤務時間帯）'!$C$6:$K$35,9,FALSE))</f>
        <v/>
      </c>
      <c r="AS92" s="298" t="str">
        <f>IF(AS91="","",VLOOKUP(AS91,'標準様式１シフト記号表（勤務時間帯）'!$C$6:$K$35,9,FALSE))</f>
        <v/>
      </c>
      <c r="AT92" s="299" t="str">
        <f>IF(AT91="","",VLOOKUP(AT91,'標準様式１シフト記号表（勤務時間帯）'!$C$6:$K$35,9,FALSE))</f>
        <v/>
      </c>
      <c r="AU92" s="297" t="str">
        <f>IF(AU91="","",VLOOKUP(AU91,'標準様式１シフト記号表（勤務時間帯）'!$C$6:$K$35,9,FALSE))</f>
        <v/>
      </c>
      <c r="AV92" s="298" t="str">
        <f>IF(AV91="","",VLOOKUP(AV91,'標準様式１シフト記号表（勤務時間帯）'!$C$6:$K$35,9,FALSE))</f>
        <v/>
      </c>
      <c r="AW92" s="298" t="str">
        <f>IF(AW91="","",VLOOKUP(AW91,'標準様式１シフト記号表（勤務時間帯）'!$C$6:$K$35,9,FALSE))</f>
        <v/>
      </c>
      <c r="AX92" s="1592">
        <f>IF($BB$3="４週",SUM(S92:AT92),IF($BB$3="暦月",SUM(S92:AW92),""))</f>
        <v>0</v>
      </c>
      <c r="AY92" s="1593"/>
      <c r="AZ92" s="1594">
        <f>IF($BB$3="４週",AX92/4,IF($BB$3="暦月",'標準様式１（100名）'!AX92/('標準様式１（100名）'!$BB$8/7),""))</f>
        <v>0</v>
      </c>
      <c r="BA92" s="1595"/>
      <c r="BB92" s="1643"/>
      <c r="BC92" s="1544"/>
      <c r="BD92" s="1544"/>
      <c r="BE92" s="1544"/>
      <c r="BF92" s="1545"/>
    </row>
    <row r="93" spans="2:58" ht="20.25" customHeight="1" x14ac:dyDescent="0.15">
      <c r="B93" s="1522"/>
      <c r="C93" s="1631"/>
      <c r="D93" s="1632"/>
      <c r="E93" s="1633"/>
      <c r="F93" s="357">
        <f>C91</f>
        <v>0</v>
      </c>
      <c r="G93" s="1607"/>
      <c r="H93" s="1537"/>
      <c r="I93" s="1538"/>
      <c r="J93" s="1538"/>
      <c r="K93" s="1539"/>
      <c r="L93" s="1612"/>
      <c r="M93" s="1613"/>
      <c r="N93" s="1613"/>
      <c r="O93" s="1614"/>
      <c r="P93" s="1596" t="s">
        <v>550</v>
      </c>
      <c r="Q93" s="1597"/>
      <c r="R93" s="1598"/>
      <c r="S93" s="301" t="str">
        <f>IF(S91="","",VLOOKUP(S91,'標準様式１シフト記号表（勤務時間帯）'!$C$6:$U$35,19,FALSE))</f>
        <v/>
      </c>
      <c r="T93" s="302" t="str">
        <f>IF(T91="","",VLOOKUP(T91,'標準様式１シフト記号表（勤務時間帯）'!$C$6:$U$35,19,FALSE))</f>
        <v/>
      </c>
      <c r="U93" s="302" t="str">
        <f>IF(U91="","",VLOOKUP(U91,'標準様式１シフト記号表（勤務時間帯）'!$C$6:$U$35,19,FALSE))</f>
        <v/>
      </c>
      <c r="V93" s="302" t="str">
        <f>IF(V91="","",VLOOKUP(V91,'標準様式１シフト記号表（勤務時間帯）'!$C$6:$U$35,19,FALSE))</f>
        <v/>
      </c>
      <c r="W93" s="302" t="str">
        <f>IF(W91="","",VLOOKUP(W91,'標準様式１シフト記号表（勤務時間帯）'!$C$6:$U$35,19,FALSE))</f>
        <v/>
      </c>
      <c r="X93" s="302" t="str">
        <f>IF(X91="","",VLOOKUP(X91,'標準様式１シフト記号表（勤務時間帯）'!$C$6:$U$35,19,FALSE))</f>
        <v/>
      </c>
      <c r="Y93" s="303" t="str">
        <f>IF(Y91="","",VLOOKUP(Y91,'標準様式１シフト記号表（勤務時間帯）'!$C$6:$U$35,19,FALSE))</f>
        <v/>
      </c>
      <c r="Z93" s="301" t="str">
        <f>IF(Z91="","",VLOOKUP(Z91,'標準様式１シフト記号表（勤務時間帯）'!$C$6:$U$35,19,FALSE))</f>
        <v/>
      </c>
      <c r="AA93" s="302" t="str">
        <f>IF(AA91="","",VLOOKUP(AA91,'標準様式１シフト記号表（勤務時間帯）'!$C$6:$U$35,19,FALSE))</f>
        <v/>
      </c>
      <c r="AB93" s="302" t="str">
        <f>IF(AB91="","",VLOOKUP(AB91,'標準様式１シフト記号表（勤務時間帯）'!$C$6:$U$35,19,FALSE))</f>
        <v/>
      </c>
      <c r="AC93" s="302" t="str">
        <f>IF(AC91="","",VLOOKUP(AC91,'標準様式１シフト記号表（勤務時間帯）'!$C$6:$U$35,19,FALSE))</f>
        <v/>
      </c>
      <c r="AD93" s="302" t="str">
        <f>IF(AD91="","",VLOOKUP(AD91,'標準様式１シフト記号表（勤務時間帯）'!$C$6:$U$35,19,FALSE))</f>
        <v/>
      </c>
      <c r="AE93" s="302" t="str">
        <f>IF(AE91="","",VLOOKUP(AE91,'標準様式１シフト記号表（勤務時間帯）'!$C$6:$U$35,19,FALSE))</f>
        <v/>
      </c>
      <c r="AF93" s="303" t="str">
        <f>IF(AF91="","",VLOOKUP(AF91,'標準様式１シフト記号表（勤務時間帯）'!$C$6:$U$35,19,FALSE))</f>
        <v/>
      </c>
      <c r="AG93" s="301" t="str">
        <f>IF(AG91="","",VLOOKUP(AG91,'標準様式１シフト記号表（勤務時間帯）'!$C$6:$U$35,19,FALSE))</f>
        <v/>
      </c>
      <c r="AH93" s="302" t="str">
        <f>IF(AH91="","",VLOOKUP(AH91,'標準様式１シフト記号表（勤務時間帯）'!$C$6:$U$35,19,FALSE))</f>
        <v/>
      </c>
      <c r="AI93" s="302" t="str">
        <f>IF(AI91="","",VLOOKUP(AI91,'標準様式１シフト記号表（勤務時間帯）'!$C$6:$U$35,19,FALSE))</f>
        <v/>
      </c>
      <c r="AJ93" s="302" t="str">
        <f>IF(AJ91="","",VLOOKUP(AJ91,'標準様式１シフト記号表（勤務時間帯）'!$C$6:$U$35,19,FALSE))</f>
        <v/>
      </c>
      <c r="AK93" s="302" t="str">
        <f>IF(AK91="","",VLOOKUP(AK91,'標準様式１シフト記号表（勤務時間帯）'!$C$6:$U$35,19,FALSE))</f>
        <v/>
      </c>
      <c r="AL93" s="302" t="str">
        <f>IF(AL91="","",VLOOKUP(AL91,'標準様式１シフト記号表（勤務時間帯）'!$C$6:$U$35,19,FALSE))</f>
        <v/>
      </c>
      <c r="AM93" s="303" t="str">
        <f>IF(AM91="","",VLOOKUP(AM91,'標準様式１シフト記号表（勤務時間帯）'!$C$6:$U$35,19,FALSE))</f>
        <v/>
      </c>
      <c r="AN93" s="301" t="str">
        <f>IF(AN91="","",VLOOKUP(AN91,'標準様式１シフト記号表（勤務時間帯）'!$C$6:$U$35,19,FALSE))</f>
        <v/>
      </c>
      <c r="AO93" s="302" t="str">
        <f>IF(AO91="","",VLOOKUP(AO91,'標準様式１シフト記号表（勤務時間帯）'!$C$6:$U$35,19,FALSE))</f>
        <v/>
      </c>
      <c r="AP93" s="302" t="str">
        <f>IF(AP91="","",VLOOKUP(AP91,'標準様式１シフト記号表（勤務時間帯）'!$C$6:$U$35,19,FALSE))</f>
        <v/>
      </c>
      <c r="AQ93" s="302" t="str">
        <f>IF(AQ91="","",VLOOKUP(AQ91,'標準様式１シフト記号表（勤務時間帯）'!$C$6:$U$35,19,FALSE))</f>
        <v/>
      </c>
      <c r="AR93" s="302" t="str">
        <f>IF(AR91="","",VLOOKUP(AR91,'標準様式１シフト記号表（勤務時間帯）'!$C$6:$U$35,19,FALSE))</f>
        <v/>
      </c>
      <c r="AS93" s="302" t="str">
        <f>IF(AS91="","",VLOOKUP(AS91,'標準様式１シフト記号表（勤務時間帯）'!$C$6:$U$35,19,FALSE))</f>
        <v/>
      </c>
      <c r="AT93" s="303" t="str">
        <f>IF(AT91="","",VLOOKUP(AT91,'標準様式１シフト記号表（勤務時間帯）'!$C$6:$U$35,19,FALSE))</f>
        <v/>
      </c>
      <c r="AU93" s="301" t="str">
        <f>IF(AU91="","",VLOOKUP(AU91,'標準様式１シフト記号表（勤務時間帯）'!$C$6:$U$35,19,FALSE))</f>
        <v/>
      </c>
      <c r="AV93" s="302" t="str">
        <f>IF(AV91="","",VLOOKUP(AV91,'標準様式１シフト記号表（勤務時間帯）'!$C$6:$U$35,19,FALSE))</f>
        <v/>
      </c>
      <c r="AW93" s="302" t="str">
        <f>IF(AW91="","",VLOOKUP(AW91,'標準様式１シフト記号表（勤務時間帯）'!$C$6:$U$35,19,FALSE))</f>
        <v/>
      </c>
      <c r="AX93" s="1599">
        <f>IF($BB$3="４週",SUM(S93:AT93),IF($BB$3="暦月",SUM(S93:AW93),""))</f>
        <v>0</v>
      </c>
      <c r="AY93" s="1600"/>
      <c r="AZ93" s="1601">
        <f>IF($BB$3="４週",AX93/4,IF($BB$3="暦月",'標準様式１（100名）'!AX93/('標準様式１（100名）'!$BB$8/7),""))</f>
        <v>0</v>
      </c>
      <c r="BA93" s="1602"/>
      <c r="BB93" s="1644"/>
      <c r="BC93" s="1613"/>
      <c r="BD93" s="1613"/>
      <c r="BE93" s="1613"/>
      <c r="BF93" s="1614"/>
    </row>
    <row r="94" spans="2:58" ht="20.25" customHeight="1" x14ac:dyDescent="0.15">
      <c r="B94" s="1522">
        <f>B91+1</f>
        <v>25</v>
      </c>
      <c r="C94" s="1625"/>
      <c r="D94" s="1626"/>
      <c r="E94" s="1627"/>
      <c r="F94" s="304"/>
      <c r="G94" s="1606"/>
      <c r="H94" s="1608"/>
      <c r="I94" s="1538"/>
      <c r="J94" s="1538"/>
      <c r="K94" s="1539"/>
      <c r="L94" s="1609"/>
      <c r="M94" s="1610"/>
      <c r="N94" s="1610"/>
      <c r="O94" s="1611"/>
      <c r="P94" s="1615" t="s">
        <v>548</v>
      </c>
      <c r="Q94" s="1616"/>
      <c r="R94" s="1617"/>
      <c r="S94" s="354"/>
      <c r="T94" s="355"/>
      <c r="U94" s="355"/>
      <c r="V94" s="355"/>
      <c r="W94" s="355"/>
      <c r="X94" s="355"/>
      <c r="Y94" s="356"/>
      <c r="Z94" s="354"/>
      <c r="AA94" s="355"/>
      <c r="AB94" s="355"/>
      <c r="AC94" s="355"/>
      <c r="AD94" s="355"/>
      <c r="AE94" s="355"/>
      <c r="AF94" s="356"/>
      <c r="AG94" s="354"/>
      <c r="AH94" s="355"/>
      <c r="AI94" s="355"/>
      <c r="AJ94" s="355"/>
      <c r="AK94" s="355"/>
      <c r="AL94" s="355"/>
      <c r="AM94" s="356"/>
      <c r="AN94" s="354"/>
      <c r="AO94" s="355"/>
      <c r="AP94" s="355"/>
      <c r="AQ94" s="355"/>
      <c r="AR94" s="355"/>
      <c r="AS94" s="355"/>
      <c r="AT94" s="356"/>
      <c r="AU94" s="354"/>
      <c r="AV94" s="355"/>
      <c r="AW94" s="355"/>
      <c r="AX94" s="1692"/>
      <c r="AY94" s="1693"/>
      <c r="AZ94" s="1694"/>
      <c r="BA94" s="1695"/>
      <c r="BB94" s="1642"/>
      <c r="BC94" s="1610"/>
      <c r="BD94" s="1610"/>
      <c r="BE94" s="1610"/>
      <c r="BF94" s="1611"/>
    </row>
    <row r="95" spans="2:58" ht="20.25" customHeight="1" x14ac:dyDescent="0.15">
      <c r="B95" s="1522"/>
      <c r="C95" s="1628"/>
      <c r="D95" s="1629"/>
      <c r="E95" s="1630"/>
      <c r="F95" s="296"/>
      <c r="G95" s="1533"/>
      <c r="H95" s="1537"/>
      <c r="I95" s="1538"/>
      <c r="J95" s="1538"/>
      <c r="K95" s="1539"/>
      <c r="L95" s="1543"/>
      <c r="M95" s="1544"/>
      <c r="N95" s="1544"/>
      <c r="O95" s="1545"/>
      <c r="P95" s="1589" t="s">
        <v>549</v>
      </c>
      <c r="Q95" s="1590"/>
      <c r="R95" s="1591"/>
      <c r="S95" s="297" t="str">
        <f>IF(S94="","",VLOOKUP(S94,'標準様式１シフト記号表（勤務時間帯）'!$C$6:$K$35,9,FALSE))</f>
        <v/>
      </c>
      <c r="T95" s="298" t="str">
        <f>IF(T94="","",VLOOKUP(T94,'標準様式１シフト記号表（勤務時間帯）'!$C$6:$K$35,9,FALSE))</f>
        <v/>
      </c>
      <c r="U95" s="298" t="str">
        <f>IF(U94="","",VLOOKUP(U94,'標準様式１シフト記号表（勤務時間帯）'!$C$6:$K$35,9,FALSE))</f>
        <v/>
      </c>
      <c r="V95" s="298" t="str">
        <f>IF(V94="","",VLOOKUP(V94,'標準様式１シフト記号表（勤務時間帯）'!$C$6:$K$35,9,FALSE))</f>
        <v/>
      </c>
      <c r="W95" s="298" t="str">
        <f>IF(W94="","",VLOOKUP(W94,'標準様式１シフト記号表（勤務時間帯）'!$C$6:$K$35,9,FALSE))</f>
        <v/>
      </c>
      <c r="X95" s="298" t="str">
        <f>IF(X94="","",VLOOKUP(X94,'標準様式１シフト記号表（勤務時間帯）'!$C$6:$K$35,9,FALSE))</f>
        <v/>
      </c>
      <c r="Y95" s="299" t="str">
        <f>IF(Y94="","",VLOOKUP(Y94,'標準様式１シフト記号表（勤務時間帯）'!$C$6:$K$35,9,FALSE))</f>
        <v/>
      </c>
      <c r="Z95" s="297" t="str">
        <f>IF(Z94="","",VLOOKUP(Z94,'標準様式１シフト記号表（勤務時間帯）'!$C$6:$K$35,9,FALSE))</f>
        <v/>
      </c>
      <c r="AA95" s="298" t="str">
        <f>IF(AA94="","",VLOOKUP(AA94,'標準様式１シフト記号表（勤務時間帯）'!$C$6:$K$35,9,FALSE))</f>
        <v/>
      </c>
      <c r="AB95" s="298" t="str">
        <f>IF(AB94="","",VLOOKUP(AB94,'標準様式１シフト記号表（勤務時間帯）'!$C$6:$K$35,9,FALSE))</f>
        <v/>
      </c>
      <c r="AC95" s="298" t="str">
        <f>IF(AC94="","",VLOOKUP(AC94,'標準様式１シフト記号表（勤務時間帯）'!$C$6:$K$35,9,FALSE))</f>
        <v/>
      </c>
      <c r="AD95" s="298" t="str">
        <f>IF(AD94="","",VLOOKUP(AD94,'標準様式１シフト記号表（勤務時間帯）'!$C$6:$K$35,9,FALSE))</f>
        <v/>
      </c>
      <c r="AE95" s="298" t="str">
        <f>IF(AE94="","",VLOOKUP(AE94,'標準様式１シフト記号表（勤務時間帯）'!$C$6:$K$35,9,FALSE))</f>
        <v/>
      </c>
      <c r="AF95" s="299" t="str">
        <f>IF(AF94="","",VLOOKUP(AF94,'標準様式１シフト記号表（勤務時間帯）'!$C$6:$K$35,9,FALSE))</f>
        <v/>
      </c>
      <c r="AG95" s="297" t="str">
        <f>IF(AG94="","",VLOOKUP(AG94,'標準様式１シフト記号表（勤務時間帯）'!$C$6:$K$35,9,FALSE))</f>
        <v/>
      </c>
      <c r="AH95" s="298" t="str">
        <f>IF(AH94="","",VLOOKUP(AH94,'標準様式１シフト記号表（勤務時間帯）'!$C$6:$K$35,9,FALSE))</f>
        <v/>
      </c>
      <c r="AI95" s="298" t="str">
        <f>IF(AI94="","",VLOOKUP(AI94,'標準様式１シフト記号表（勤務時間帯）'!$C$6:$K$35,9,FALSE))</f>
        <v/>
      </c>
      <c r="AJ95" s="298" t="str">
        <f>IF(AJ94="","",VLOOKUP(AJ94,'標準様式１シフト記号表（勤務時間帯）'!$C$6:$K$35,9,FALSE))</f>
        <v/>
      </c>
      <c r="AK95" s="298" t="str">
        <f>IF(AK94="","",VLOOKUP(AK94,'標準様式１シフト記号表（勤務時間帯）'!$C$6:$K$35,9,FALSE))</f>
        <v/>
      </c>
      <c r="AL95" s="298" t="str">
        <f>IF(AL94="","",VLOOKUP(AL94,'標準様式１シフト記号表（勤務時間帯）'!$C$6:$K$35,9,FALSE))</f>
        <v/>
      </c>
      <c r="AM95" s="299" t="str">
        <f>IF(AM94="","",VLOOKUP(AM94,'標準様式１シフト記号表（勤務時間帯）'!$C$6:$K$35,9,FALSE))</f>
        <v/>
      </c>
      <c r="AN95" s="297" t="str">
        <f>IF(AN94="","",VLOOKUP(AN94,'標準様式１シフト記号表（勤務時間帯）'!$C$6:$K$35,9,FALSE))</f>
        <v/>
      </c>
      <c r="AO95" s="298" t="str">
        <f>IF(AO94="","",VLOOKUP(AO94,'標準様式１シフト記号表（勤務時間帯）'!$C$6:$K$35,9,FALSE))</f>
        <v/>
      </c>
      <c r="AP95" s="298" t="str">
        <f>IF(AP94="","",VLOOKUP(AP94,'標準様式１シフト記号表（勤務時間帯）'!$C$6:$K$35,9,FALSE))</f>
        <v/>
      </c>
      <c r="AQ95" s="298" t="str">
        <f>IF(AQ94="","",VLOOKUP(AQ94,'標準様式１シフト記号表（勤務時間帯）'!$C$6:$K$35,9,FALSE))</f>
        <v/>
      </c>
      <c r="AR95" s="298" t="str">
        <f>IF(AR94="","",VLOOKUP(AR94,'標準様式１シフト記号表（勤務時間帯）'!$C$6:$K$35,9,FALSE))</f>
        <v/>
      </c>
      <c r="AS95" s="298" t="str">
        <f>IF(AS94="","",VLOOKUP(AS94,'標準様式１シフト記号表（勤務時間帯）'!$C$6:$K$35,9,FALSE))</f>
        <v/>
      </c>
      <c r="AT95" s="299" t="str">
        <f>IF(AT94="","",VLOOKUP(AT94,'標準様式１シフト記号表（勤務時間帯）'!$C$6:$K$35,9,FALSE))</f>
        <v/>
      </c>
      <c r="AU95" s="297" t="str">
        <f>IF(AU94="","",VLOOKUP(AU94,'標準様式１シフト記号表（勤務時間帯）'!$C$6:$K$35,9,FALSE))</f>
        <v/>
      </c>
      <c r="AV95" s="298" t="str">
        <f>IF(AV94="","",VLOOKUP(AV94,'標準様式１シフト記号表（勤務時間帯）'!$C$6:$K$35,9,FALSE))</f>
        <v/>
      </c>
      <c r="AW95" s="298" t="str">
        <f>IF(AW94="","",VLOOKUP(AW94,'標準様式１シフト記号表（勤務時間帯）'!$C$6:$K$35,9,FALSE))</f>
        <v/>
      </c>
      <c r="AX95" s="1592">
        <f>IF($BB$3="４週",SUM(S95:AT95),IF($BB$3="暦月",SUM(S95:AW95),""))</f>
        <v>0</v>
      </c>
      <c r="AY95" s="1593"/>
      <c r="AZ95" s="1594">
        <f>IF($BB$3="４週",AX95/4,IF($BB$3="暦月",'標準様式１（100名）'!AX95/('標準様式１（100名）'!$BB$8/7),""))</f>
        <v>0</v>
      </c>
      <c r="BA95" s="1595"/>
      <c r="BB95" s="1643"/>
      <c r="BC95" s="1544"/>
      <c r="BD95" s="1544"/>
      <c r="BE95" s="1544"/>
      <c r="BF95" s="1545"/>
    </row>
    <row r="96" spans="2:58" ht="20.25" customHeight="1" x14ac:dyDescent="0.15">
      <c r="B96" s="1522"/>
      <c r="C96" s="1631"/>
      <c r="D96" s="1632"/>
      <c r="E96" s="1633"/>
      <c r="F96" s="357">
        <f>C94</f>
        <v>0</v>
      </c>
      <c r="G96" s="1607"/>
      <c r="H96" s="1537"/>
      <c r="I96" s="1538"/>
      <c r="J96" s="1538"/>
      <c r="K96" s="1539"/>
      <c r="L96" s="1612"/>
      <c r="M96" s="1613"/>
      <c r="N96" s="1613"/>
      <c r="O96" s="1614"/>
      <c r="P96" s="1596" t="s">
        <v>550</v>
      </c>
      <c r="Q96" s="1597"/>
      <c r="R96" s="1598"/>
      <c r="S96" s="301" t="str">
        <f>IF(S94="","",VLOOKUP(S94,'標準様式１シフト記号表（勤務時間帯）'!$C$6:$U$35,19,FALSE))</f>
        <v/>
      </c>
      <c r="T96" s="302" t="str">
        <f>IF(T94="","",VLOOKUP(T94,'標準様式１シフト記号表（勤務時間帯）'!$C$6:$U$35,19,FALSE))</f>
        <v/>
      </c>
      <c r="U96" s="302" t="str">
        <f>IF(U94="","",VLOOKUP(U94,'標準様式１シフト記号表（勤務時間帯）'!$C$6:$U$35,19,FALSE))</f>
        <v/>
      </c>
      <c r="V96" s="302" t="str">
        <f>IF(V94="","",VLOOKUP(V94,'標準様式１シフト記号表（勤務時間帯）'!$C$6:$U$35,19,FALSE))</f>
        <v/>
      </c>
      <c r="W96" s="302" t="str">
        <f>IF(W94="","",VLOOKUP(W94,'標準様式１シフト記号表（勤務時間帯）'!$C$6:$U$35,19,FALSE))</f>
        <v/>
      </c>
      <c r="X96" s="302" t="str">
        <f>IF(X94="","",VLOOKUP(X94,'標準様式１シフト記号表（勤務時間帯）'!$C$6:$U$35,19,FALSE))</f>
        <v/>
      </c>
      <c r="Y96" s="303" t="str">
        <f>IF(Y94="","",VLOOKUP(Y94,'標準様式１シフト記号表（勤務時間帯）'!$C$6:$U$35,19,FALSE))</f>
        <v/>
      </c>
      <c r="Z96" s="301" t="str">
        <f>IF(Z94="","",VLOOKUP(Z94,'標準様式１シフト記号表（勤務時間帯）'!$C$6:$U$35,19,FALSE))</f>
        <v/>
      </c>
      <c r="AA96" s="302" t="str">
        <f>IF(AA94="","",VLOOKUP(AA94,'標準様式１シフト記号表（勤務時間帯）'!$C$6:$U$35,19,FALSE))</f>
        <v/>
      </c>
      <c r="AB96" s="302" t="str">
        <f>IF(AB94="","",VLOOKUP(AB94,'標準様式１シフト記号表（勤務時間帯）'!$C$6:$U$35,19,FALSE))</f>
        <v/>
      </c>
      <c r="AC96" s="302" t="str">
        <f>IF(AC94="","",VLOOKUP(AC94,'標準様式１シフト記号表（勤務時間帯）'!$C$6:$U$35,19,FALSE))</f>
        <v/>
      </c>
      <c r="AD96" s="302" t="str">
        <f>IF(AD94="","",VLOOKUP(AD94,'標準様式１シフト記号表（勤務時間帯）'!$C$6:$U$35,19,FALSE))</f>
        <v/>
      </c>
      <c r="AE96" s="302" t="str">
        <f>IF(AE94="","",VLOOKUP(AE94,'標準様式１シフト記号表（勤務時間帯）'!$C$6:$U$35,19,FALSE))</f>
        <v/>
      </c>
      <c r="AF96" s="303" t="str">
        <f>IF(AF94="","",VLOOKUP(AF94,'標準様式１シフト記号表（勤務時間帯）'!$C$6:$U$35,19,FALSE))</f>
        <v/>
      </c>
      <c r="AG96" s="301" t="str">
        <f>IF(AG94="","",VLOOKUP(AG94,'標準様式１シフト記号表（勤務時間帯）'!$C$6:$U$35,19,FALSE))</f>
        <v/>
      </c>
      <c r="AH96" s="302" t="str">
        <f>IF(AH94="","",VLOOKUP(AH94,'標準様式１シフト記号表（勤務時間帯）'!$C$6:$U$35,19,FALSE))</f>
        <v/>
      </c>
      <c r="AI96" s="302" t="str">
        <f>IF(AI94="","",VLOOKUP(AI94,'標準様式１シフト記号表（勤務時間帯）'!$C$6:$U$35,19,FALSE))</f>
        <v/>
      </c>
      <c r="AJ96" s="302" t="str">
        <f>IF(AJ94="","",VLOOKUP(AJ94,'標準様式１シフト記号表（勤務時間帯）'!$C$6:$U$35,19,FALSE))</f>
        <v/>
      </c>
      <c r="AK96" s="302" t="str">
        <f>IF(AK94="","",VLOOKUP(AK94,'標準様式１シフト記号表（勤務時間帯）'!$C$6:$U$35,19,FALSE))</f>
        <v/>
      </c>
      <c r="AL96" s="302" t="str">
        <f>IF(AL94="","",VLOOKUP(AL94,'標準様式１シフト記号表（勤務時間帯）'!$C$6:$U$35,19,FALSE))</f>
        <v/>
      </c>
      <c r="AM96" s="303" t="str">
        <f>IF(AM94="","",VLOOKUP(AM94,'標準様式１シフト記号表（勤務時間帯）'!$C$6:$U$35,19,FALSE))</f>
        <v/>
      </c>
      <c r="AN96" s="301" t="str">
        <f>IF(AN94="","",VLOOKUP(AN94,'標準様式１シフト記号表（勤務時間帯）'!$C$6:$U$35,19,FALSE))</f>
        <v/>
      </c>
      <c r="AO96" s="302" t="str">
        <f>IF(AO94="","",VLOOKUP(AO94,'標準様式１シフト記号表（勤務時間帯）'!$C$6:$U$35,19,FALSE))</f>
        <v/>
      </c>
      <c r="AP96" s="302" t="str">
        <f>IF(AP94="","",VLOOKUP(AP94,'標準様式１シフト記号表（勤務時間帯）'!$C$6:$U$35,19,FALSE))</f>
        <v/>
      </c>
      <c r="AQ96" s="302" t="str">
        <f>IF(AQ94="","",VLOOKUP(AQ94,'標準様式１シフト記号表（勤務時間帯）'!$C$6:$U$35,19,FALSE))</f>
        <v/>
      </c>
      <c r="AR96" s="302" t="str">
        <f>IF(AR94="","",VLOOKUP(AR94,'標準様式１シフト記号表（勤務時間帯）'!$C$6:$U$35,19,FALSE))</f>
        <v/>
      </c>
      <c r="AS96" s="302" t="str">
        <f>IF(AS94="","",VLOOKUP(AS94,'標準様式１シフト記号表（勤務時間帯）'!$C$6:$U$35,19,FALSE))</f>
        <v/>
      </c>
      <c r="AT96" s="303" t="str">
        <f>IF(AT94="","",VLOOKUP(AT94,'標準様式１シフト記号表（勤務時間帯）'!$C$6:$U$35,19,FALSE))</f>
        <v/>
      </c>
      <c r="AU96" s="301" t="str">
        <f>IF(AU94="","",VLOOKUP(AU94,'標準様式１シフト記号表（勤務時間帯）'!$C$6:$U$35,19,FALSE))</f>
        <v/>
      </c>
      <c r="AV96" s="302" t="str">
        <f>IF(AV94="","",VLOOKUP(AV94,'標準様式１シフト記号表（勤務時間帯）'!$C$6:$U$35,19,FALSE))</f>
        <v/>
      </c>
      <c r="AW96" s="302" t="str">
        <f>IF(AW94="","",VLOOKUP(AW94,'標準様式１シフト記号表（勤務時間帯）'!$C$6:$U$35,19,FALSE))</f>
        <v/>
      </c>
      <c r="AX96" s="1599">
        <f>IF($BB$3="４週",SUM(S96:AT96),IF($BB$3="暦月",SUM(S96:AW96),""))</f>
        <v>0</v>
      </c>
      <c r="AY96" s="1600"/>
      <c r="AZ96" s="1601">
        <f>IF($BB$3="４週",AX96/4,IF($BB$3="暦月",'標準様式１（100名）'!AX96/('標準様式１（100名）'!$BB$8/7),""))</f>
        <v>0</v>
      </c>
      <c r="BA96" s="1602"/>
      <c r="BB96" s="1644"/>
      <c r="BC96" s="1613"/>
      <c r="BD96" s="1613"/>
      <c r="BE96" s="1613"/>
      <c r="BF96" s="1614"/>
    </row>
    <row r="97" spans="2:58" ht="20.25" customHeight="1" x14ac:dyDescent="0.15">
      <c r="B97" s="1522">
        <f>B94+1</f>
        <v>26</v>
      </c>
      <c r="C97" s="1625"/>
      <c r="D97" s="1626"/>
      <c r="E97" s="1627"/>
      <c r="F97" s="304"/>
      <c r="G97" s="1606"/>
      <c r="H97" s="1608"/>
      <c r="I97" s="1538"/>
      <c r="J97" s="1538"/>
      <c r="K97" s="1539"/>
      <c r="L97" s="1609"/>
      <c r="M97" s="1610"/>
      <c r="N97" s="1610"/>
      <c r="O97" s="1611"/>
      <c r="P97" s="1615" t="s">
        <v>548</v>
      </c>
      <c r="Q97" s="1616"/>
      <c r="R97" s="1617"/>
      <c r="S97" s="354"/>
      <c r="T97" s="355"/>
      <c r="U97" s="355"/>
      <c r="V97" s="355"/>
      <c r="W97" s="355"/>
      <c r="X97" s="355"/>
      <c r="Y97" s="356"/>
      <c r="Z97" s="354"/>
      <c r="AA97" s="355"/>
      <c r="AB97" s="355"/>
      <c r="AC97" s="355"/>
      <c r="AD97" s="355"/>
      <c r="AE97" s="355"/>
      <c r="AF97" s="356"/>
      <c r="AG97" s="354"/>
      <c r="AH97" s="355"/>
      <c r="AI97" s="355"/>
      <c r="AJ97" s="355"/>
      <c r="AK97" s="355"/>
      <c r="AL97" s="355"/>
      <c r="AM97" s="356"/>
      <c r="AN97" s="354"/>
      <c r="AO97" s="355"/>
      <c r="AP97" s="355"/>
      <c r="AQ97" s="355"/>
      <c r="AR97" s="355"/>
      <c r="AS97" s="355"/>
      <c r="AT97" s="356"/>
      <c r="AU97" s="354"/>
      <c r="AV97" s="355"/>
      <c r="AW97" s="355"/>
      <c r="AX97" s="1692"/>
      <c r="AY97" s="1693"/>
      <c r="AZ97" s="1694"/>
      <c r="BA97" s="1695"/>
      <c r="BB97" s="1642"/>
      <c r="BC97" s="1610"/>
      <c r="BD97" s="1610"/>
      <c r="BE97" s="1610"/>
      <c r="BF97" s="1611"/>
    </row>
    <row r="98" spans="2:58" ht="20.25" customHeight="1" x14ac:dyDescent="0.15">
      <c r="B98" s="1522"/>
      <c r="C98" s="1628"/>
      <c r="D98" s="1629"/>
      <c r="E98" s="1630"/>
      <c r="F98" s="296"/>
      <c r="G98" s="1533"/>
      <c r="H98" s="1537"/>
      <c r="I98" s="1538"/>
      <c r="J98" s="1538"/>
      <c r="K98" s="1539"/>
      <c r="L98" s="1543"/>
      <c r="M98" s="1544"/>
      <c r="N98" s="1544"/>
      <c r="O98" s="1545"/>
      <c r="P98" s="1589" t="s">
        <v>549</v>
      </c>
      <c r="Q98" s="1590"/>
      <c r="R98" s="1591"/>
      <c r="S98" s="297" t="str">
        <f>IF(S97="","",VLOOKUP(S97,'標準様式１シフト記号表（勤務時間帯）'!$C$6:$K$35,9,FALSE))</f>
        <v/>
      </c>
      <c r="T98" s="298" t="str">
        <f>IF(T97="","",VLOOKUP(T97,'標準様式１シフト記号表（勤務時間帯）'!$C$6:$K$35,9,FALSE))</f>
        <v/>
      </c>
      <c r="U98" s="298" t="str">
        <f>IF(U97="","",VLOOKUP(U97,'標準様式１シフト記号表（勤務時間帯）'!$C$6:$K$35,9,FALSE))</f>
        <v/>
      </c>
      <c r="V98" s="298" t="str">
        <f>IF(V97="","",VLOOKUP(V97,'標準様式１シフト記号表（勤務時間帯）'!$C$6:$K$35,9,FALSE))</f>
        <v/>
      </c>
      <c r="W98" s="298" t="str">
        <f>IF(W97="","",VLOOKUP(W97,'標準様式１シフト記号表（勤務時間帯）'!$C$6:$K$35,9,FALSE))</f>
        <v/>
      </c>
      <c r="X98" s="298" t="str">
        <f>IF(X97="","",VLOOKUP(X97,'標準様式１シフト記号表（勤務時間帯）'!$C$6:$K$35,9,FALSE))</f>
        <v/>
      </c>
      <c r="Y98" s="299" t="str">
        <f>IF(Y97="","",VLOOKUP(Y97,'標準様式１シフト記号表（勤務時間帯）'!$C$6:$K$35,9,FALSE))</f>
        <v/>
      </c>
      <c r="Z98" s="297" t="str">
        <f>IF(Z97="","",VLOOKUP(Z97,'標準様式１シフト記号表（勤務時間帯）'!$C$6:$K$35,9,FALSE))</f>
        <v/>
      </c>
      <c r="AA98" s="298" t="str">
        <f>IF(AA97="","",VLOOKUP(AA97,'標準様式１シフト記号表（勤務時間帯）'!$C$6:$K$35,9,FALSE))</f>
        <v/>
      </c>
      <c r="AB98" s="298" t="str">
        <f>IF(AB97="","",VLOOKUP(AB97,'標準様式１シフト記号表（勤務時間帯）'!$C$6:$K$35,9,FALSE))</f>
        <v/>
      </c>
      <c r="AC98" s="298" t="str">
        <f>IF(AC97="","",VLOOKUP(AC97,'標準様式１シフト記号表（勤務時間帯）'!$C$6:$K$35,9,FALSE))</f>
        <v/>
      </c>
      <c r="AD98" s="298" t="str">
        <f>IF(AD97="","",VLOOKUP(AD97,'標準様式１シフト記号表（勤務時間帯）'!$C$6:$K$35,9,FALSE))</f>
        <v/>
      </c>
      <c r="AE98" s="298" t="str">
        <f>IF(AE97="","",VLOOKUP(AE97,'標準様式１シフト記号表（勤務時間帯）'!$C$6:$K$35,9,FALSE))</f>
        <v/>
      </c>
      <c r="AF98" s="299" t="str">
        <f>IF(AF97="","",VLOOKUP(AF97,'標準様式１シフト記号表（勤務時間帯）'!$C$6:$K$35,9,FALSE))</f>
        <v/>
      </c>
      <c r="AG98" s="297" t="str">
        <f>IF(AG97="","",VLOOKUP(AG97,'標準様式１シフト記号表（勤務時間帯）'!$C$6:$K$35,9,FALSE))</f>
        <v/>
      </c>
      <c r="AH98" s="298" t="str">
        <f>IF(AH97="","",VLOOKUP(AH97,'標準様式１シフト記号表（勤務時間帯）'!$C$6:$K$35,9,FALSE))</f>
        <v/>
      </c>
      <c r="AI98" s="298" t="str">
        <f>IF(AI97="","",VLOOKUP(AI97,'標準様式１シフト記号表（勤務時間帯）'!$C$6:$K$35,9,FALSE))</f>
        <v/>
      </c>
      <c r="AJ98" s="298" t="str">
        <f>IF(AJ97="","",VLOOKUP(AJ97,'標準様式１シフト記号表（勤務時間帯）'!$C$6:$K$35,9,FALSE))</f>
        <v/>
      </c>
      <c r="AK98" s="298" t="str">
        <f>IF(AK97="","",VLOOKUP(AK97,'標準様式１シフト記号表（勤務時間帯）'!$C$6:$K$35,9,FALSE))</f>
        <v/>
      </c>
      <c r="AL98" s="298" t="str">
        <f>IF(AL97="","",VLOOKUP(AL97,'標準様式１シフト記号表（勤務時間帯）'!$C$6:$K$35,9,FALSE))</f>
        <v/>
      </c>
      <c r="AM98" s="299" t="str">
        <f>IF(AM97="","",VLOOKUP(AM97,'標準様式１シフト記号表（勤務時間帯）'!$C$6:$K$35,9,FALSE))</f>
        <v/>
      </c>
      <c r="AN98" s="297" t="str">
        <f>IF(AN97="","",VLOOKUP(AN97,'標準様式１シフト記号表（勤務時間帯）'!$C$6:$K$35,9,FALSE))</f>
        <v/>
      </c>
      <c r="AO98" s="298" t="str">
        <f>IF(AO97="","",VLOOKUP(AO97,'標準様式１シフト記号表（勤務時間帯）'!$C$6:$K$35,9,FALSE))</f>
        <v/>
      </c>
      <c r="AP98" s="298" t="str">
        <f>IF(AP97="","",VLOOKUP(AP97,'標準様式１シフト記号表（勤務時間帯）'!$C$6:$K$35,9,FALSE))</f>
        <v/>
      </c>
      <c r="AQ98" s="298" t="str">
        <f>IF(AQ97="","",VLOOKUP(AQ97,'標準様式１シフト記号表（勤務時間帯）'!$C$6:$K$35,9,FALSE))</f>
        <v/>
      </c>
      <c r="AR98" s="298" t="str">
        <f>IF(AR97="","",VLOOKUP(AR97,'標準様式１シフト記号表（勤務時間帯）'!$C$6:$K$35,9,FALSE))</f>
        <v/>
      </c>
      <c r="AS98" s="298" t="str">
        <f>IF(AS97="","",VLOOKUP(AS97,'標準様式１シフト記号表（勤務時間帯）'!$C$6:$K$35,9,FALSE))</f>
        <v/>
      </c>
      <c r="AT98" s="299" t="str">
        <f>IF(AT97="","",VLOOKUP(AT97,'標準様式１シフト記号表（勤務時間帯）'!$C$6:$K$35,9,FALSE))</f>
        <v/>
      </c>
      <c r="AU98" s="297" t="str">
        <f>IF(AU97="","",VLOOKUP(AU97,'標準様式１シフト記号表（勤務時間帯）'!$C$6:$K$35,9,FALSE))</f>
        <v/>
      </c>
      <c r="AV98" s="298" t="str">
        <f>IF(AV97="","",VLOOKUP(AV97,'標準様式１シフト記号表（勤務時間帯）'!$C$6:$K$35,9,FALSE))</f>
        <v/>
      </c>
      <c r="AW98" s="298" t="str">
        <f>IF(AW97="","",VLOOKUP(AW97,'標準様式１シフト記号表（勤務時間帯）'!$C$6:$K$35,9,FALSE))</f>
        <v/>
      </c>
      <c r="AX98" s="1592">
        <f>IF($BB$3="４週",SUM(S98:AT98),IF($BB$3="暦月",SUM(S98:AW98),""))</f>
        <v>0</v>
      </c>
      <c r="AY98" s="1593"/>
      <c r="AZ98" s="1594">
        <f>IF($BB$3="４週",AX98/4,IF($BB$3="暦月",'標準様式１（100名）'!AX98/('標準様式１（100名）'!$BB$8/7),""))</f>
        <v>0</v>
      </c>
      <c r="BA98" s="1595"/>
      <c r="BB98" s="1643"/>
      <c r="BC98" s="1544"/>
      <c r="BD98" s="1544"/>
      <c r="BE98" s="1544"/>
      <c r="BF98" s="1545"/>
    </row>
    <row r="99" spans="2:58" ht="20.25" customHeight="1" x14ac:dyDescent="0.15">
      <c r="B99" s="1522"/>
      <c r="C99" s="1631"/>
      <c r="D99" s="1632"/>
      <c r="E99" s="1633"/>
      <c r="F99" s="357">
        <f>C97</f>
        <v>0</v>
      </c>
      <c r="G99" s="1607"/>
      <c r="H99" s="1537"/>
      <c r="I99" s="1538"/>
      <c r="J99" s="1538"/>
      <c r="K99" s="1539"/>
      <c r="L99" s="1612"/>
      <c r="M99" s="1613"/>
      <c r="N99" s="1613"/>
      <c r="O99" s="1614"/>
      <c r="P99" s="1596" t="s">
        <v>550</v>
      </c>
      <c r="Q99" s="1597"/>
      <c r="R99" s="1598"/>
      <c r="S99" s="301" t="str">
        <f>IF(S97="","",VLOOKUP(S97,'標準様式１シフト記号表（勤務時間帯）'!$C$6:$U$35,19,FALSE))</f>
        <v/>
      </c>
      <c r="T99" s="302" t="str">
        <f>IF(T97="","",VLOOKUP(T97,'標準様式１シフト記号表（勤務時間帯）'!$C$6:$U$35,19,FALSE))</f>
        <v/>
      </c>
      <c r="U99" s="302" t="str">
        <f>IF(U97="","",VLOOKUP(U97,'標準様式１シフト記号表（勤務時間帯）'!$C$6:$U$35,19,FALSE))</f>
        <v/>
      </c>
      <c r="V99" s="302" t="str">
        <f>IF(V97="","",VLOOKUP(V97,'標準様式１シフト記号表（勤務時間帯）'!$C$6:$U$35,19,FALSE))</f>
        <v/>
      </c>
      <c r="W99" s="302" t="str">
        <f>IF(W97="","",VLOOKUP(W97,'標準様式１シフト記号表（勤務時間帯）'!$C$6:$U$35,19,FALSE))</f>
        <v/>
      </c>
      <c r="X99" s="302" t="str">
        <f>IF(X97="","",VLOOKUP(X97,'標準様式１シフト記号表（勤務時間帯）'!$C$6:$U$35,19,FALSE))</f>
        <v/>
      </c>
      <c r="Y99" s="303" t="str">
        <f>IF(Y97="","",VLOOKUP(Y97,'標準様式１シフト記号表（勤務時間帯）'!$C$6:$U$35,19,FALSE))</f>
        <v/>
      </c>
      <c r="Z99" s="301" t="str">
        <f>IF(Z97="","",VLOOKUP(Z97,'標準様式１シフト記号表（勤務時間帯）'!$C$6:$U$35,19,FALSE))</f>
        <v/>
      </c>
      <c r="AA99" s="302" t="str">
        <f>IF(AA97="","",VLOOKUP(AA97,'標準様式１シフト記号表（勤務時間帯）'!$C$6:$U$35,19,FALSE))</f>
        <v/>
      </c>
      <c r="AB99" s="302" t="str">
        <f>IF(AB97="","",VLOOKUP(AB97,'標準様式１シフト記号表（勤務時間帯）'!$C$6:$U$35,19,FALSE))</f>
        <v/>
      </c>
      <c r="AC99" s="302" t="str">
        <f>IF(AC97="","",VLOOKUP(AC97,'標準様式１シフト記号表（勤務時間帯）'!$C$6:$U$35,19,FALSE))</f>
        <v/>
      </c>
      <c r="AD99" s="302" t="str">
        <f>IF(AD97="","",VLOOKUP(AD97,'標準様式１シフト記号表（勤務時間帯）'!$C$6:$U$35,19,FALSE))</f>
        <v/>
      </c>
      <c r="AE99" s="302" t="str">
        <f>IF(AE97="","",VLOOKUP(AE97,'標準様式１シフト記号表（勤務時間帯）'!$C$6:$U$35,19,FALSE))</f>
        <v/>
      </c>
      <c r="AF99" s="303" t="str">
        <f>IF(AF97="","",VLOOKUP(AF97,'標準様式１シフト記号表（勤務時間帯）'!$C$6:$U$35,19,FALSE))</f>
        <v/>
      </c>
      <c r="AG99" s="301" t="str">
        <f>IF(AG97="","",VLOOKUP(AG97,'標準様式１シフト記号表（勤務時間帯）'!$C$6:$U$35,19,FALSE))</f>
        <v/>
      </c>
      <c r="AH99" s="302" t="str">
        <f>IF(AH97="","",VLOOKUP(AH97,'標準様式１シフト記号表（勤務時間帯）'!$C$6:$U$35,19,FALSE))</f>
        <v/>
      </c>
      <c r="AI99" s="302" t="str">
        <f>IF(AI97="","",VLOOKUP(AI97,'標準様式１シフト記号表（勤務時間帯）'!$C$6:$U$35,19,FALSE))</f>
        <v/>
      </c>
      <c r="AJ99" s="302" t="str">
        <f>IF(AJ97="","",VLOOKUP(AJ97,'標準様式１シフト記号表（勤務時間帯）'!$C$6:$U$35,19,FALSE))</f>
        <v/>
      </c>
      <c r="AK99" s="302" t="str">
        <f>IF(AK97="","",VLOOKUP(AK97,'標準様式１シフト記号表（勤務時間帯）'!$C$6:$U$35,19,FALSE))</f>
        <v/>
      </c>
      <c r="AL99" s="302" t="str">
        <f>IF(AL97="","",VLOOKUP(AL97,'標準様式１シフト記号表（勤務時間帯）'!$C$6:$U$35,19,FALSE))</f>
        <v/>
      </c>
      <c r="AM99" s="303" t="str">
        <f>IF(AM97="","",VLOOKUP(AM97,'標準様式１シフト記号表（勤務時間帯）'!$C$6:$U$35,19,FALSE))</f>
        <v/>
      </c>
      <c r="AN99" s="301" t="str">
        <f>IF(AN97="","",VLOOKUP(AN97,'標準様式１シフト記号表（勤務時間帯）'!$C$6:$U$35,19,FALSE))</f>
        <v/>
      </c>
      <c r="AO99" s="302" t="str">
        <f>IF(AO97="","",VLOOKUP(AO97,'標準様式１シフト記号表（勤務時間帯）'!$C$6:$U$35,19,FALSE))</f>
        <v/>
      </c>
      <c r="AP99" s="302" t="str">
        <f>IF(AP97="","",VLOOKUP(AP97,'標準様式１シフト記号表（勤務時間帯）'!$C$6:$U$35,19,FALSE))</f>
        <v/>
      </c>
      <c r="AQ99" s="302" t="str">
        <f>IF(AQ97="","",VLOOKUP(AQ97,'標準様式１シフト記号表（勤務時間帯）'!$C$6:$U$35,19,FALSE))</f>
        <v/>
      </c>
      <c r="AR99" s="302" t="str">
        <f>IF(AR97="","",VLOOKUP(AR97,'標準様式１シフト記号表（勤務時間帯）'!$C$6:$U$35,19,FALSE))</f>
        <v/>
      </c>
      <c r="AS99" s="302" t="str">
        <f>IF(AS97="","",VLOOKUP(AS97,'標準様式１シフト記号表（勤務時間帯）'!$C$6:$U$35,19,FALSE))</f>
        <v/>
      </c>
      <c r="AT99" s="303" t="str">
        <f>IF(AT97="","",VLOOKUP(AT97,'標準様式１シフト記号表（勤務時間帯）'!$C$6:$U$35,19,FALSE))</f>
        <v/>
      </c>
      <c r="AU99" s="301" t="str">
        <f>IF(AU97="","",VLOOKUP(AU97,'標準様式１シフト記号表（勤務時間帯）'!$C$6:$U$35,19,FALSE))</f>
        <v/>
      </c>
      <c r="AV99" s="302" t="str">
        <f>IF(AV97="","",VLOOKUP(AV97,'標準様式１シフト記号表（勤務時間帯）'!$C$6:$U$35,19,FALSE))</f>
        <v/>
      </c>
      <c r="AW99" s="302" t="str">
        <f>IF(AW97="","",VLOOKUP(AW97,'標準様式１シフト記号表（勤務時間帯）'!$C$6:$U$35,19,FALSE))</f>
        <v/>
      </c>
      <c r="AX99" s="1599">
        <f>IF($BB$3="４週",SUM(S99:AT99),IF($BB$3="暦月",SUM(S99:AW99),""))</f>
        <v>0</v>
      </c>
      <c r="AY99" s="1600"/>
      <c r="AZ99" s="1601">
        <f>IF($BB$3="４週",AX99/4,IF($BB$3="暦月",'標準様式１（100名）'!AX99/('標準様式１（100名）'!$BB$8/7),""))</f>
        <v>0</v>
      </c>
      <c r="BA99" s="1602"/>
      <c r="BB99" s="1644"/>
      <c r="BC99" s="1613"/>
      <c r="BD99" s="1613"/>
      <c r="BE99" s="1613"/>
      <c r="BF99" s="1614"/>
    </row>
    <row r="100" spans="2:58" ht="20.25" customHeight="1" x14ac:dyDescent="0.15">
      <c r="B100" s="1522">
        <f>B97+1</f>
        <v>27</v>
      </c>
      <c r="C100" s="1625"/>
      <c r="D100" s="1626"/>
      <c r="E100" s="1627"/>
      <c r="F100" s="304"/>
      <c r="G100" s="1606"/>
      <c r="H100" s="1608"/>
      <c r="I100" s="1538"/>
      <c r="J100" s="1538"/>
      <c r="K100" s="1539"/>
      <c r="L100" s="1609"/>
      <c r="M100" s="1610"/>
      <c r="N100" s="1610"/>
      <c r="O100" s="1611"/>
      <c r="P100" s="1615" t="s">
        <v>548</v>
      </c>
      <c r="Q100" s="1616"/>
      <c r="R100" s="1617"/>
      <c r="S100" s="354"/>
      <c r="T100" s="355"/>
      <c r="U100" s="355"/>
      <c r="V100" s="355"/>
      <c r="W100" s="355"/>
      <c r="X100" s="355"/>
      <c r="Y100" s="356"/>
      <c r="Z100" s="354"/>
      <c r="AA100" s="355"/>
      <c r="AB100" s="355"/>
      <c r="AC100" s="355"/>
      <c r="AD100" s="355"/>
      <c r="AE100" s="355"/>
      <c r="AF100" s="356"/>
      <c r="AG100" s="354"/>
      <c r="AH100" s="355"/>
      <c r="AI100" s="355"/>
      <c r="AJ100" s="355"/>
      <c r="AK100" s="355"/>
      <c r="AL100" s="355"/>
      <c r="AM100" s="356"/>
      <c r="AN100" s="354"/>
      <c r="AO100" s="355"/>
      <c r="AP100" s="355"/>
      <c r="AQ100" s="355"/>
      <c r="AR100" s="355"/>
      <c r="AS100" s="355"/>
      <c r="AT100" s="356"/>
      <c r="AU100" s="354"/>
      <c r="AV100" s="355"/>
      <c r="AW100" s="355"/>
      <c r="AX100" s="1692"/>
      <c r="AY100" s="1693"/>
      <c r="AZ100" s="1694"/>
      <c r="BA100" s="1695"/>
      <c r="BB100" s="1642"/>
      <c r="BC100" s="1610"/>
      <c r="BD100" s="1610"/>
      <c r="BE100" s="1610"/>
      <c r="BF100" s="1611"/>
    </row>
    <row r="101" spans="2:58" ht="20.25" customHeight="1" x14ac:dyDescent="0.15">
      <c r="B101" s="1522"/>
      <c r="C101" s="1628"/>
      <c r="D101" s="1629"/>
      <c r="E101" s="1630"/>
      <c r="F101" s="296"/>
      <c r="G101" s="1533"/>
      <c r="H101" s="1537"/>
      <c r="I101" s="1538"/>
      <c r="J101" s="1538"/>
      <c r="K101" s="1539"/>
      <c r="L101" s="1543"/>
      <c r="M101" s="1544"/>
      <c r="N101" s="1544"/>
      <c r="O101" s="1545"/>
      <c r="P101" s="1589" t="s">
        <v>549</v>
      </c>
      <c r="Q101" s="1590"/>
      <c r="R101" s="1591"/>
      <c r="S101" s="297" t="str">
        <f>IF(S100="","",VLOOKUP(S100,'標準様式１シフト記号表（勤務時間帯）'!$C$6:$K$35,9,FALSE))</f>
        <v/>
      </c>
      <c r="T101" s="298" t="str">
        <f>IF(T100="","",VLOOKUP(T100,'標準様式１シフト記号表（勤務時間帯）'!$C$6:$K$35,9,FALSE))</f>
        <v/>
      </c>
      <c r="U101" s="298" t="str">
        <f>IF(U100="","",VLOOKUP(U100,'標準様式１シフト記号表（勤務時間帯）'!$C$6:$K$35,9,FALSE))</f>
        <v/>
      </c>
      <c r="V101" s="298" t="str">
        <f>IF(V100="","",VLOOKUP(V100,'標準様式１シフト記号表（勤務時間帯）'!$C$6:$K$35,9,FALSE))</f>
        <v/>
      </c>
      <c r="W101" s="298" t="str">
        <f>IF(W100="","",VLOOKUP(W100,'標準様式１シフト記号表（勤務時間帯）'!$C$6:$K$35,9,FALSE))</f>
        <v/>
      </c>
      <c r="X101" s="298" t="str">
        <f>IF(X100="","",VLOOKUP(X100,'標準様式１シフト記号表（勤務時間帯）'!$C$6:$K$35,9,FALSE))</f>
        <v/>
      </c>
      <c r="Y101" s="299" t="str">
        <f>IF(Y100="","",VLOOKUP(Y100,'標準様式１シフト記号表（勤務時間帯）'!$C$6:$K$35,9,FALSE))</f>
        <v/>
      </c>
      <c r="Z101" s="297" t="str">
        <f>IF(Z100="","",VLOOKUP(Z100,'標準様式１シフト記号表（勤務時間帯）'!$C$6:$K$35,9,FALSE))</f>
        <v/>
      </c>
      <c r="AA101" s="298" t="str">
        <f>IF(AA100="","",VLOOKUP(AA100,'標準様式１シフト記号表（勤務時間帯）'!$C$6:$K$35,9,FALSE))</f>
        <v/>
      </c>
      <c r="AB101" s="298" t="str">
        <f>IF(AB100="","",VLOOKUP(AB100,'標準様式１シフト記号表（勤務時間帯）'!$C$6:$K$35,9,FALSE))</f>
        <v/>
      </c>
      <c r="AC101" s="298" t="str">
        <f>IF(AC100="","",VLOOKUP(AC100,'標準様式１シフト記号表（勤務時間帯）'!$C$6:$K$35,9,FALSE))</f>
        <v/>
      </c>
      <c r="AD101" s="298" t="str">
        <f>IF(AD100="","",VLOOKUP(AD100,'標準様式１シフト記号表（勤務時間帯）'!$C$6:$K$35,9,FALSE))</f>
        <v/>
      </c>
      <c r="AE101" s="298" t="str">
        <f>IF(AE100="","",VLOOKUP(AE100,'標準様式１シフト記号表（勤務時間帯）'!$C$6:$K$35,9,FALSE))</f>
        <v/>
      </c>
      <c r="AF101" s="299" t="str">
        <f>IF(AF100="","",VLOOKUP(AF100,'標準様式１シフト記号表（勤務時間帯）'!$C$6:$K$35,9,FALSE))</f>
        <v/>
      </c>
      <c r="AG101" s="297" t="str">
        <f>IF(AG100="","",VLOOKUP(AG100,'標準様式１シフト記号表（勤務時間帯）'!$C$6:$K$35,9,FALSE))</f>
        <v/>
      </c>
      <c r="AH101" s="298" t="str">
        <f>IF(AH100="","",VLOOKUP(AH100,'標準様式１シフト記号表（勤務時間帯）'!$C$6:$K$35,9,FALSE))</f>
        <v/>
      </c>
      <c r="AI101" s="298" t="str">
        <f>IF(AI100="","",VLOOKUP(AI100,'標準様式１シフト記号表（勤務時間帯）'!$C$6:$K$35,9,FALSE))</f>
        <v/>
      </c>
      <c r="AJ101" s="298" t="str">
        <f>IF(AJ100="","",VLOOKUP(AJ100,'標準様式１シフト記号表（勤務時間帯）'!$C$6:$K$35,9,FALSE))</f>
        <v/>
      </c>
      <c r="AK101" s="298" t="str">
        <f>IF(AK100="","",VLOOKUP(AK100,'標準様式１シフト記号表（勤務時間帯）'!$C$6:$K$35,9,FALSE))</f>
        <v/>
      </c>
      <c r="AL101" s="298" t="str">
        <f>IF(AL100="","",VLOOKUP(AL100,'標準様式１シフト記号表（勤務時間帯）'!$C$6:$K$35,9,FALSE))</f>
        <v/>
      </c>
      <c r="AM101" s="299" t="str">
        <f>IF(AM100="","",VLOOKUP(AM100,'標準様式１シフト記号表（勤務時間帯）'!$C$6:$K$35,9,FALSE))</f>
        <v/>
      </c>
      <c r="AN101" s="297" t="str">
        <f>IF(AN100="","",VLOOKUP(AN100,'標準様式１シフト記号表（勤務時間帯）'!$C$6:$K$35,9,FALSE))</f>
        <v/>
      </c>
      <c r="AO101" s="298" t="str">
        <f>IF(AO100="","",VLOOKUP(AO100,'標準様式１シフト記号表（勤務時間帯）'!$C$6:$K$35,9,FALSE))</f>
        <v/>
      </c>
      <c r="AP101" s="298" t="str">
        <f>IF(AP100="","",VLOOKUP(AP100,'標準様式１シフト記号表（勤務時間帯）'!$C$6:$K$35,9,FALSE))</f>
        <v/>
      </c>
      <c r="AQ101" s="298" t="str">
        <f>IF(AQ100="","",VLOOKUP(AQ100,'標準様式１シフト記号表（勤務時間帯）'!$C$6:$K$35,9,FALSE))</f>
        <v/>
      </c>
      <c r="AR101" s="298" t="str">
        <f>IF(AR100="","",VLOOKUP(AR100,'標準様式１シフト記号表（勤務時間帯）'!$C$6:$K$35,9,FALSE))</f>
        <v/>
      </c>
      <c r="AS101" s="298" t="str">
        <f>IF(AS100="","",VLOOKUP(AS100,'標準様式１シフト記号表（勤務時間帯）'!$C$6:$K$35,9,FALSE))</f>
        <v/>
      </c>
      <c r="AT101" s="299" t="str">
        <f>IF(AT100="","",VLOOKUP(AT100,'標準様式１シフト記号表（勤務時間帯）'!$C$6:$K$35,9,FALSE))</f>
        <v/>
      </c>
      <c r="AU101" s="297" t="str">
        <f>IF(AU100="","",VLOOKUP(AU100,'標準様式１シフト記号表（勤務時間帯）'!$C$6:$K$35,9,FALSE))</f>
        <v/>
      </c>
      <c r="AV101" s="298" t="str">
        <f>IF(AV100="","",VLOOKUP(AV100,'標準様式１シフト記号表（勤務時間帯）'!$C$6:$K$35,9,FALSE))</f>
        <v/>
      </c>
      <c r="AW101" s="298" t="str">
        <f>IF(AW100="","",VLOOKUP(AW100,'標準様式１シフト記号表（勤務時間帯）'!$C$6:$K$35,9,FALSE))</f>
        <v/>
      </c>
      <c r="AX101" s="1592">
        <f>IF($BB$3="４週",SUM(S101:AT101),IF($BB$3="暦月",SUM(S101:AW101),""))</f>
        <v>0</v>
      </c>
      <c r="AY101" s="1593"/>
      <c r="AZ101" s="1594">
        <f>IF($BB$3="４週",AX101/4,IF($BB$3="暦月",'標準様式１（100名）'!AX101/('標準様式１（100名）'!$BB$8/7),""))</f>
        <v>0</v>
      </c>
      <c r="BA101" s="1595"/>
      <c r="BB101" s="1643"/>
      <c r="BC101" s="1544"/>
      <c r="BD101" s="1544"/>
      <c r="BE101" s="1544"/>
      <c r="BF101" s="1545"/>
    </row>
    <row r="102" spans="2:58" ht="20.25" customHeight="1" x14ac:dyDescent="0.15">
      <c r="B102" s="1522"/>
      <c r="C102" s="1631"/>
      <c r="D102" s="1632"/>
      <c r="E102" s="1633"/>
      <c r="F102" s="357">
        <f>C100</f>
        <v>0</v>
      </c>
      <c r="G102" s="1607"/>
      <c r="H102" s="1537"/>
      <c r="I102" s="1538"/>
      <c r="J102" s="1538"/>
      <c r="K102" s="1539"/>
      <c r="L102" s="1612"/>
      <c r="M102" s="1613"/>
      <c r="N102" s="1613"/>
      <c r="O102" s="1614"/>
      <c r="P102" s="1596" t="s">
        <v>550</v>
      </c>
      <c r="Q102" s="1597"/>
      <c r="R102" s="1598"/>
      <c r="S102" s="301" t="str">
        <f>IF(S100="","",VLOOKUP(S100,'標準様式１シフト記号表（勤務時間帯）'!$C$6:$U$35,19,FALSE))</f>
        <v/>
      </c>
      <c r="T102" s="302" t="str">
        <f>IF(T100="","",VLOOKUP(T100,'標準様式１シフト記号表（勤務時間帯）'!$C$6:$U$35,19,FALSE))</f>
        <v/>
      </c>
      <c r="U102" s="302" t="str">
        <f>IF(U100="","",VLOOKUP(U100,'標準様式１シフト記号表（勤務時間帯）'!$C$6:$U$35,19,FALSE))</f>
        <v/>
      </c>
      <c r="V102" s="302" t="str">
        <f>IF(V100="","",VLOOKUP(V100,'標準様式１シフト記号表（勤務時間帯）'!$C$6:$U$35,19,FALSE))</f>
        <v/>
      </c>
      <c r="W102" s="302" t="str">
        <f>IF(W100="","",VLOOKUP(W100,'標準様式１シフト記号表（勤務時間帯）'!$C$6:$U$35,19,FALSE))</f>
        <v/>
      </c>
      <c r="X102" s="302" t="str">
        <f>IF(X100="","",VLOOKUP(X100,'標準様式１シフト記号表（勤務時間帯）'!$C$6:$U$35,19,FALSE))</f>
        <v/>
      </c>
      <c r="Y102" s="303" t="str">
        <f>IF(Y100="","",VLOOKUP(Y100,'標準様式１シフト記号表（勤務時間帯）'!$C$6:$U$35,19,FALSE))</f>
        <v/>
      </c>
      <c r="Z102" s="301" t="str">
        <f>IF(Z100="","",VLOOKUP(Z100,'標準様式１シフト記号表（勤務時間帯）'!$C$6:$U$35,19,FALSE))</f>
        <v/>
      </c>
      <c r="AA102" s="302" t="str">
        <f>IF(AA100="","",VLOOKUP(AA100,'標準様式１シフト記号表（勤務時間帯）'!$C$6:$U$35,19,FALSE))</f>
        <v/>
      </c>
      <c r="AB102" s="302" t="str">
        <f>IF(AB100="","",VLOOKUP(AB100,'標準様式１シフト記号表（勤務時間帯）'!$C$6:$U$35,19,FALSE))</f>
        <v/>
      </c>
      <c r="AC102" s="302" t="str">
        <f>IF(AC100="","",VLOOKUP(AC100,'標準様式１シフト記号表（勤務時間帯）'!$C$6:$U$35,19,FALSE))</f>
        <v/>
      </c>
      <c r="AD102" s="302" t="str">
        <f>IF(AD100="","",VLOOKUP(AD100,'標準様式１シフト記号表（勤務時間帯）'!$C$6:$U$35,19,FALSE))</f>
        <v/>
      </c>
      <c r="AE102" s="302" t="str">
        <f>IF(AE100="","",VLOOKUP(AE100,'標準様式１シフト記号表（勤務時間帯）'!$C$6:$U$35,19,FALSE))</f>
        <v/>
      </c>
      <c r="AF102" s="303" t="str">
        <f>IF(AF100="","",VLOOKUP(AF100,'標準様式１シフト記号表（勤務時間帯）'!$C$6:$U$35,19,FALSE))</f>
        <v/>
      </c>
      <c r="AG102" s="301" t="str">
        <f>IF(AG100="","",VLOOKUP(AG100,'標準様式１シフト記号表（勤務時間帯）'!$C$6:$U$35,19,FALSE))</f>
        <v/>
      </c>
      <c r="AH102" s="302" t="str">
        <f>IF(AH100="","",VLOOKUP(AH100,'標準様式１シフト記号表（勤務時間帯）'!$C$6:$U$35,19,FALSE))</f>
        <v/>
      </c>
      <c r="AI102" s="302" t="str">
        <f>IF(AI100="","",VLOOKUP(AI100,'標準様式１シフト記号表（勤務時間帯）'!$C$6:$U$35,19,FALSE))</f>
        <v/>
      </c>
      <c r="AJ102" s="302" t="str">
        <f>IF(AJ100="","",VLOOKUP(AJ100,'標準様式１シフト記号表（勤務時間帯）'!$C$6:$U$35,19,FALSE))</f>
        <v/>
      </c>
      <c r="AK102" s="302" t="str">
        <f>IF(AK100="","",VLOOKUP(AK100,'標準様式１シフト記号表（勤務時間帯）'!$C$6:$U$35,19,FALSE))</f>
        <v/>
      </c>
      <c r="AL102" s="302" t="str">
        <f>IF(AL100="","",VLOOKUP(AL100,'標準様式１シフト記号表（勤務時間帯）'!$C$6:$U$35,19,FALSE))</f>
        <v/>
      </c>
      <c r="AM102" s="303" t="str">
        <f>IF(AM100="","",VLOOKUP(AM100,'標準様式１シフト記号表（勤務時間帯）'!$C$6:$U$35,19,FALSE))</f>
        <v/>
      </c>
      <c r="AN102" s="301" t="str">
        <f>IF(AN100="","",VLOOKUP(AN100,'標準様式１シフト記号表（勤務時間帯）'!$C$6:$U$35,19,FALSE))</f>
        <v/>
      </c>
      <c r="AO102" s="302" t="str">
        <f>IF(AO100="","",VLOOKUP(AO100,'標準様式１シフト記号表（勤務時間帯）'!$C$6:$U$35,19,FALSE))</f>
        <v/>
      </c>
      <c r="AP102" s="302" t="str">
        <f>IF(AP100="","",VLOOKUP(AP100,'標準様式１シフト記号表（勤務時間帯）'!$C$6:$U$35,19,FALSE))</f>
        <v/>
      </c>
      <c r="AQ102" s="302" t="str">
        <f>IF(AQ100="","",VLOOKUP(AQ100,'標準様式１シフト記号表（勤務時間帯）'!$C$6:$U$35,19,FALSE))</f>
        <v/>
      </c>
      <c r="AR102" s="302" t="str">
        <f>IF(AR100="","",VLOOKUP(AR100,'標準様式１シフト記号表（勤務時間帯）'!$C$6:$U$35,19,FALSE))</f>
        <v/>
      </c>
      <c r="AS102" s="302" t="str">
        <f>IF(AS100="","",VLOOKUP(AS100,'標準様式１シフト記号表（勤務時間帯）'!$C$6:$U$35,19,FALSE))</f>
        <v/>
      </c>
      <c r="AT102" s="303" t="str">
        <f>IF(AT100="","",VLOOKUP(AT100,'標準様式１シフト記号表（勤務時間帯）'!$C$6:$U$35,19,FALSE))</f>
        <v/>
      </c>
      <c r="AU102" s="301" t="str">
        <f>IF(AU100="","",VLOOKUP(AU100,'標準様式１シフト記号表（勤務時間帯）'!$C$6:$U$35,19,FALSE))</f>
        <v/>
      </c>
      <c r="AV102" s="302" t="str">
        <f>IF(AV100="","",VLOOKUP(AV100,'標準様式１シフト記号表（勤務時間帯）'!$C$6:$U$35,19,FALSE))</f>
        <v/>
      </c>
      <c r="AW102" s="302" t="str">
        <f>IF(AW100="","",VLOOKUP(AW100,'標準様式１シフト記号表（勤務時間帯）'!$C$6:$U$35,19,FALSE))</f>
        <v/>
      </c>
      <c r="AX102" s="1599">
        <f>IF($BB$3="４週",SUM(S102:AT102),IF($BB$3="暦月",SUM(S102:AW102),""))</f>
        <v>0</v>
      </c>
      <c r="AY102" s="1600"/>
      <c r="AZ102" s="1601">
        <f>IF($BB$3="４週",AX102/4,IF($BB$3="暦月",'標準様式１（100名）'!AX102/('標準様式１（100名）'!$BB$8/7),""))</f>
        <v>0</v>
      </c>
      <c r="BA102" s="1602"/>
      <c r="BB102" s="1644"/>
      <c r="BC102" s="1613"/>
      <c r="BD102" s="1613"/>
      <c r="BE102" s="1613"/>
      <c r="BF102" s="1614"/>
    </row>
    <row r="103" spans="2:58" ht="20.25" customHeight="1" x14ac:dyDescent="0.15">
      <c r="B103" s="1522">
        <f>B100+1</f>
        <v>28</v>
      </c>
      <c r="C103" s="1625"/>
      <c r="D103" s="1626"/>
      <c r="E103" s="1627"/>
      <c r="F103" s="304"/>
      <c r="G103" s="1606"/>
      <c r="H103" s="1608"/>
      <c r="I103" s="1538"/>
      <c r="J103" s="1538"/>
      <c r="K103" s="1539"/>
      <c r="L103" s="1609"/>
      <c r="M103" s="1610"/>
      <c r="N103" s="1610"/>
      <c r="O103" s="1611"/>
      <c r="P103" s="1615" t="s">
        <v>548</v>
      </c>
      <c r="Q103" s="1616"/>
      <c r="R103" s="1617"/>
      <c r="S103" s="354"/>
      <c r="T103" s="355"/>
      <c r="U103" s="355"/>
      <c r="V103" s="355"/>
      <c r="W103" s="355"/>
      <c r="X103" s="355"/>
      <c r="Y103" s="356"/>
      <c r="Z103" s="354"/>
      <c r="AA103" s="355"/>
      <c r="AB103" s="355"/>
      <c r="AC103" s="355"/>
      <c r="AD103" s="355"/>
      <c r="AE103" s="355"/>
      <c r="AF103" s="356"/>
      <c r="AG103" s="354"/>
      <c r="AH103" s="355"/>
      <c r="AI103" s="355"/>
      <c r="AJ103" s="355"/>
      <c r="AK103" s="355"/>
      <c r="AL103" s="355"/>
      <c r="AM103" s="356"/>
      <c r="AN103" s="354"/>
      <c r="AO103" s="355"/>
      <c r="AP103" s="355"/>
      <c r="AQ103" s="355"/>
      <c r="AR103" s="355"/>
      <c r="AS103" s="355"/>
      <c r="AT103" s="356"/>
      <c r="AU103" s="354"/>
      <c r="AV103" s="355"/>
      <c r="AW103" s="355"/>
      <c r="AX103" s="1692"/>
      <c r="AY103" s="1693"/>
      <c r="AZ103" s="1694"/>
      <c r="BA103" s="1695"/>
      <c r="BB103" s="1642"/>
      <c r="BC103" s="1610"/>
      <c r="BD103" s="1610"/>
      <c r="BE103" s="1610"/>
      <c r="BF103" s="1611"/>
    </row>
    <row r="104" spans="2:58" ht="20.25" customHeight="1" x14ac:dyDescent="0.15">
      <c r="B104" s="1522"/>
      <c r="C104" s="1628"/>
      <c r="D104" s="1629"/>
      <c r="E104" s="1630"/>
      <c r="F104" s="296"/>
      <c r="G104" s="1533"/>
      <c r="H104" s="1537"/>
      <c r="I104" s="1538"/>
      <c r="J104" s="1538"/>
      <c r="K104" s="1539"/>
      <c r="L104" s="1543"/>
      <c r="M104" s="1544"/>
      <c r="N104" s="1544"/>
      <c r="O104" s="1545"/>
      <c r="P104" s="1589" t="s">
        <v>549</v>
      </c>
      <c r="Q104" s="1590"/>
      <c r="R104" s="1591"/>
      <c r="S104" s="297" t="str">
        <f>IF(S103="","",VLOOKUP(S103,'標準様式１シフト記号表（勤務時間帯）'!$C$6:$K$35,9,FALSE))</f>
        <v/>
      </c>
      <c r="T104" s="298" t="str">
        <f>IF(T103="","",VLOOKUP(T103,'標準様式１シフト記号表（勤務時間帯）'!$C$6:$K$35,9,FALSE))</f>
        <v/>
      </c>
      <c r="U104" s="298" t="str">
        <f>IF(U103="","",VLOOKUP(U103,'標準様式１シフト記号表（勤務時間帯）'!$C$6:$K$35,9,FALSE))</f>
        <v/>
      </c>
      <c r="V104" s="298" t="str">
        <f>IF(V103="","",VLOOKUP(V103,'標準様式１シフト記号表（勤務時間帯）'!$C$6:$K$35,9,FALSE))</f>
        <v/>
      </c>
      <c r="W104" s="298" t="str">
        <f>IF(W103="","",VLOOKUP(W103,'標準様式１シフト記号表（勤務時間帯）'!$C$6:$K$35,9,FALSE))</f>
        <v/>
      </c>
      <c r="X104" s="298" t="str">
        <f>IF(X103="","",VLOOKUP(X103,'標準様式１シフト記号表（勤務時間帯）'!$C$6:$K$35,9,FALSE))</f>
        <v/>
      </c>
      <c r="Y104" s="299" t="str">
        <f>IF(Y103="","",VLOOKUP(Y103,'標準様式１シフト記号表（勤務時間帯）'!$C$6:$K$35,9,FALSE))</f>
        <v/>
      </c>
      <c r="Z104" s="297" t="str">
        <f>IF(Z103="","",VLOOKUP(Z103,'標準様式１シフト記号表（勤務時間帯）'!$C$6:$K$35,9,FALSE))</f>
        <v/>
      </c>
      <c r="AA104" s="298" t="str">
        <f>IF(AA103="","",VLOOKUP(AA103,'標準様式１シフト記号表（勤務時間帯）'!$C$6:$K$35,9,FALSE))</f>
        <v/>
      </c>
      <c r="AB104" s="298" t="str">
        <f>IF(AB103="","",VLOOKUP(AB103,'標準様式１シフト記号表（勤務時間帯）'!$C$6:$K$35,9,FALSE))</f>
        <v/>
      </c>
      <c r="AC104" s="298" t="str">
        <f>IF(AC103="","",VLOOKUP(AC103,'標準様式１シフト記号表（勤務時間帯）'!$C$6:$K$35,9,FALSE))</f>
        <v/>
      </c>
      <c r="AD104" s="298" t="str">
        <f>IF(AD103="","",VLOOKUP(AD103,'標準様式１シフト記号表（勤務時間帯）'!$C$6:$K$35,9,FALSE))</f>
        <v/>
      </c>
      <c r="AE104" s="298" t="str">
        <f>IF(AE103="","",VLOOKUP(AE103,'標準様式１シフト記号表（勤務時間帯）'!$C$6:$K$35,9,FALSE))</f>
        <v/>
      </c>
      <c r="AF104" s="299" t="str">
        <f>IF(AF103="","",VLOOKUP(AF103,'標準様式１シフト記号表（勤務時間帯）'!$C$6:$K$35,9,FALSE))</f>
        <v/>
      </c>
      <c r="AG104" s="297" t="str">
        <f>IF(AG103="","",VLOOKUP(AG103,'標準様式１シフト記号表（勤務時間帯）'!$C$6:$K$35,9,FALSE))</f>
        <v/>
      </c>
      <c r="AH104" s="298" t="str">
        <f>IF(AH103="","",VLOOKUP(AH103,'標準様式１シフト記号表（勤務時間帯）'!$C$6:$K$35,9,FALSE))</f>
        <v/>
      </c>
      <c r="AI104" s="298" t="str">
        <f>IF(AI103="","",VLOOKUP(AI103,'標準様式１シフト記号表（勤務時間帯）'!$C$6:$K$35,9,FALSE))</f>
        <v/>
      </c>
      <c r="AJ104" s="298" t="str">
        <f>IF(AJ103="","",VLOOKUP(AJ103,'標準様式１シフト記号表（勤務時間帯）'!$C$6:$K$35,9,FALSE))</f>
        <v/>
      </c>
      <c r="AK104" s="298" t="str">
        <f>IF(AK103="","",VLOOKUP(AK103,'標準様式１シフト記号表（勤務時間帯）'!$C$6:$K$35,9,FALSE))</f>
        <v/>
      </c>
      <c r="AL104" s="298" t="str">
        <f>IF(AL103="","",VLOOKUP(AL103,'標準様式１シフト記号表（勤務時間帯）'!$C$6:$K$35,9,FALSE))</f>
        <v/>
      </c>
      <c r="AM104" s="299" t="str">
        <f>IF(AM103="","",VLOOKUP(AM103,'標準様式１シフト記号表（勤務時間帯）'!$C$6:$K$35,9,FALSE))</f>
        <v/>
      </c>
      <c r="AN104" s="297" t="str">
        <f>IF(AN103="","",VLOOKUP(AN103,'標準様式１シフト記号表（勤務時間帯）'!$C$6:$K$35,9,FALSE))</f>
        <v/>
      </c>
      <c r="AO104" s="298" t="str">
        <f>IF(AO103="","",VLOOKUP(AO103,'標準様式１シフト記号表（勤務時間帯）'!$C$6:$K$35,9,FALSE))</f>
        <v/>
      </c>
      <c r="AP104" s="298" t="str">
        <f>IF(AP103="","",VLOOKUP(AP103,'標準様式１シフト記号表（勤務時間帯）'!$C$6:$K$35,9,FALSE))</f>
        <v/>
      </c>
      <c r="AQ104" s="298" t="str">
        <f>IF(AQ103="","",VLOOKUP(AQ103,'標準様式１シフト記号表（勤務時間帯）'!$C$6:$K$35,9,FALSE))</f>
        <v/>
      </c>
      <c r="AR104" s="298" t="str">
        <f>IF(AR103="","",VLOOKUP(AR103,'標準様式１シフト記号表（勤務時間帯）'!$C$6:$K$35,9,FALSE))</f>
        <v/>
      </c>
      <c r="AS104" s="298" t="str">
        <f>IF(AS103="","",VLOOKUP(AS103,'標準様式１シフト記号表（勤務時間帯）'!$C$6:$K$35,9,FALSE))</f>
        <v/>
      </c>
      <c r="AT104" s="299" t="str">
        <f>IF(AT103="","",VLOOKUP(AT103,'標準様式１シフト記号表（勤務時間帯）'!$C$6:$K$35,9,FALSE))</f>
        <v/>
      </c>
      <c r="AU104" s="297" t="str">
        <f>IF(AU103="","",VLOOKUP(AU103,'標準様式１シフト記号表（勤務時間帯）'!$C$6:$K$35,9,FALSE))</f>
        <v/>
      </c>
      <c r="AV104" s="298" t="str">
        <f>IF(AV103="","",VLOOKUP(AV103,'標準様式１シフト記号表（勤務時間帯）'!$C$6:$K$35,9,FALSE))</f>
        <v/>
      </c>
      <c r="AW104" s="298" t="str">
        <f>IF(AW103="","",VLOOKUP(AW103,'標準様式１シフト記号表（勤務時間帯）'!$C$6:$K$35,9,FALSE))</f>
        <v/>
      </c>
      <c r="AX104" s="1592">
        <f>IF($BB$3="４週",SUM(S104:AT104),IF($BB$3="暦月",SUM(S104:AW104),""))</f>
        <v>0</v>
      </c>
      <c r="AY104" s="1593"/>
      <c r="AZ104" s="1594">
        <f>IF($BB$3="４週",AX104/4,IF($BB$3="暦月",'標準様式１（100名）'!AX104/('標準様式１（100名）'!$BB$8/7),""))</f>
        <v>0</v>
      </c>
      <c r="BA104" s="1595"/>
      <c r="BB104" s="1643"/>
      <c r="BC104" s="1544"/>
      <c r="BD104" s="1544"/>
      <c r="BE104" s="1544"/>
      <c r="BF104" s="1545"/>
    </row>
    <row r="105" spans="2:58" ht="20.25" customHeight="1" x14ac:dyDescent="0.15">
      <c r="B105" s="1522"/>
      <c r="C105" s="1631"/>
      <c r="D105" s="1632"/>
      <c r="E105" s="1633"/>
      <c r="F105" s="357">
        <f>C103</f>
        <v>0</v>
      </c>
      <c r="G105" s="1607"/>
      <c r="H105" s="1537"/>
      <c r="I105" s="1538"/>
      <c r="J105" s="1538"/>
      <c r="K105" s="1539"/>
      <c r="L105" s="1612"/>
      <c r="M105" s="1613"/>
      <c r="N105" s="1613"/>
      <c r="O105" s="1614"/>
      <c r="P105" s="1596" t="s">
        <v>550</v>
      </c>
      <c r="Q105" s="1597"/>
      <c r="R105" s="1598"/>
      <c r="S105" s="301" t="str">
        <f>IF(S103="","",VLOOKUP(S103,'標準様式１シフト記号表（勤務時間帯）'!$C$6:$U$35,19,FALSE))</f>
        <v/>
      </c>
      <c r="T105" s="302" t="str">
        <f>IF(T103="","",VLOOKUP(T103,'標準様式１シフト記号表（勤務時間帯）'!$C$6:$U$35,19,FALSE))</f>
        <v/>
      </c>
      <c r="U105" s="302" t="str">
        <f>IF(U103="","",VLOOKUP(U103,'標準様式１シフト記号表（勤務時間帯）'!$C$6:$U$35,19,FALSE))</f>
        <v/>
      </c>
      <c r="V105" s="302" t="str">
        <f>IF(V103="","",VLOOKUP(V103,'標準様式１シフト記号表（勤務時間帯）'!$C$6:$U$35,19,FALSE))</f>
        <v/>
      </c>
      <c r="W105" s="302" t="str">
        <f>IF(W103="","",VLOOKUP(W103,'標準様式１シフト記号表（勤務時間帯）'!$C$6:$U$35,19,FALSE))</f>
        <v/>
      </c>
      <c r="X105" s="302" t="str">
        <f>IF(X103="","",VLOOKUP(X103,'標準様式１シフト記号表（勤務時間帯）'!$C$6:$U$35,19,FALSE))</f>
        <v/>
      </c>
      <c r="Y105" s="303" t="str">
        <f>IF(Y103="","",VLOOKUP(Y103,'標準様式１シフト記号表（勤務時間帯）'!$C$6:$U$35,19,FALSE))</f>
        <v/>
      </c>
      <c r="Z105" s="301" t="str">
        <f>IF(Z103="","",VLOOKUP(Z103,'標準様式１シフト記号表（勤務時間帯）'!$C$6:$U$35,19,FALSE))</f>
        <v/>
      </c>
      <c r="AA105" s="302" t="str">
        <f>IF(AA103="","",VLOOKUP(AA103,'標準様式１シフト記号表（勤務時間帯）'!$C$6:$U$35,19,FALSE))</f>
        <v/>
      </c>
      <c r="AB105" s="302" t="str">
        <f>IF(AB103="","",VLOOKUP(AB103,'標準様式１シフト記号表（勤務時間帯）'!$C$6:$U$35,19,FALSE))</f>
        <v/>
      </c>
      <c r="AC105" s="302" t="str">
        <f>IF(AC103="","",VLOOKUP(AC103,'標準様式１シフト記号表（勤務時間帯）'!$C$6:$U$35,19,FALSE))</f>
        <v/>
      </c>
      <c r="AD105" s="302" t="str">
        <f>IF(AD103="","",VLOOKUP(AD103,'標準様式１シフト記号表（勤務時間帯）'!$C$6:$U$35,19,FALSE))</f>
        <v/>
      </c>
      <c r="AE105" s="302" t="str">
        <f>IF(AE103="","",VLOOKUP(AE103,'標準様式１シフト記号表（勤務時間帯）'!$C$6:$U$35,19,FALSE))</f>
        <v/>
      </c>
      <c r="AF105" s="303" t="str">
        <f>IF(AF103="","",VLOOKUP(AF103,'標準様式１シフト記号表（勤務時間帯）'!$C$6:$U$35,19,FALSE))</f>
        <v/>
      </c>
      <c r="AG105" s="301" t="str">
        <f>IF(AG103="","",VLOOKUP(AG103,'標準様式１シフト記号表（勤務時間帯）'!$C$6:$U$35,19,FALSE))</f>
        <v/>
      </c>
      <c r="AH105" s="302" t="str">
        <f>IF(AH103="","",VLOOKUP(AH103,'標準様式１シフト記号表（勤務時間帯）'!$C$6:$U$35,19,FALSE))</f>
        <v/>
      </c>
      <c r="AI105" s="302" t="str">
        <f>IF(AI103="","",VLOOKUP(AI103,'標準様式１シフト記号表（勤務時間帯）'!$C$6:$U$35,19,FALSE))</f>
        <v/>
      </c>
      <c r="AJ105" s="302" t="str">
        <f>IF(AJ103="","",VLOOKUP(AJ103,'標準様式１シフト記号表（勤務時間帯）'!$C$6:$U$35,19,FALSE))</f>
        <v/>
      </c>
      <c r="AK105" s="302" t="str">
        <f>IF(AK103="","",VLOOKUP(AK103,'標準様式１シフト記号表（勤務時間帯）'!$C$6:$U$35,19,FALSE))</f>
        <v/>
      </c>
      <c r="AL105" s="302" t="str">
        <f>IF(AL103="","",VLOOKUP(AL103,'標準様式１シフト記号表（勤務時間帯）'!$C$6:$U$35,19,FALSE))</f>
        <v/>
      </c>
      <c r="AM105" s="303" t="str">
        <f>IF(AM103="","",VLOOKUP(AM103,'標準様式１シフト記号表（勤務時間帯）'!$C$6:$U$35,19,FALSE))</f>
        <v/>
      </c>
      <c r="AN105" s="301" t="str">
        <f>IF(AN103="","",VLOOKUP(AN103,'標準様式１シフト記号表（勤務時間帯）'!$C$6:$U$35,19,FALSE))</f>
        <v/>
      </c>
      <c r="AO105" s="302" t="str">
        <f>IF(AO103="","",VLOOKUP(AO103,'標準様式１シフト記号表（勤務時間帯）'!$C$6:$U$35,19,FALSE))</f>
        <v/>
      </c>
      <c r="AP105" s="302" t="str">
        <f>IF(AP103="","",VLOOKUP(AP103,'標準様式１シフト記号表（勤務時間帯）'!$C$6:$U$35,19,FALSE))</f>
        <v/>
      </c>
      <c r="AQ105" s="302" t="str">
        <f>IF(AQ103="","",VLOOKUP(AQ103,'標準様式１シフト記号表（勤務時間帯）'!$C$6:$U$35,19,FALSE))</f>
        <v/>
      </c>
      <c r="AR105" s="302" t="str">
        <f>IF(AR103="","",VLOOKUP(AR103,'標準様式１シフト記号表（勤務時間帯）'!$C$6:$U$35,19,FALSE))</f>
        <v/>
      </c>
      <c r="AS105" s="302" t="str">
        <f>IF(AS103="","",VLOOKUP(AS103,'標準様式１シフト記号表（勤務時間帯）'!$C$6:$U$35,19,FALSE))</f>
        <v/>
      </c>
      <c r="AT105" s="303" t="str">
        <f>IF(AT103="","",VLOOKUP(AT103,'標準様式１シフト記号表（勤務時間帯）'!$C$6:$U$35,19,FALSE))</f>
        <v/>
      </c>
      <c r="AU105" s="301" t="str">
        <f>IF(AU103="","",VLOOKUP(AU103,'標準様式１シフト記号表（勤務時間帯）'!$C$6:$U$35,19,FALSE))</f>
        <v/>
      </c>
      <c r="AV105" s="302" t="str">
        <f>IF(AV103="","",VLOOKUP(AV103,'標準様式１シフト記号表（勤務時間帯）'!$C$6:$U$35,19,FALSE))</f>
        <v/>
      </c>
      <c r="AW105" s="302" t="str">
        <f>IF(AW103="","",VLOOKUP(AW103,'標準様式１シフト記号表（勤務時間帯）'!$C$6:$U$35,19,FALSE))</f>
        <v/>
      </c>
      <c r="AX105" s="1599">
        <f>IF($BB$3="４週",SUM(S105:AT105),IF($BB$3="暦月",SUM(S105:AW105),""))</f>
        <v>0</v>
      </c>
      <c r="AY105" s="1600"/>
      <c r="AZ105" s="1601">
        <f>IF($BB$3="４週",AX105/4,IF($BB$3="暦月",'標準様式１（100名）'!AX105/('標準様式１（100名）'!$BB$8/7),""))</f>
        <v>0</v>
      </c>
      <c r="BA105" s="1602"/>
      <c r="BB105" s="1644"/>
      <c r="BC105" s="1613"/>
      <c r="BD105" s="1613"/>
      <c r="BE105" s="1613"/>
      <c r="BF105" s="1614"/>
    </row>
    <row r="106" spans="2:58" ht="20.25" customHeight="1" x14ac:dyDescent="0.15">
      <c r="B106" s="1522">
        <f>B103+1</f>
        <v>29</v>
      </c>
      <c r="C106" s="1625"/>
      <c r="D106" s="1626"/>
      <c r="E106" s="1627"/>
      <c r="F106" s="304"/>
      <c r="G106" s="1606"/>
      <c r="H106" s="1608"/>
      <c r="I106" s="1538"/>
      <c r="J106" s="1538"/>
      <c r="K106" s="1539"/>
      <c r="L106" s="1609"/>
      <c r="M106" s="1610"/>
      <c r="N106" s="1610"/>
      <c r="O106" s="1611"/>
      <c r="P106" s="1615" t="s">
        <v>548</v>
      </c>
      <c r="Q106" s="1616"/>
      <c r="R106" s="1617"/>
      <c r="S106" s="354"/>
      <c r="T106" s="355"/>
      <c r="U106" s="355"/>
      <c r="V106" s="355"/>
      <c r="W106" s="355"/>
      <c r="X106" s="355"/>
      <c r="Y106" s="356"/>
      <c r="Z106" s="354"/>
      <c r="AA106" s="355"/>
      <c r="AB106" s="355"/>
      <c r="AC106" s="355"/>
      <c r="AD106" s="355"/>
      <c r="AE106" s="355"/>
      <c r="AF106" s="356"/>
      <c r="AG106" s="354"/>
      <c r="AH106" s="355"/>
      <c r="AI106" s="355"/>
      <c r="AJ106" s="355"/>
      <c r="AK106" s="355"/>
      <c r="AL106" s="355"/>
      <c r="AM106" s="356"/>
      <c r="AN106" s="354"/>
      <c r="AO106" s="355"/>
      <c r="AP106" s="355"/>
      <c r="AQ106" s="355"/>
      <c r="AR106" s="355"/>
      <c r="AS106" s="355"/>
      <c r="AT106" s="356"/>
      <c r="AU106" s="354"/>
      <c r="AV106" s="355"/>
      <c r="AW106" s="355"/>
      <c r="AX106" s="1692"/>
      <c r="AY106" s="1693"/>
      <c r="AZ106" s="1694"/>
      <c r="BA106" s="1695"/>
      <c r="BB106" s="1642"/>
      <c r="BC106" s="1610"/>
      <c r="BD106" s="1610"/>
      <c r="BE106" s="1610"/>
      <c r="BF106" s="1611"/>
    </row>
    <row r="107" spans="2:58" ht="20.25" customHeight="1" x14ac:dyDescent="0.15">
      <c r="B107" s="1522"/>
      <c r="C107" s="1628"/>
      <c r="D107" s="1629"/>
      <c r="E107" s="1630"/>
      <c r="F107" s="296"/>
      <c r="G107" s="1533"/>
      <c r="H107" s="1537"/>
      <c r="I107" s="1538"/>
      <c r="J107" s="1538"/>
      <c r="K107" s="1539"/>
      <c r="L107" s="1543"/>
      <c r="M107" s="1544"/>
      <c r="N107" s="1544"/>
      <c r="O107" s="1545"/>
      <c r="P107" s="1589" t="s">
        <v>549</v>
      </c>
      <c r="Q107" s="1590"/>
      <c r="R107" s="1591"/>
      <c r="S107" s="297" t="str">
        <f>IF(S106="","",VLOOKUP(S106,'標準様式１シフト記号表（勤務時間帯）'!$C$6:$K$35,9,FALSE))</f>
        <v/>
      </c>
      <c r="T107" s="298" t="str">
        <f>IF(T106="","",VLOOKUP(T106,'標準様式１シフト記号表（勤務時間帯）'!$C$6:$K$35,9,FALSE))</f>
        <v/>
      </c>
      <c r="U107" s="298" t="str">
        <f>IF(U106="","",VLOOKUP(U106,'標準様式１シフト記号表（勤務時間帯）'!$C$6:$K$35,9,FALSE))</f>
        <v/>
      </c>
      <c r="V107" s="298" t="str">
        <f>IF(V106="","",VLOOKUP(V106,'標準様式１シフト記号表（勤務時間帯）'!$C$6:$K$35,9,FALSE))</f>
        <v/>
      </c>
      <c r="W107" s="298" t="str">
        <f>IF(W106="","",VLOOKUP(W106,'標準様式１シフト記号表（勤務時間帯）'!$C$6:$K$35,9,FALSE))</f>
        <v/>
      </c>
      <c r="X107" s="298" t="str">
        <f>IF(X106="","",VLOOKUP(X106,'標準様式１シフト記号表（勤務時間帯）'!$C$6:$K$35,9,FALSE))</f>
        <v/>
      </c>
      <c r="Y107" s="299" t="str">
        <f>IF(Y106="","",VLOOKUP(Y106,'標準様式１シフト記号表（勤務時間帯）'!$C$6:$K$35,9,FALSE))</f>
        <v/>
      </c>
      <c r="Z107" s="297" t="str">
        <f>IF(Z106="","",VLOOKUP(Z106,'標準様式１シフト記号表（勤務時間帯）'!$C$6:$K$35,9,FALSE))</f>
        <v/>
      </c>
      <c r="AA107" s="298" t="str">
        <f>IF(AA106="","",VLOOKUP(AA106,'標準様式１シフト記号表（勤務時間帯）'!$C$6:$K$35,9,FALSE))</f>
        <v/>
      </c>
      <c r="AB107" s="298" t="str">
        <f>IF(AB106="","",VLOOKUP(AB106,'標準様式１シフト記号表（勤務時間帯）'!$C$6:$K$35,9,FALSE))</f>
        <v/>
      </c>
      <c r="AC107" s="298" t="str">
        <f>IF(AC106="","",VLOOKUP(AC106,'標準様式１シフト記号表（勤務時間帯）'!$C$6:$K$35,9,FALSE))</f>
        <v/>
      </c>
      <c r="AD107" s="298" t="str">
        <f>IF(AD106="","",VLOOKUP(AD106,'標準様式１シフト記号表（勤務時間帯）'!$C$6:$K$35,9,FALSE))</f>
        <v/>
      </c>
      <c r="AE107" s="298" t="str">
        <f>IF(AE106="","",VLOOKUP(AE106,'標準様式１シフト記号表（勤務時間帯）'!$C$6:$K$35,9,FALSE))</f>
        <v/>
      </c>
      <c r="AF107" s="299" t="str">
        <f>IF(AF106="","",VLOOKUP(AF106,'標準様式１シフト記号表（勤務時間帯）'!$C$6:$K$35,9,FALSE))</f>
        <v/>
      </c>
      <c r="AG107" s="297" t="str">
        <f>IF(AG106="","",VLOOKUP(AG106,'標準様式１シフト記号表（勤務時間帯）'!$C$6:$K$35,9,FALSE))</f>
        <v/>
      </c>
      <c r="AH107" s="298" t="str">
        <f>IF(AH106="","",VLOOKUP(AH106,'標準様式１シフト記号表（勤務時間帯）'!$C$6:$K$35,9,FALSE))</f>
        <v/>
      </c>
      <c r="AI107" s="298" t="str">
        <f>IF(AI106="","",VLOOKUP(AI106,'標準様式１シフト記号表（勤務時間帯）'!$C$6:$K$35,9,FALSE))</f>
        <v/>
      </c>
      <c r="AJ107" s="298" t="str">
        <f>IF(AJ106="","",VLOOKUP(AJ106,'標準様式１シフト記号表（勤務時間帯）'!$C$6:$K$35,9,FALSE))</f>
        <v/>
      </c>
      <c r="AK107" s="298" t="str">
        <f>IF(AK106="","",VLOOKUP(AK106,'標準様式１シフト記号表（勤務時間帯）'!$C$6:$K$35,9,FALSE))</f>
        <v/>
      </c>
      <c r="AL107" s="298" t="str">
        <f>IF(AL106="","",VLOOKUP(AL106,'標準様式１シフト記号表（勤務時間帯）'!$C$6:$K$35,9,FALSE))</f>
        <v/>
      </c>
      <c r="AM107" s="299" t="str">
        <f>IF(AM106="","",VLOOKUP(AM106,'標準様式１シフト記号表（勤務時間帯）'!$C$6:$K$35,9,FALSE))</f>
        <v/>
      </c>
      <c r="AN107" s="297" t="str">
        <f>IF(AN106="","",VLOOKUP(AN106,'標準様式１シフト記号表（勤務時間帯）'!$C$6:$K$35,9,FALSE))</f>
        <v/>
      </c>
      <c r="AO107" s="298" t="str">
        <f>IF(AO106="","",VLOOKUP(AO106,'標準様式１シフト記号表（勤務時間帯）'!$C$6:$K$35,9,FALSE))</f>
        <v/>
      </c>
      <c r="AP107" s="298" t="str">
        <f>IF(AP106="","",VLOOKUP(AP106,'標準様式１シフト記号表（勤務時間帯）'!$C$6:$K$35,9,FALSE))</f>
        <v/>
      </c>
      <c r="AQ107" s="298" t="str">
        <f>IF(AQ106="","",VLOOKUP(AQ106,'標準様式１シフト記号表（勤務時間帯）'!$C$6:$K$35,9,FALSE))</f>
        <v/>
      </c>
      <c r="AR107" s="298" t="str">
        <f>IF(AR106="","",VLOOKUP(AR106,'標準様式１シフト記号表（勤務時間帯）'!$C$6:$K$35,9,FALSE))</f>
        <v/>
      </c>
      <c r="AS107" s="298" t="str">
        <f>IF(AS106="","",VLOOKUP(AS106,'標準様式１シフト記号表（勤務時間帯）'!$C$6:$K$35,9,FALSE))</f>
        <v/>
      </c>
      <c r="AT107" s="299" t="str">
        <f>IF(AT106="","",VLOOKUP(AT106,'標準様式１シフト記号表（勤務時間帯）'!$C$6:$K$35,9,FALSE))</f>
        <v/>
      </c>
      <c r="AU107" s="297" t="str">
        <f>IF(AU106="","",VLOOKUP(AU106,'標準様式１シフト記号表（勤務時間帯）'!$C$6:$K$35,9,FALSE))</f>
        <v/>
      </c>
      <c r="AV107" s="298" t="str">
        <f>IF(AV106="","",VLOOKUP(AV106,'標準様式１シフト記号表（勤務時間帯）'!$C$6:$K$35,9,FALSE))</f>
        <v/>
      </c>
      <c r="AW107" s="298" t="str">
        <f>IF(AW106="","",VLOOKUP(AW106,'標準様式１シフト記号表（勤務時間帯）'!$C$6:$K$35,9,FALSE))</f>
        <v/>
      </c>
      <c r="AX107" s="1592">
        <f>IF($BB$3="４週",SUM(S107:AT107),IF($BB$3="暦月",SUM(S107:AW107),""))</f>
        <v>0</v>
      </c>
      <c r="AY107" s="1593"/>
      <c r="AZ107" s="1594">
        <f>IF($BB$3="４週",AX107/4,IF($BB$3="暦月",'標準様式１（100名）'!AX107/('標準様式１（100名）'!$BB$8/7),""))</f>
        <v>0</v>
      </c>
      <c r="BA107" s="1595"/>
      <c r="BB107" s="1643"/>
      <c r="BC107" s="1544"/>
      <c r="BD107" s="1544"/>
      <c r="BE107" s="1544"/>
      <c r="BF107" s="1545"/>
    </row>
    <row r="108" spans="2:58" ht="20.25" customHeight="1" x14ac:dyDescent="0.15">
      <c r="B108" s="1522"/>
      <c r="C108" s="1631"/>
      <c r="D108" s="1632"/>
      <c r="E108" s="1633"/>
      <c r="F108" s="357">
        <f>C106</f>
        <v>0</v>
      </c>
      <c r="G108" s="1607"/>
      <c r="H108" s="1537"/>
      <c r="I108" s="1538"/>
      <c r="J108" s="1538"/>
      <c r="K108" s="1539"/>
      <c r="L108" s="1612"/>
      <c r="M108" s="1613"/>
      <c r="N108" s="1613"/>
      <c r="O108" s="1614"/>
      <c r="P108" s="1596" t="s">
        <v>550</v>
      </c>
      <c r="Q108" s="1597"/>
      <c r="R108" s="1598"/>
      <c r="S108" s="301" t="str">
        <f>IF(S106="","",VLOOKUP(S106,'標準様式１シフト記号表（勤務時間帯）'!$C$6:$U$35,19,FALSE))</f>
        <v/>
      </c>
      <c r="T108" s="302" t="str">
        <f>IF(T106="","",VLOOKUP(T106,'標準様式１シフト記号表（勤務時間帯）'!$C$6:$U$35,19,FALSE))</f>
        <v/>
      </c>
      <c r="U108" s="302" t="str">
        <f>IF(U106="","",VLOOKUP(U106,'標準様式１シフト記号表（勤務時間帯）'!$C$6:$U$35,19,FALSE))</f>
        <v/>
      </c>
      <c r="V108" s="302" t="str">
        <f>IF(V106="","",VLOOKUP(V106,'標準様式１シフト記号表（勤務時間帯）'!$C$6:$U$35,19,FALSE))</f>
        <v/>
      </c>
      <c r="W108" s="302" t="str">
        <f>IF(W106="","",VLOOKUP(W106,'標準様式１シフト記号表（勤務時間帯）'!$C$6:$U$35,19,FALSE))</f>
        <v/>
      </c>
      <c r="X108" s="302" t="str">
        <f>IF(X106="","",VLOOKUP(X106,'標準様式１シフト記号表（勤務時間帯）'!$C$6:$U$35,19,FALSE))</f>
        <v/>
      </c>
      <c r="Y108" s="303" t="str">
        <f>IF(Y106="","",VLOOKUP(Y106,'標準様式１シフト記号表（勤務時間帯）'!$C$6:$U$35,19,FALSE))</f>
        <v/>
      </c>
      <c r="Z108" s="301" t="str">
        <f>IF(Z106="","",VLOOKUP(Z106,'標準様式１シフト記号表（勤務時間帯）'!$C$6:$U$35,19,FALSE))</f>
        <v/>
      </c>
      <c r="AA108" s="302" t="str">
        <f>IF(AA106="","",VLOOKUP(AA106,'標準様式１シフト記号表（勤務時間帯）'!$C$6:$U$35,19,FALSE))</f>
        <v/>
      </c>
      <c r="AB108" s="302" t="str">
        <f>IF(AB106="","",VLOOKUP(AB106,'標準様式１シフト記号表（勤務時間帯）'!$C$6:$U$35,19,FALSE))</f>
        <v/>
      </c>
      <c r="AC108" s="302" t="str">
        <f>IF(AC106="","",VLOOKUP(AC106,'標準様式１シフト記号表（勤務時間帯）'!$C$6:$U$35,19,FALSE))</f>
        <v/>
      </c>
      <c r="AD108" s="302" t="str">
        <f>IF(AD106="","",VLOOKUP(AD106,'標準様式１シフト記号表（勤務時間帯）'!$C$6:$U$35,19,FALSE))</f>
        <v/>
      </c>
      <c r="AE108" s="302" t="str">
        <f>IF(AE106="","",VLOOKUP(AE106,'標準様式１シフト記号表（勤務時間帯）'!$C$6:$U$35,19,FALSE))</f>
        <v/>
      </c>
      <c r="AF108" s="303" t="str">
        <f>IF(AF106="","",VLOOKUP(AF106,'標準様式１シフト記号表（勤務時間帯）'!$C$6:$U$35,19,FALSE))</f>
        <v/>
      </c>
      <c r="AG108" s="301" t="str">
        <f>IF(AG106="","",VLOOKUP(AG106,'標準様式１シフト記号表（勤務時間帯）'!$C$6:$U$35,19,FALSE))</f>
        <v/>
      </c>
      <c r="AH108" s="302" t="str">
        <f>IF(AH106="","",VLOOKUP(AH106,'標準様式１シフト記号表（勤務時間帯）'!$C$6:$U$35,19,FALSE))</f>
        <v/>
      </c>
      <c r="AI108" s="302" t="str">
        <f>IF(AI106="","",VLOOKUP(AI106,'標準様式１シフト記号表（勤務時間帯）'!$C$6:$U$35,19,FALSE))</f>
        <v/>
      </c>
      <c r="AJ108" s="302" t="str">
        <f>IF(AJ106="","",VLOOKUP(AJ106,'標準様式１シフト記号表（勤務時間帯）'!$C$6:$U$35,19,FALSE))</f>
        <v/>
      </c>
      <c r="AK108" s="302" t="str">
        <f>IF(AK106="","",VLOOKUP(AK106,'標準様式１シフト記号表（勤務時間帯）'!$C$6:$U$35,19,FALSE))</f>
        <v/>
      </c>
      <c r="AL108" s="302" t="str">
        <f>IF(AL106="","",VLOOKUP(AL106,'標準様式１シフト記号表（勤務時間帯）'!$C$6:$U$35,19,FALSE))</f>
        <v/>
      </c>
      <c r="AM108" s="303" t="str">
        <f>IF(AM106="","",VLOOKUP(AM106,'標準様式１シフト記号表（勤務時間帯）'!$C$6:$U$35,19,FALSE))</f>
        <v/>
      </c>
      <c r="AN108" s="301" t="str">
        <f>IF(AN106="","",VLOOKUP(AN106,'標準様式１シフト記号表（勤務時間帯）'!$C$6:$U$35,19,FALSE))</f>
        <v/>
      </c>
      <c r="AO108" s="302" t="str">
        <f>IF(AO106="","",VLOOKUP(AO106,'標準様式１シフト記号表（勤務時間帯）'!$C$6:$U$35,19,FALSE))</f>
        <v/>
      </c>
      <c r="AP108" s="302" t="str">
        <f>IF(AP106="","",VLOOKUP(AP106,'標準様式１シフト記号表（勤務時間帯）'!$C$6:$U$35,19,FALSE))</f>
        <v/>
      </c>
      <c r="AQ108" s="302" t="str">
        <f>IF(AQ106="","",VLOOKUP(AQ106,'標準様式１シフト記号表（勤務時間帯）'!$C$6:$U$35,19,FALSE))</f>
        <v/>
      </c>
      <c r="AR108" s="302" t="str">
        <f>IF(AR106="","",VLOOKUP(AR106,'標準様式１シフト記号表（勤務時間帯）'!$C$6:$U$35,19,FALSE))</f>
        <v/>
      </c>
      <c r="AS108" s="302" t="str">
        <f>IF(AS106="","",VLOOKUP(AS106,'標準様式１シフト記号表（勤務時間帯）'!$C$6:$U$35,19,FALSE))</f>
        <v/>
      </c>
      <c r="AT108" s="303" t="str">
        <f>IF(AT106="","",VLOOKUP(AT106,'標準様式１シフト記号表（勤務時間帯）'!$C$6:$U$35,19,FALSE))</f>
        <v/>
      </c>
      <c r="AU108" s="301" t="str">
        <f>IF(AU106="","",VLOOKUP(AU106,'標準様式１シフト記号表（勤務時間帯）'!$C$6:$U$35,19,FALSE))</f>
        <v/>
      </c>
      <c r="AV108" s="302" t="str">
        <f>IF(AV106="","",VLOOKUP(AV106,'標準様式１シフト記号表（勤務時間帯）'!$C$6:$U$35,19,FALSE))</f>
        <v/>
      </c>
      <c r="AW108" s="302" t="str">
        <f>IF(AW106="","",VLOOKUP(AW106,'標準様式１シフト記号表（勤務時間帯）'!$C$6:$U$35,19,FALSE))</f>
        <v/>
      </c>
      <c r="AX108" s="1599">
        <f>IF($BB$3="４週",SUM(S108:AT108),IF($BB$3="暦月",SUM(S108:AW108),""))</f>
        <v>0</v>
      </c>
      <c r="AY108" s="1600"/>
      <c r="AZ108" s="1601">
        <f>IF($BB$3="４週",AX108/4,IF($BB$3="暦月",'標準様式１（100名）'!AX108/('標準様式１（100名）'!$BB$8/7),""))</f>
        <v>0</v>
      </c>
      <c r="BA108" s="1602"/>
      <c r="BB108" s="1644"/>
      <c r="BC108" s="1613"/>
      <c r="BD108" s="1613"/>
      <c r="BE108" s="1613"/>
      <c r="BF108" s="1614"/>
    </row>
    <row r="109" spans="2:58" ht="20.25" customHeight="1" x14ac:dyDescent="0.15">
      <c r="B109" s="1522">
        <f>B106+1</f>
        <v>30</v>
      </c>
      <c r="C109" s="1625"/>
      <c r="D109" s="1626"/>
      <c r="E109" s="1627"/>
      <c r="F109" s="304"/>
      <c r="G109" s="1606"/>
      <c r="H109" s="1608"/>
      <c r="I109" s="1538"/>
      <c r="J109" s="1538"/>
      <c r="K109" s="1539"/>
      <c r="L109" s="1609"/>
      <c r="M109" s="1610"/>
      <c r="N109" s="1610"/>
      <c r="O109" s="1611"/>
      <c r="P109" s="1615" t="s">
        <v>548</v>
      </c>
      <c r="Q109" s="1616"/>
      <c r="R109" s="1617"/>
      <c r="S109" s="354"/>
      <c r="T109" s="355"/>
      <c r="U109" s="355"/>
      <c r="V109" s="355"/>
      <c r="W109" s="355"/>
      <c r="X109" s="355"/>
      <c r="Y109" s="356"/>
      <c r="Z109" s="354"/>
      <c r="AA109" s="355"/>
      <c r="AB109" s="355"/>
      <c r="AC109" s="355"/>
      <c r="AD109" s="355"/>
      <c r="AE109" s="355"/>
      <c r="AF109" s="356"/>
      <c r="AG109" s="354"/>
      <c r="AH109" s="355"/>
      <c r="AI109" s="355"/>
      <c r="AJ109" s="355"/>
      <c r="AK109" s="355"/>
      <c r="AL109" s="355"/>
      <c r="AM109" s="356"/>
      <c r="AN109" s="354"/>
      <c r="AO109" s="355"/>
      <c r="AP109" s="355"/>
      <c r="AQ109" s="355"/>
      <c r="AR109" s="355"/>
      <c r="AS109" s="355"/>
      <c r="AT109" s="356"/>
      <c r="AU109" s="354"/>
      <c r="AV109" s="355"/>
      <c r="AW109" s="355"/>
      <c r="AX109" s="1692"/>
      <c r="AY109" s="1693"/>
      <c r="AZ109" s="1694"/>
      <c r="BA109" s="1695"/>
      <c r="BB109" s="1642"/>
      <c r="BC109" s="1610"/>
      <c r="BD109" s="1610"/>
      <c r="BE109" s="1610"/>
      <c r="BF109" s="1611"/>
    </row>
    <row r="110" spans="2:58" ht="20.25" customHeight="1" x14ac:dyDescent="0.15">
      <c r="B110" s="1522"/>
      <c r="C110" s="1628"/>
      <c r="D110" s="1629"/>
      <c r="E110" s="1630"/>
      <c r="F110" s="296"/>
      <c r="G110" s="1533"/>
      <c r="H110" s="1537"/>
      <c r="I110" s="1538"/>
      <c r="J110" s="1538"/>
      <c r="K110" s="1539"/>
      <c r="L110" s="1543"/>
      <c r="M110" s="1544"/>
      <c r="N110" s="1544"/>
      <c r="O110" s="1545"/>
      <c r="P110" s="1589" t="s">
        <v>549</v>
      </c>
      <c r="Q110" s="1590"/>
      <c r="R110" s="1591"/>
      <c r="S110" s="297" t="str">
        <f>IF(S109="","",VLOOKUP(S109,'標準様式１シフト記号表（勤務時間帯）'!$C$6:$K$35,9,FALSE))</f>
        <v/>
      </c>
      <c r="T110" s="298" t="str">
        <f>IF(T109="","",VLOOKUP(T109,'標準様式１シフト記号表（勤務時間帯）'!$C$6:$K$35,9,FALSE))</f>
        <v/>
      </c>
      <c r="U110" s="298" t="str">
        <f>IF(U109="","",VLOOKUP(U109,'標準様式１シフト記号表（勤務時間帯）'!$C$6:$K$35,9,FALSE))</f>
        <v/>
      </c>
      <c r="V110" s="298" t="str">
        <f>IF(V109="","",VLOOKUP(V109,'標準様式１シフト記号表（勤務時間帯）'!$C$6:$K$35,9,FALSE))</f>
        <v/>
      </c>
      <c r="W110" s="298" t="str">
        <f>IF(W109="","",VLOOKUP(W109,'標準様式１シフト記号表（勤務時間帯）'!$C$6:$K$35,9,FALSE))</f>
        <v/>
      </c>
      <c r="X110" s="298" t="str">
        <f>IF(X109="","",VLOOKUP(X109,'標準様式１シフト記号表（勤務時間帯）'!$C$6:$K$35,9,FALSE))</f>
        <v/>
      </c>
      <c r="Y110" s="299" t="str">
        <f>IF(Y109="","",VLOOKUP(Y109,'標準様式１シフト記号表（勤務時間帯）'!$C$6:$K$35,9,FALSE))</f>
        <v/>
      </c>
      <c r="Z110" s="297" t="str">
        <f>IF(Z109="","",VLOOKUP(Z109,'標準様式１シフト記号表（勤務時間帯）'!$C$6:$K$35,9,FALSE))</f>
        <v/>
      </c>
      <c r="AA110" s="298" t="str">
        <f>IF(AA109="","",VLOOKUP(AA109,'標準様式１シフト記号表（勤務時間帯）'!$C$6:$K$35,9,FALSE))</f>
        <v/>
      </c>
      <c r="AB110" s="298" t="str">
        <f>IF(AB109="","",VLOOKUP(AB109,'標準様式１シフト記号表（勤務時間帯）'!$C$6:$K$35,9,FALSE))</f>
        <v/>
      </c>
      <c r="AC110" s="298" t="str">
        <f>IF(AC109="","",VLOOKUP(AC109,'標準様式１シフト記号表（勤務時間帯）'!$C$6:$K$35,9,FALSE))</f>
        <v/>
      </c>
      <c r="AD110" s="298" t="str">
        <f>IF(AD109="","",VLOOKUP(AD109,'標準様式１シフト記号表（勤務時間帯）'!$C$6:$K$35,9,FALSE))</f>
        <v/>
      </c>
      <c r="AE110" s="298" t="str">
        <f>IF(AE109="","",VLOOKUP(AE109,'標準様式１シフト記号表（勤務時間帯）'!$C$6:$K$35,9,FALSE))</f>
        <v/>
      </c>
      <c r="AF110" s="299" t="str">
        <f>IF(AF109="","",VLOOKUP(AF109,'標準様式１シフト記号表（勤務時間帯）'!$C$6:$K$35,9,FALSE))</f>
        <v/>
      </c>
      <c r="AG110" s="297" t="str">
        <f>IF(AG109="","",VLOOKUP(AG109,'標準様式１シフト記号表（勤務時間帯）'!$C$6:$K$35,9,FALSE))</f>
        <v/>
      </c>
      <c r="AH110" s="298" t="str">
        <f>IF(AH109="","",VLOOKUP(AH109,'標準様式１シフト記号表（勤務時間帯）'!$C$6:$K$35,9,FALSE))</f>
        <v/>
      </c>
      <c r="AI110" s="298" t="str">
        <f>IF(AI109="","",VLOOKUP(AI109,'標準様式１シフト記号表（勤務時間帯）'!$C$6:$K$35,9,FALSE))</f>
        <v/>
      </c>
      <c r="AJ110" s="298" t="str">
        <f>IF(AJ109="","",VLOOKUP(AJ109,'標準様式１シフト記号表（勤務時間帯）'!$C$6:$K$35,9,FALSE))</f>
        <v/>
      </c>
      <c r="AK110" s="298" t="str">
        <f>IF(AK109="","",VLOOKUP(AK109,'標準様式１シフト記号表（勤務時間帯）'!$C$6:$K$35,9,FALSE))</f>
        <v/>
      </c>
      <c r="AL110" s="298" t="str">
        <f>IF(AL109="","",VLOOKUP(AL109,'標準様式１シフト記号表（勤務時間帯）'!$C$6:$K$35,9,FALSE))</f>
        <v/>
      </c>
      <c r="AM110" s="299" t="str">
        <f>IF(AM109="","",VLOOKUP(AM109,'標準様式１シフト記号表（勤務時間帯）'!$C$6:$K$35,9,FALSE))</f>
        <v/>
      </c>
      <c r="AN110" s="297" t="str">
        <f>IF(AN109="","",VLOOKUP(AN109,'標準様式１シフト記号表（勤務時間帯）'!$C$6:$K$35,9,FALSE))</f>
        <v/>
      </c>
      <c r="AO110" s="298" t="str">
        <f>IF(AO109="","",VLOOKUP(AO109,'標準様式１シフト記号表（勤務時間帯）'!$C$6:$K$35,9,FALSE))</f>
        <v/>
      </c>
      <c r="AP110" s="298" t="str">
        <f>IF(AP109="","",VLOOKUP(AP109,'標準様式１シフト記号表（勤務時間帯）'!$C$6:$K$35,9,FALSE))</f>
        <v/>
      </c>
      <c r="AQ110" s="298" t="str">
        <f>IF(AQ109="","",VLOOKUP(AQ109,'標準様式１シフト記号表（勤務時間帯）'!$C$6:$K$35,9,FALSE))</f>
        <v/>
      </c>
      <c r="AR110" s="298" t="str">
        <f>IF(AR109="","",VLOOKUP(AR109,'標準様式１シフト記号表（勤務時間帯）'!$C$6:$K$35,9,FALSE))</f>
        <v/>
      </c>
      <c r="AS110" s="298" t="str">
        <f>IF(AS109="","",VLOOKUP(AS109,'標準様式１シフト記号表（勤務時間帯）'!$C$6:$K$35,9,FALSE))</f>
        <v/>
      </c>
      <c r="AT110" s="299" t="str">
        <f>IF(AT109="","",VLOOKUP(AT109,'標準様式１シフト記号表（勤務時間帯）'!$C$6:$K$35,9,FALSE))</f>
        <v/>
      </c>
      <c r="AU110" s="297" t="str">
        <f>IF(AU109="","",VLOOKUP(AU109,'標準様式１シフト記号表（勤務時間帯）'!$C$6:$K$35,9,FALSE))</f>
        <v/>
      </c>
      <c r="AV110" s="298" t="str">
        <f>IF(AV109="","",VLOOKUP(AV109,'標準様式１シフト記号表（勤務時間帯）'!$C$6:$K$35,9,FALSE))</f>
        <v/>
      </c>
      <c r="AW110" s="298" t="str">
        <f>IF(AW109="","",VLOOKUP(AW109,'標準様式１シフト記号表（勤務時間帯）'!$C$6:$K$35,9,FALSE))</f>
        <v/>
      </c>
      <c r="AX110" s="1592">
        <f>IF($BB$3="４週",SUM(S110:AT110),IF($BB$3="暦月",SUM(S110:AW110),""))</f>
        <v>0</v>
      </c>
      <c r="AY110" s="1593"/>
      <c r="AZ110" s="1594">
        <f>IF($BB$3="４週",AX110/4,IF($BB$3="暦月",'標準様式１（100名）'!AX110/('標準様式１（100名）'!$BB$8/7),""))</f>
        <v>0</v>
      </c>
      <c r="BA110" s="1595"/>
      <c r="BB110" s="1643"/>
      <c r="BC110" s="1544"/>
      <c r="BD110" s="1544"/>
      <c r="BE110" s="1544"/>
      <c r="BF110" s="1545"/>
    </row>
    <row r="111" spans="2:58" ht="20.25" customHeight="1" x14ac:dyDescent="0.15">
      <c r="B111" s="1522"/>
      <c r="C111" s="1631"/>
      <c r="D111" s="1632"/>
      <c r="E111" s="1633"/>
      <c r="F111" s="357">
        <f>C109</f>
        <v>0</v>
      </c>
      <c r="G111" s="1607"/>
      <c r="H111" s="1537"/>
      <c r="I111" s="1538"/>
      <c r="J111" s="1538"/>
      <c r="K111" s="1539"/>
      <c r="L111" s="1612"/>
      <c r="M111" s="1613"/>
      <c r="N111" s="1613"/>
      <c r="O111" s="1614"/>
      <c r="P111" s="1596" t="s">
        <v>550</v>
      </c>
      <c r="Q111" s="1597"/>
      <c r="R111" s="1598"/>
      <c r="S111" s="301" t="str">
        <f>IF(S109="","",VLOOKUP(S109,'標準様式１シフト記号表（勤務時間帯）'!$C$6:$U$35,19,FALSE))</f>
        <v/>
      </c>
      <c r="T111" s="302" t="str">
        <f>IF(T109="","",VLOOKUP(T109,'標準様式１シフト記号表（勤務時間帯）'!$C$6:$U$35,19,FALSE))</f>
        <v/>
      </c>
      <c r="U111" s="302" t="str">
        <f>IF(U109="","",VLOOKUP(U109,'標準様式１シフト記号表（勤務時間帯）'!$C$6:$U$35,19,FALSE))</f>
        <v/>
      </c>
      <c r="V111" s="302" t="str">
        <f>IF(V109="","",VLOOKUP(V109,'標準様式１シフト記号表（勤務時間帯）'!$C$6:$U$35,19,FALSE))</f>
        <v/>
      </c>
      <c r="W111" s="302" t="str">
        <f>IF(W109="","",VLOOKUP(W109,'標準様式１シフト記号表（勤務時間帯）'!$C$6:$U$35,19,FALSE))</f>
        <v/>
      </c>
      <c r="X111" s="302" t="str">
        <f>IF(X109="","",VLOOKUP(X109,'標準様式１シフト記号表（勤務時間帯）'!$C$6:$U$35,19,FALSE))</f>
        <v/>
      </c>
      <c r="Y111" s="303" t="str">
        <f>IF(Y109="","",VLOOKUP(Y109,'標準様式１シフト記号表（勤務時間帯）'!$C$6:$U$35,19,FALSE))</f>
        <v/>
      </c>
      <c r="Z111" s="301" t="str">
        <f>IF(Z109="","",VLOOKUP(Z109,'標準様式１シフト記号表（勤務時間帯）'!$C$6:$U$35,19,FALSE))</f>
        <v/>
      </c>
      <c r="AA111" s="302" t="str">
        <f>IF(AA109="","",VLOOKUP(AA109,'標準様式１シフト記号表（勤務時間帯）'!$C$6:$U$35,19,FALSE))</f>
        <v/>
      </c>
      <c r="AB111" s="302" t="str">
        <f>IF(AB109="","",VLOOKUP(AB109,'標準様式１シフト記号表（勤務時間帯）'!$C$6:$U$35,19,FALSE))</f>
        <v/>
      </c>
      <c r="AC111" s="302" t="str">
        <f>IF(AC109="","",VLOOKUP(AC109,'標準様式１シフト記号表（勤務時間帯）'!$C$6:$U$35,19,FALSE))</f>
        <v/>
      </c>
      <c r="AD111" s="302" t="str">
        <f>IF(AD109="","",VLOOKUP(AD109,'標準様式１シフト記号表（勤務時間帯）'!$C$6:$U$35,19,FALSE))</f>
        <v/>
      </c>
      <c r="AE111" s="302" t="str">
        <f>IF(AE109="","",VLOOKUP(AE109,'標準様式１シフト記号表（勤務時間帯）'!$C$6:$U$35,19,FALSE))</f>
        <v/>
      </c>
      <c r="AF111" s="303" t="str">
        <f>IF(AF109="","",VLOOKUP(AF109,'標準様式１シフト記号表（勤務時間帯）'!$C$6:$U$35,19,FALSE))</f>
        <v/>
      </c>
      <c r="AG111" s="301" t="str">
        <f>IF(AG109="","",VLOOKUP(AG109,'標準様式１シフト記号表（勤務時間帯）'!$C$6:$U$35,19,FALSE))</f>
        <v/>
      </c>
      <c r="AH111" s="302" t="str">
        <f>IF(AH109="","",VLOOKUP(AH109,'標準様式１シフト記号表（勤務時間帯）'!$C$6:$U$35,19,FALSE))</f>
        <v/>
      </c>
      <c r="AI111" s="302" t="str">
        <f>IF(AI109="","",VLOOKUP(AI109,'標準様式１シフト記号表（勤務時間帯）'!$C$6:$U$35,19,FALSE))</f>
        <v/>
      </c>
      <c r="AJ111" s="302" t="str">
        <f>IF(AJ109="","",VLOOKUP(AJ109,'標準様式１シフト記号表（勤務時間帯）'!$C$6:$U$35,19,FALSE))</f>
        <v/>
      </c>
      <c r="AK111" s="302" t="str">
        <f>IF(AK109="","",VLOOKUP(AK109,'標準様式１シフト記号表（勤務時間帯）'!$C$6:$U$35,19,FALSE))</f>
        <v/>
      </c>
      <c r="AL111" s="302" t="str">
        <f>IF(AL109="","",VLOOKUP(AL109,'標準様式１シフト記号表（勤務時間帯）'!$C$6:$U$35,19,FALSE))</f>
        <v/>
      </c>
      <c r="AM111" s="303" t="str">
        <f>IF(AM109="","",VLOOKUP(AM109,'標準様式１シフト記号表（勤務時間帯）'!$C$6:$U$35,19,FALSE))</f>
        <v/>
      </c>
      <c r="AN111" s="301" t="str">
        <f>IF(AN109="","",VLOOKUP(AN109,'標準様式１シフト記号表（勤務時間帯）'!$C$6:$U$35,19,FALSE))</f>
        <v/>
      </c>
      <c r="AO111" s="302" t="str">
        <f>IF(AO109="","",VLOOKUP(AO109,'標準様式１シフト記号表（勤務時間帯）'!$C$6:$U$35,19,FALSE))</f>
        <v/>
      </c>
      <c r="AP111" s="302" t="str">
        <f>IF(AP109="","",VLOOKUP(AP109,'標準様式１シフト記号表（勤務時間帯）'!$C$6:$U$35,19,FALSE))</f>
        <v/>
      </c>
      <c r="AQ111" s="302" t="str">
        <f>IF(AQ109="","",VLOOKUP(AQ109,'標準様式１シフト記号表（勤務時間帯）'!$C$6:$U$35,19,FALSE))</f>
        <v/>
      </c>
      <c r="AR111" s="302" t="str">
        <f>IF(AR109="","",VLOOKUP(AR109,'標準様式１シフト記号表（勤務時間帯）'!$C$6:$U$35,19,FALSE))</f>
        <v/>
      </c>
      <c r="AS111" s="302" t="str">
        <f>IF(AS109="","",VLOOKUP(AS109,'標準様式１シフト記号表（勤務時間帯）'!$C$6:$U$35,19,FALSE))</f>
        <v/>
      </c>
      <c r="AT111" s="303" t="str">
        <f>IF(AT109="","",VLOOKUP(AT109,'標準様式１シフト記号表（勤務時間帯）'!$C$6:$U$35,19,FALSE))</f>
        <v/>
      </c>
      <c r="AU111" s="301" t="str">
        <f>IF(AU109="","",VLOOKUP(AU109,'標準様式１シフト記号表（勤務時間帯）'!$C$6:$U$35,19,FALSE))</f>
        <v/>
      </c>
      <c r="AV111" s="302" t="str">
        <f>IF(AV109="","",VLOOKUP(AV109,'標準様式１シフト記号表（勤務時間帯）'!$C$6:$U$35,19,FALSE))</f>
        <v/>
      </c>
      <c r="AW111" s="302" t="str">
        <f>IF(AW109="","",VLOOKUP(AW109,'標準様式１シフト記号表（勤務時間帯）'!$C$6:$U$35,19,FALSE))</f>
        <v/>
      </c>
      <c r="AX111" s="1599">
        <f>IF($BB$3="４週",SUM(S111:AT111),IF($BB$3="暦月",SUM(S111:AW111),""))</f>
        <v>0</v>
      </c>
      <c r="AY111" s="1600"/>
      <c r="AZ111" s="1601">
        <f>IF($BB$3="４週",AX111/4,IF($BB$3="暦月",'標準様式１（100名）'!AX111/('標準様式１（100名）'!$BB$8/7),""))</f>
        <v>0</v>
      </c>
      <c r="BA111" s="1602"/>
      <c r="BB111" s="1644"/>
      <c r="BC111" s="1613"/>
      <c r="BD111" s="1613"/>
      <c r="BE111" s="1613"/>
      <c r="BF111" s="1614"/>
    </row>
    <row r="112" spans="2:58" ht="20.25" customHeight="1" x14ac:dyDescent="0.15">
      <c r="B112" s="1522">
        <f>B109+1</f>
        <v>31</v>
      </c>
      <c r="C112" s="1625"/>
      <c r="D112" s="1626"/>
      <c r="E112" s="1627"/>
      <c r="F112" s="304"/>
      <c r="G112" s="1606"/>
      <c r="H112" s="1608"/>
      <c r="I112" s="1538"/>
      <c r="J112" s="1538"/>
      <c r="K112" s="1539"/>
      <c r="L112" s="1609"/>
      <c r="M112" s="1610"/>
      <c r="N112" s="1610"/>
      <c r="O112" s="1611"/>
      <c r="P112" s="1615" t="s">
        <v>548</v>
      </c>
      <c r="Q112" s="1616"/>
      <c r="R112" s="1617"/>
      <c r="S112" s="354"/>
      <c r="T112" s="355"/>
      <c r="U112" s="355"/>
      <c r="V112" s="355"/>
      <c r="W112" s="355"/>
      <c r="X112" s="355"/>
      <c r="Y112" s="356"/>
      <c r="Z112" s="354"/>
      <c r="AA112" s="355"/>
      <c r="AB112" s="355"/>
      <c r="AC112" s="355"/>
      <c r="AD112" s="355"/>
      <c r="AE112" s="355"/>
      <c r="AF112" s="356"/>
      <c r="AG112" s="354"/>
      <c r="AH112" s="355"/>
      <c r="AI112" s="355"/>
      <c r="AJ112" s="355"/>
      <c r="AK112" s="355"/>
      <c r="AL112" s="355"/>
      <c r="AM112" s="356"/>
      <c r="AN112" s="354"/>
      <c r="AO112" s="355"/>
      <c r="AP112" s="355"/>
      <c r="AQ112" s="355"/>
      <c r="AR112" s="355"/>
      <c r="AS112" s="355"/>
      <c r="AT112" s="356"/>
      <c r="AU112" s="354"/>
      <c r="AV112" s="355"/>
      <c r="AW112" s="355"/>
      <c r="AX112" s="1692"/>
      <c r="AY112" s="1693"/>
      <c r="AZ112" s="1694"/>
      <c r="BA112" s="1695"/>
      <c r="BB112" s="1642"/>
      <c r="BC112" s="1610"/>
      <c r="BD112" s="1610"/>
      <c r="BE112" s="1610"/>
      <c r="BF112" s="1611"/>
    </row>
    <row r="113" spans="2:58" ht="20.25" customHeight="1" x14ac:dyDescent="0.15">
      <c r="B113" s="1522"/>
      <c r="C113" s="1628"/>
      <c r="D113" s="1629"/>
      <c r="E113" s="1630"/>
      <c r="F113" s="296"/>
      <c r="G113" s="1533"/>
      <c r="H113" s="1537"/>
      <c r="I113" s="1538"/>
      <c r="J113" s="1538"/>
      <c r="K113" s="1539"/>
      <c r="L113" s="1543"/>
      <c r="M113" s="1544"/>
      <c r="N113" s="1544"/>
      <c r="O113" s="1545"/>
      <c r="P113" s="1589" t="s">
        <v>549</v>
      </c>
      <c r="Q113" s="1590"/>
      <c r="R113" s="1591"/>
      <c r="S113" s="297" t="str">
        <f>IF(S112="","",VLOOKUP(S112,'標準様式１シフト記号表（勤務時間帯）'!$C$6:$K$35,9,FALSE))</f>
        <v/>
      </c>
      <c r="T113" s="298" t="str">
        <f>IF(T112="","",VLOOKUP(T112,'標準様式１シフト記号表（勤務時間帯）'!$C$6:$K$35,9,FALSE))</f>
        <v/>
      </c>
      <c r="U113" s="298" t="str">
        <f>IF(U112="","",VLOOKUP(U112,'標準様式１シフト記号表（勤務時間帯）'!$C$6:$K$35,9,FALSE))</f>
        <v/>
      </c>
      <c r="V113" s="298" t="str">
        <f>IF(V112="","",VLOOKUP(V112,'標準様式１シフト記号表（勤務時間帯）'!$C$6:$K$35,9,FALSE))</f>
        <v/>
      </c>
      <c r="W113" s="298" t="str">
        <f>IF(W112="","",VLOOKUP(W112,'標準様式１シフト記号表（勤務時間帯）'!$C$6:$K$35,9,FALSE))</f>
        <v/>
      </c>
      <c r="X113" s="298" t="str">
        <f>IF(X112="","",VLOOKUP(X112,'標準様式１シフト記号表（勤務時間帯）'!$C$6:$K$35,9,FALSE))</f>
        <v/>
      </c>
      <c r="Y113" s="299" t="str">
        <f>IF(Y112="","",VLOOKUP(Y112,'標準様式１シフト記号表（勤務時間帯）'!$C$6:$K$35,9,FALSE))</f>
        <v/>
      </c>
      <c r="Z113" s="297" t="str">
        <f>IF(Z112="","",VLOOKUP(Z112,'標準様式１シフト記号表（勤務時間帯）'!$C$6:$K$35,9,FALSE))</f>
        <v/>
      </c>
      <c r="AA113" s="298" t="str">
        <f>IF(AA112="","",VLOOKUP(AA112,'標準様式１シフト記号表（勤務時間帯）'!$C$6:$K$35,9,FALSE))</f>
        <v/>
      </c>
      <c r="AB113" s="298" t="str">
        <f>IF(AB112="","",VLOOKUP(AB112,'標準様式１シフト記号表（勤務時間帯）'!$C$6:$K$35,9,FALSE))</f>
        <v/>
      </c>
      <c r="AC113" s="298" t="str">
        <f>IF(AC112="","",VLOOKUP(AC112,'標準様式１シフト記号表（勤務時間帯）'!$C$6:$K$35,9,FALSE))</f>
        <v/>
      </c>
      <c r="AD113" s="298" t="str">
        <f>IF(AD112="","",VLOOKUP(AD112,'標準様式１シフト記号表（勤務時間帯）'!$C$6:$K$35,9,FALSE))</f>
        <v/>
      </c>
      <c r="AE113" s="298" t="str">
        <f>IF(AE112="","",VLOOKUP(AE112,'標準様式１シフト記号表（勤務時間帯）'!$C$6:$K$35,9,FALSE))</f>
        <v/>
      </c>
      <c r="AF113" s="299" t="str">
        <f>IF(AF112="","",VLOOKUP(AF112,'標準様式１シフト記号表（勤務時間帯）'!$C$6:$K$35,9,FALSE))</f>
        <v/>
      </c>
      <c r="AG113" s="297" t="str">
        <f>IF(AG112="","",VLOOKUP(AG112,'標準様式１シフト記号表（勤務時間帯）'!$C$6:$K$35,9,FALSE))</f>
        <v/>
      </c>
      <c r="AH113" s="298" t="str">
        <f>IF(AH112="","",VLOOKUP(AH112,'標準様式１シフト記号表（勤務時間帯）'!$C$6:$K$35,9,FALSE))</f>
        <v/>
      </c>
      <c r="AI113" s="298" t="str">
        <f>IF(AI112="","",VLOOKUP(AI112,'標準様式１シフト記号表（勤務時間帯）'!$C$6:$K$35,9,FALSE))</f>
        <v/>
      </c>
      <c r="AJ113" s="298" t="str">
        <f>IF(AJ112="","",VLOOKUP(AJ112,'標準様式１シフト記号表（勤務時間帯）'!$C$6:$K$35,9,FALSE))</f>
        <v/>
      </c>
      <c r="AK113" s="298" t="str">
        <f>IF(AK112="","",VLOOKUP(AK112,'標準様式１シフト記号表（勤務時間帯）'!$C$6:$K$35,9,FALSE))</f>
        <v/>
      </c>
      <c r="AL113" s="298" t="str">
        <f>IF(AL112="","",VLOOKUP(AL112,'標準様式１シフト記号表（勤務時間帯）'!$C$6:$K$35,9,FALSE))</f>
        <v/>
      </c>
      <c r="AM113" s="299" t="str">
        <f>IF(AM112="","",VLOOKUP(AM112,'標準様式１シフト記号表（勤務時間帯）'!$C$6:$K$35,9,FALSE))</f>
        <v/>
      </c>
      <c r="AN113" s="297" t="str">
        <f>IF(AN112="","",VLOOKUP(AN112,'標準様式１シフト記号表（勤務時間帯）'!$C$6:$K$35,9,FALSE))</f>
        <v/>
      </c>
      <c r="AO113" s="298" t="str">
        <f>IF(AO112="","",VLOOKUP(AO112,'標準様式１シフト記号表（勤務時間帯）'!$C$6:$K$35,9,FALSE))</f>
        <v/>
      </c>
      <c r="AP113" s="298" t="str">
        <f>IF(AP112="","",VLOOKUP(AP112,'標準様式１シフト記号表（勤務時間帯）'!$C$6:$K$35,9,FALSE))</f>
        <v/>
      </c>
      <c r="AQ113" s="298" t="str">
        <f>IF(AQ112="","",VLOOKUP(AQ112,'標準様式１シフト記号表（勤務時間帯）'!$C$6:$K$35,9,FALSE))</f>
        <v/>
      </c>
      <c r="AR113" s="298" t="str">
        <f>IF(AR112="","",VLOOKUP(AR112,'標準様式１シフト記号表（勤務時間帯）'!$C$6:$K$35,9,FALSE))</f>
        <v/>
      </c>
      <c r="AS113" s="298" t="str">
        <f>IF(AS112="","",VLOOKUP(AS112,'標準様式１シフト記号表（勤務時間帯）'!$C$6:$K$35,9,FALSE))</f>
        <v/>
      </c>
      <c r="AT113" s="299" t="str">
        <f>IF(AT112="","",VLOOKUP(AT112,'標準様式１シフト記号表（勤務時間帯）'!$C$6:$K$35,9,FALSE))</f>
        <v/>
      </c>
      <c r="AU113" s="297" t="str">
        <f>IF(AU112="","",VLOOKUP(AU112,'標準様式１シフト記号表（勤務時間帯）'!$C$6:$K$35,9,FALSE))</f>
        <v/>
      </c>
      <c r="AV113" s="298" t="str">
        <f>IF(AV112="","",VLOOKUP(AV112,'標準様式１シフト記号表（勤務時間帯）'!$C$6:$K$35,9,FALSE))</f>
        <v/>
      </c>
      <c r="AW113" s="298" t="str">
        <f>IF(AW112="","",VLOOKUP(AW112,'標準様式１シフト記号表（勤務時間帯）'!$C$6:$K$35,9,FALSE))</f>
        <v/>
      </c>
      <c r="AX113" s="1592">
        <f>IF($BB$3="４週",SUM(S113:AT113),IF($BB$3="暦月",SUM(S113:AW113),""))</f>
        <v>0</v>
      </c>
      <c r="AY113" s="1593"/>
      <c r="AZ113" s="1594">
        <f>IF($BB$3="４週",AX113/4,IF($BB$3="暦月",'標準様式１（100名）'!AX113/('標準様式１（100名）'!$BB$8/7),""))</f>
        <v>0</v>
      </c>
      <c r="BA113" s="1595"/>
      <c r="BB113" s="1643"/>
      <c r="BC113" s="1544"/>
      <c r="BD113" s="1544"/>
      <c r="BE113" s="1544"/>
      <c r="BF113" s="1545"/>
    </row>
    <row r="114" spans="2:58" ht="20.25" customHeight="1" x14ac:dyDescent="0.15">
      <c r="B114" s="1522"/>
      <c r="C114" s="1631"/>
      <c r="D114" s="1632"/>
      <c r="E114" s="1633"/>
      <c r="F114" s="357">
        <f>C112</f>
        <v>0</v>
      </c>
      <c r="G114" s="1607"/>
      <c r="H114" s="1537"/>
      <c r="I114" s="1538"/>
      <c r="J114" s="1538"/>
      <c r="K114" s="1539"/>
      <c r="L114" s="1612"/>
      <c r="M114" s="1613"/>
      <c r="N114" s="1613"/>
      <c r="O114" s="1614"/>
      <c r="P114" s="1596" t="s">
        <v>550</v>
      </c>
      <c r="Q114" s="1597"/>
      <c r="R114" s="1598"/>
      <c r="S114" s="301" t="str">
        <f>IF(S112="","",VLOOKUP(S112,'標準様式１シフト記号表（勤務時間帯）'!$C$6:$U$35,19,FALSE))</f>
        <v/>
      </c>
      <c r="T114" s="302" t="str">
        <f>IF(T112="","",VLOOKUP(T112,'標準様式１シフト記号表（勤務時間帯）'!$C$6:$U$35,19,FALSE))</f>
        <v/>
      </c>
      <c r="U114" s="302" t="str">
        <f>IF(U112="","",VLOOKUP(U112,'標準様式１シフト記号表（勤務時間帯）'!$C$6:$U$35,19,FALSE))</f>
        <v/>
      </c>
      <c r="V114" s="302" t="str">
        <f>IF(V112="","",VLOOKUP(V112,'標準様式１シフト記号表（勤務時間帯）'!$C$6:$U$35,19,FALSE))</f>
        <v/>
      </c>
      <c r="W114" s="302" t="str">
        <f>IF(W112="","",VLOOKUP(W112,'標準様式１シフト記号表（勤務時間帯）'!$C$6:$U$35,19,FALSE))</f>
        <v/>
      </c>
      <c r="X114" s="302" t="str">
        <f>IF(X112="","",VLOOKUP(X112,'標準様式１シフト記号表（勤務時間帯）'!$C$6:$U$35,19,FALSE))</f>
        <v/>
      </c>
      <c r="Y114" s="303" t="str">
        <f>IF(Y112="","",VLOOKUP(Y112,'標準様式１シフト記号表（勤務時間帯）'!$C$6:$U$35,19,FALSE))</f>
        <v/>
      </c>
      <c r="Z114" s="301" t="str">
        <f>IF(Z112="","",VLOOKUP(Z112,'標準様式１シフト記号表（勤務時間帯）'!$C$6:$U$35,19,FALSE))</f>
        <v/>
      </c>
      <c r="AA114" s="302" t="str">
        <f>IF(AA112="","",VLOOKUP(AA112,'標準様式１シフト記号表（勤務時間帯）'!$C$6:$U$35,19,FALSE))</f>
        <v/>
      </c>
      <c r="AB114" s="302" t="str">
        <f>IF(AB112="","",VLOOKUP(AB112,'標準様式１シフト記号表（勤務時間帯）'!$C$6:$U$35,19,FALSE))</f>
        <v/>
      </c>
      <c r="AC114" s="302" t="str">
        <f>IF(AC112="","",VLOOKUP(AC112,'標準様式１シフト記号表（勤務時間帯）'!$C$6:$U$35,19,FALSE))</f>
        <v/>
      </c>
      <c r="AD114" s="302" t="str">
        <f>IF(AD112="","",VLOOKUP(AD112,'標準様式１シフト記号表（勤務時間帯）'!$C$6:$U$35,19,FALSE))</f>
        <v/>
      </c>
      <c r="AE114" s="302" t="str">
        <f>IF(AE112="","",VLOOKUP(AE112,'標準様式１シフト記号表（勤務時間帯）'!$C$6:$U$35,19,FALSE))</f>
        <v/>
      </c>
      <c r="AF114" s="303" t="str">
        <f>IF(AF112="","",VLOOKUP(AF112,'標準様式１シフト記号表（勤務時間帯）'!$C$6:$U$35,19,FALSE))</f>
        <v/>
      </c>
      <c r="AG114" s="301" t="str">
        <f>IF(AG112="","",VLOOKUP(AG112,'標準様式１シフト記号表（勤務時間帯）'!$C$6:$U$35,19,FALSE))</f>
        <v/>
      </c>
      <c r="AH114" s="302" t="str">
        <f>IF(AH112="","",VLOOKUP(AH112,'標準様式１シフト記号表（勤務時間帯）'!$C$6:$U$35,19,FALSE))</f>
        <v/>
      </c>
      <c r="AI114" s="302" t="str">
        <f>IF(AI112="","",VLOOKUP(AI112,'標準様式１シフト記号表（勤務時間帯）'!$C$6:$U$35,19,FALSE))</f>
        <v/>
      </c>
      <c r="AJ114" s="302" t="str">
        <f>IF(AJ112="","",VLOOKUP(AJ112,'標準様式１シフト記号表（勤務時間帯）'!$C$6:$U$35,19,FALSE))</f>
        <v/>
      </c>
      <c r="AK114" s="302" t="str">
        <f>IF(AK112="","",VLOOKUP(AK112,'標準様式１シフト記号表（勤務時間帯）'!$C$6:$U$35,19,FALSE))</f>
        <v/>
      </c>
      <c r="AL114" s="302" t="str">
        <f>IF(AL112="","",VLOOKUP(AL112,'標準様式１シフト記号表（勤務時間帯）'!$C$6:$U$35,19,FALSE))</f>
        <v/>
      </c>
      <c r="AM114" s="303" t="str">
        <f>IF(AM112="","",VLOOKUP(AM112,'標準様式１シフト記号表（勤務時間帯）'!$C$6:$U$35,19,FALSE))</f>
        <v/>
      </c>
      <c r="AN114" s="301" t="str">
        <f>IF(AN112="","",VLOOKUP(AN112,'標準様式１シフト記号表（勤務時間帯）'!$C$6:$U$35,19,FALSE))</f>
        <v/>
      </c>
      <c r="AO114" s="302" t="str">
        <f>IF(AO112="","",VLOOKUP(AO112,'標準様式１シフト記号表（勤務時間帯）'!$C$6:$U$35,19,FALSE))</f>
        <v/>
      </c>
      <c r="AP114" s="302" t="str">
        <f>IF(AP112="","",VLOOKUP(AP112,'標準様式１シフト記号表（勤務時間帯）'!$C$6:$U$35,19,FALSE))</f>
        <v/>
      </c>
      <c r="AQ114" s="302" t="str">
        <f>IF(AQ112="","",VLOOKUP(AQ112,'標準様式１シフト記号表（勤務時間帯）'!$C$6:$U$35,19,FALSE))</f>
        <v/>
      </c>
      <c r="AR114" s="302" t="str">
        <f>IF(AR112="","",VLOOKUP(AR112,'標準様式１シフト記号表（勤務時間帯）'!$C$6:$U$35,19,FALSE))</f>
        <v/>
      </c>
      <c r="AS114" s="302" t="str">
        <f>IF(AS112="","",VLOOKUP(AS112,'標準様式１シフト記号表（勤務時間帯）'!$C$6:$U$35,19,FALSE))</f>
        <v/>
      </c>
      <c r="AT114" s="303" t="str">
        <f>IF(AT112="","",VLOOKUP(AT112,'標準様式１シフト記号表（勤務時間帯）'!$C$6:$U$35,19,FALSE))</f>
        <v/>
      </c>
      <c r="AU114" s="301" t="str">
        <f>IF(AU112="","",VLOOKUP(AU112,'標準様式１シフト記号表（勤務時間帯）'!$C$6:$U$35,19,FALSE))</f>
        <v/>
      </c>
      <c r="AV114" s="302" t="str">
        <f>IF(AV112="","",VLOOKUP(AV112,'標準様式１シフト記号表（勤務時間帯）'!$C$6:$U$35,19,FALSE))</f>
        <v/>
      </c>
      <c r="AW114" s="302" t="str">
        <f>IF(AW112="","",VLOOKUP(AW112,'標準様式１シフト記号表（勤務時間帯）'!$C$6:$U$35,19,FALSE))</f>
        <v/>
      </c>
      <c r="AX114" s="1599">
        <f>IF($BB$3="４週",SUM(S114:AT114),IF($BB$3="暦月",SUM(S114:AW114),""))</f>
        <v>0</v>
      </c>
      <c r="AY114" s="1600"/>
      <c r="AZ114" s="1601">
        <f>IF($BB$3="４週",AX114/4,IF($BB$3="暦月",'標準様式１（100名）'!AX114/('標準様式１（100名）'!$BB$8/7),""))</f>
        <v>0</v>
      </c>
      <c r="BA114" s="1602"/>
      <c r="BB114" s="1644"/>
      <c r="BC114" s="1613"/>
      <c r="BD114" s="1613"/>
      <c r="BE114" s="1613"/>
      <c r="BF114" s="1614"/>
    </row>
    <row r="115" spans="2:58" ht="20.25" customHeight="1" x14ac:dyDescent="0.15">
      <c r="B115" s="1522">
        <f>B112+1</f>
        <v>32</v>
      </c>
      <c r="C115" s="1625"/>
      <c r="D115" s="1626"/>
      <c r="E115" s="1627"/>
      <c r="F115" s="304"/>
      <c r="G115" s="1606"/>
      <c r="H115" s="1608"/>
      <c r="I115" s="1538"/>
      <c r="J115" s="1538"/>
      <c r="K115" s="1539"/>
      <c r="L115" s="1609"/>
      <c r="M115" s="1610"/>
      <c r="N115" s="1610"/>
      <c r="O115" s="1611"/>
      <c r="P115" s="1615" t="s">
        <v>548</v>
      </c>
      <c r="Q115" s="1616"/>
      <c r="R115" s="1617"/>
      <c r="S115" s="354"/>
      <c r="T115" s="355"/>
      <c r="U115" s="355"/>
      <c r="V115" s="355"/>
      <c r="W115" s="355"/>
      <c r="X115" s="355"/>
      <c r="Y115" s="356"/>
      <c r="Z115" s="354"/>
      <c r="AA115" s="355"/>
      <c r="AB115" s="355"/>
      <c r="AC115" s="355"/>
      <c r="AD115" s="355"/>
      <c r="AE115" s="355"/>
      <c r="AF115" s="356"/>
      <c r="AG115" s="354"/>
      <c r="AH115" s="355"/>
      <c r="AI115" s="355"/>
      <c r="AJ115" s="355"/>
      <c r="AK115" s="355"/>
      <c r="AL115" s="355"/>
      <c r="AM115" s="356"/>
      <c r="AN115" s="354"/>
      <c r="AO115" s="355"/>
      <c r="AP115" s="355"/>
      <c r="AQ115" s="355"/>
      <c r="AR115" s="355"/>
      <c r="AS115" s="355"/>
      <c r="AT115" s="356"/>
      <c r="AU115" s="354"/>
      <c r="AV115" s="355"/>
      <c r="AW115" s="355"/>
      <c r="AX115" s="1692"/>
      <c r="AY115" s="1693"/>
      <c r="AZ115" s="1694"/>
      <c r="BA115" s="1695"/>
      <c r="BB115" s="1642"/>
      <c r="BC115" s="1610"/>
      <c r="BD115" s="1610"/>
      <c r="BE115" s="1610"/>
      <c r="BF115" s="1611"/>
    </row>
    <row r="116" spans="2:58" ht="20.25" customHeight="1" x14ac:dyDescent="0.15">
      <c r="B116" s="1522"/>
      <c r="C116" s="1628"/>
      <c r="D116" s="1629"/>
      <c r="E116" s="1630"/>
      <c r="F116" s="296"/>
      <c r="G116" s="1533"/>
      <c r="H116" s="1537"/>
      <c r="I116" s="1538"/>
      <c r="J116" s="1538"/>
      <c r="K116" s="1539"/>
      <c r="L116" s="1543"/>
      <c r="M116" s="1544"/>
      <c r="N116" s="1544"/>
      <c r="O116" s="1545"/>
      <c r="P116" s="1589" t="s">
        <v>549</v>
      </c>
      <c r="Q116" s="1590"/>
      <c r="R116" s="1591"/>
      <c r="S116" s="297" t="str">
        <f>IF(S115="","",VLOOKUP(S115,'標準様式１シフト記号表（勤務時間帯）'!$C$6:$K$35,9,FALSE))</f>
        <v/>
      </c>
      <c r="T116" s="298" t="str">
        <f>IF(T115="","",VLOOKUP(T115,'標準様式１シフト記号表（勤務時間帯）'!$C$6:$K$35,9,FALSE))</f>
        <v/>
      </c>
      <c r="U116" s="298" t="str">
        <f>IF(U115="","",VLOOKUP(U115,'標準様式１シフト記号表（勤務時間帯）'!$C$6:$K$35,9,FALSE))</f>
        <v/>
      </c>
      <c r="V116" s="298" t="str">
        <f>IF(V115="","",VLOOKUP(V115,'標準様式１シフト記号表（勤務時間帯）'!$C$6:$K$35,9,FALSE))</f>
        <v/>
      </c>
      <c r="W116" s="298" t="str">
        <f>IF(W115="","",VLOOKUP(W115,'標準様式１シフト記号表（勤務時間帯）'!$C$6:$K$35,9,FALSE))</f>
        <v/>
      </c>
      <c r="X116" s="298" t="str">
        <f>IF(X115="","",VLOOKUP(X115,'標準様式１シフト記号表（勤務時間帯）'!$C$6:$K$35,9,FALSE))</f>
        <v/>
      </c>
      <c r="Y116" s="299" t="str">
        <f>IF(Y115="","",VLOOKUP(Y115,'標準様式１シフト記号表（勤務時間帯）'!$C$6:$K$35,9,FALSE))</f>
        <v/>
      </c>
      <c r="Z116" s="297" t="str">
        <f>IF(Z115="","",VLOOKUP(Z115,'標準様式１シフト記号表（勤務時間帯）'!$C$6:$K$35,9,FALSE))</f>
        <v/>
      </c>
      <c r="AA116" s="298" t="str">
        <f>IF(AA115="","",VLOOKUP(AA115,'標準様式１シフト記号表（勤務時間帯）'!$C$6:$K$35,9,FALSE))</f>
        <v/>
      </c>
      <c r="AB116" s="298" t="str">
        <f>IF(AB115="","",VLOOKUP(AB115,'標準様式１シフト記号表（勤務時間帯）'!$C$6:$K$35,9,FALSE))</f>
        <v/>
      </c>
      <c r="AC116" s="298" t="str">
        <f>IF(AC115="","",VLOOKUP(AC115,'標準様式１シフト記号表（勤務時間帯）'!$C$6:$K$35,9,FALSE))</f>
        <v/>
      </c>
      <c r="AD116" s="298" t="str">
        <f>IF(AD115="","",VLOOKUP(AD115,'標準様式１シフト記号表（勤務時間帯）'!$C$6:$K$35,9,FALSE))</f>
        <v/>
      </c>
      <c r="AE116" s="298" t="str">
        <f>IF(AE115="","",VLOOKUP(AE115,'標準様式１シフト記号表（勤務時間帯）'!$C$6:$K$35,9,FALSE))</f>
        <v/>
      </c>
      <c r="AF116" s="299" t="str">
        <f>IF(AF115="","",VLOOKUP(AF115,'標準様式１シフト記号表（勤務時間帯）'!$C$6:$K$35,9,FALSE))</f>
        <v/>
      </c>
      <c r="AG116" s="297" t="str">
        <f>IF(AG115="","",VLOOKUP(AG115,'標準様式１シフト記号表（勤務時間帯）'!$C$6:$K$35,9,FALSE))</f>
        <v/>
      </c>
      <c r="AH116" s="298" t="str">
        <f>IF(AH115="","",VLOOKUP(AH115,'標準様式１シフト記号表（勤務時間帯）'!$C$6:$K$35,9,FALSE))</f>
        <v/>
      </c>
      <c r="AI116" s="298" t="str">
        <f>IF(AI115="","",VLOOKUP(AI115,'標準様式１シフト記号表（勤務時間帯）'!$C$6:$K$35,9,FALSE))</f>
        <v/>
      </c>
      <c r="AJ116" s="298" t="str">
        <f>IF(AJ115="","",VLOOKUP(AJ115,'標準様式１シフト記号表（勤務時間帯）'!$C$6:$K$35,9,FALSE))</f>
        <v/>
      </c>
      <c r="AK116" s="298" t="str">
        <f>IF(AK115="","",VLOOKUP(AK115,'標準様式１シフト記号表（勤務時間帯）'!$C$6:$K$35,9,FALSE))</f>
        <v/>
      </c>
      <c r="AL116" s="298" t="str">
        <f>IF(AL115="","",VLOOKUP(AL115,'標準様式１シフト記号表（勤務時間帯）'!$C$6:$K$35,9,FALSE))</f>
        <v/>
      </c>
      <c r="AM116" s="299" t="str">
        <f>IF(AM115="","",VLOOKUP(AM115,'標準様式１シフト記号表（勤務時間帯）'!$C$6:$K$35,9,FALSE))</f>
        <v/>
      </c>
      <c r="AN116" s="297" t="str">
        <f>IF(AN115="","",VLOOKUP(AN115,'標準様式１シフト記号表（勤務時間帯）'!$C$6:$K$35,9,FALSE))</f>
        <v/>
      </c>
      <c r="AO116" s="298" t="str">
        <f>IF(AO115="","",VLOOKUP(AO115,'標準様式１シフト記号表（勤務時間帯）'!$C$6:$K$35,9,FALSE))</f>
        <v/>
      </c>
      <c r="AP116" s="298" t="str">
        <f>IF(AP115="","",VLOOKUP(AP115,'標準様式１シフト記号表（勤務時間帯）'!$C$6:$K$35,9,FALSE))</f>
        <v/>
      </c>
      <c r="AQ116" s="298" t="str">
        <f>IF(AQ115="","",VLOOKUP(AQ115,'標準様式１シフト記号表（勤務時間帯）'!$C$6:$K$35,9,FALSE))</f>
        <v/>
      </c>
      <c r="AR116" s="298" t="str">
        <f>IF(AR115="","",VLOOKUP(AR115,'標準様式１シフト記号表（勤務時間帯）'!$C$6:$K$35,9,FALSE))</f>
        <v/>
      </c>
      <c r="AS116" s="298" t="str">
        <f>IF(AS115="","",VLOOKUP(AS115,'標準様式１シフト記号表（勤務時間帯）'!$C$6:$K$35,9,FALSE))</f>
        <v/>
      </c>
      <c r="AT116" s="299" t="str">
        <f>IF(AT115="","",VLOOKUP(AT115,'標準様式１シフト記号表（勤務時間帯）'!$C$6:$K$35,9,FALSE))</f>
        <v/>
      </c>
      <c r="AU116" s="297" t="str">
        <f>IF(AU115="","",VLOOKUP(AU115,'標準様式１シフト記号表（勤務時間帯）'!$C$6:$K$35,9,FALSE))</f>
        <v/>
      </c>
      <c r="AV116" s="298" t="str">
        <f>IF(AV115="","",VLOOKUP(AV115,'標準様式１シフト記号表（勤務時間帯）'!$C$6:$K$35,9,FALSE))</f>
        <v/>
      </c>
      <c r="AW116" s="298" t="str">
        <f>IF(AW115="","",VLOOKUP(AW115,'標準様式１シフト記号表（勤務時間帯）'!$C$6:$K$35,9,FALSE))</f>
        <v/>
      </c>
      <c r="AX116" s="1592">
        <f>IF($BB$3="４週",SUM(S116:AT116),IF($BB$3="暦月",SUM(S116:AW116),""))</f>
        <v>0</v>
      </c>
      <c r="AY116" s="1593"/>
      <c r="AZ116" s="1594">
        <f>IF($BB$3="４週",AX116/4,IF($BB$3="暦月",'標準様式１（100名）'!AX116/('標準様式１（100名）'!$BB$8/7),""))</f>
        <v>0</v>
      </c>
      <c r="BA116" s="1595"/>
      <c r="BB116" s="1643"/>
      <c r="BC116" s="1544"/>
      <c r="BD116" s="1544"/>
      <c r="BE116" s="1544"/>
      <c r="BF116" s="1545"/>
    </row>
    <row r="117" spans="2:58" ht="20.25" customHeight="1" x14ac:dyDescent="0.15">
      <c r="B117" s="1522"/>
      <c r="C117" s="1631"/>
      <c r="D117" s="1632"/>
      <c r="E117" s="1633"/>
      <c r="F117" s="357">
        <f>C115</f>
        <v>0</v>
      </c>
      <c r="G117" s="1607"/>
      <c r="H117" s="1537"/>
      <c r="I117" s="1538"/>
      <c r="J117" s="1538"/>
      <c r="K117" s="1539"/>
      <c r="L117" s="1612"/>
      <c r="M117" s="1613"/>
      <c r="N117" s="1613"/>
      <c r="O117" s="1614"/>
      <c r="P117" s="1596" t="s">
        <v>550</v>
      </c>
      <c r="Q117" s="1597"/>
      <c r="R117" s="1598"/>
      <c r="S117" s="301" t="str">
        <f>IF(S115="","",VLOOKUP(S115,'標準様式１シフト記号表（勤務時間帯）'!$C$6:$U$35,19,FALSE))</f>
        <v/>
      </c>
      <c r="T117" s="302" t="str">
        <f>IF(T115="","",VLOOKUP(T115,'標準様式１シフト記号表（勤務時間帯）'!$C$6:$U$35,19,FALSE))</f>
        <v/>
      </c>
      <c r="U117" s="302" t="str">
        <f>IF(U115="","",VLOOKUP(U115,'標準様式１シフト記号表（勤務時間帯）'!$C$6:$U$35,19,FALSE))</f>
        <v/>
      </c>
      <c r="V117" s="302" t="str">
        <f>IF(V115="","",VLOOKUP(V115,'標準様式１シフト記号表（勤務時間帯）'!$C$6:$U$35,19,FALSE))</f>
        <v/>
      </c>
      <c r="W117" s="302" t="str">
        <f>IF(W115="","",VLOOKUP(W115,'標準様式１シフト記号表（勤務時間帯）'!$C$6:$U$35,19,FALSE))</f>
        <v/>
      </c>
      <c r="X117" s="302" t="str">
        <f>IF(X115="","",VLOOKUP(X115,'標準様式１シフト記号表（勤務時間帯）'!$C$6:$U$35,19,FALSE))</f>
        <v/>
      </c>
      <c r="Y117" s="303" t="str">
        <f>IF(Y115="","",VLOOKUP(Y115,'標準様式１シフト記号表（勤務時間帯）'!$C$6:$U$35,19,FALSE))</f>
        <v/>
      </c>
      <c r="Z117" s="301" t="str">
        <f>IF(Z115="","",VLOOKUP(Z115,'標準様式１シフト記号表（勤務時間帯）'!$C$6:$U$35,19,FALSE))</f>
        <v/>
      </c>
      <c r="AA117" s="302" t="str">
        <f>IF(AA115="","",VLOOKUP(AA115,'標準様式１シフト記号表（勤務時間帯）'!$C$6:$U$35,19,FALSE))</f>
        <v/>
      </c>
      <c r="AB117" s="302" t="str">
        <f>IF(AB115="","",VLOOKUP(AB115,'標準様式１シフト記号表（勤務時間帯）'!$C$6:$U$35,19,FALSE))</f>
        <v/>
      </c>
      <c r="AC117" s="302" t="str">
        <f>IF(AC115="","",VLOOKUP(AC115,'標準様式１シフト記号表（勤務時間帯）'!$C$6:$U$35,19,FALSE))</f>
        <v/>
      </c>
      <c r="AD117" s="302" t="str">
        <f>IF(AD115="","",VLOOKUP(AD115,'標準様式１シフト記号表（勤務時間帯）'!$C$6:$U$35,19,FALSE))</f>
        <v/>
      </c>
      <c r="AE117" s="302" t="str">
        <f>IF(AE115="","",VLOOKUP(AE115,'標準様式１シフト記号表（勤務時間帯）'!$C$6:$U$35,19,FALSE))</f>
        <v/>
      </c>
      <c r="AF117" s="303" t="str">
        <f>IF(AF115="","",VLOOKUP(AF115,'標準様式１シフト記号表（勤務時間帯）'!$C$6:$U$35,19,FALSE))</f>
        <v/>
      </c>
      <c r="AG117" s="301" t="str">
        <f>IF(AG115="","",VLOOKUP(AG115,'標準様式１シフト記号表（勤務時間帯）'!$C$6:$U$35,19,FALSE))</f>
        <v/>
      </c>
      <c r="AH117" s="302" t="str">
        <f>IF(AH115="","",VLOOKUP(AH115,'標準様式１シフト記号表（勤務時間帯）'!$C$6:$U$35,19,FALSE))</f>
        <v/>
      </c>
      <c r="AI117" s="302" t="str">
        <f>IF(AI115="","",VLOOKUP(AI115,'標準様式１シフト記号表（勤務時間帯）'!$C$6:$U$35,19,FALSE))</f>
        <v/>
      </c>
      <c r="AJ117" s="302" t="str">
        <f>IF(AJ115="","",VLOOKUP(AJ115,'標準様式１シフト記号表（勤務時間帯）'!$C$6:$U$35,19,FALSE))</f>
        <v/>
      </c>
      <c r="AK117" s="302" t="str">
        <f>IF(AK115="","",VLOOKUP(AK115,'標準様式１シフト記号表（勤務時間帯）'!$C$6:$U$35,19,FALSE))</f>
        <v/>
      </c>
      <c r="AL117" s="302" t="str">
        <f>IF(AL115="","",VLOOKUP(AL115,'標準様式１シフト記号表（勤務時間帯）'!$C$6:$U$35,19,FALSE))</f>
        <v/>
      </c>
      <c r="AM117" s="303" t="str">
        <f>IF(AM115="","",VLOOKUP(AM115,'標準様式１シフト記号表（勤務時間帯）'!$C$6:$U$35,19,FALSE))</f>
        <v/>
      </c>
      <c r="AN117" s="301" t="str">
        <f>IF(AN115="","",VLOOKUP(AN115,'標準様式１シフト記号表（勤務時間帯）'!$C$6:$U$35,19,FALSE))</f>
        <v/>
      </c>
      <c r="AO117" s="302" t="str">
        <f>IF(AO115="","",VLOOKUP(AO115,'標準様式１シフト記号表（勤務時間帯）'!$C$6:$U$35,19,FALSE))</f>
        <v/>
      </c>
      <c r="AP117" s="302" t="str">
        <f>IF(AP115="","",VLOOKUP(AP115,'標準様式１シフト記号表（勤務時間帯）'!$C$6:$U$35,19,FALSE))</f>
        <v/>
      </c>
      <c r="AQ117" s="302" t="str">
        <f>IF(AQ115="","",VLOOKUP(AQ115,'標準様式１シフト記号表（勤務時間帯）'!$C$6:$U$35,19,FALSE))</f>
        <v/>
      </c>
      <c r="AR117" s="302" t="str">
        <f>IF(AR115="","",VLOOKUP(AR115,'標準様式１シフト記号表（勤務時間帯）'!$C$6:$U$35,19,FALSE))</f>
        <v/>
      </c>
      <c r="AS117" s="302" t="str">
        <f>IF(AS115="","",VLOOKUP(AS115,'標準様式１シフト記号表（勤務時間帯）'!$C$6:$U$35,19,FALSE))</f>
        <v/>
      </c>
      <c r="AT117" s="303" t="str">
        <f>IF(AT115="","",VLOOKUP(AT115,'標準様式１シフト記号表（勤務時間帯）'!$C$6:$U$35,19,FALSE))</f>
        <v/>
      </c>
      <c r="AU117" s="301" t="str">
        <f>IF(AU115="","",VLOOKUP(AU115,'標準様式１シフト記号表（勤務時間帯）'!$C$6:$U$35,19,FALSE))</f>
        <v/>
      </c>
      <c r="AV117" s="302" t="str">
        <f>IF(AV115="","",VLOOKUP(AV115,'標準様式１シフト記号表（勤務時間帯）'!$C$6:$U$35,19,FALSE))</f>
        <v/>
      </c>
      <c r="AW117" s="302" t="str">
        <f>IF(AW115="","",VLOOKUP(AW115,'標準様式１シフト記号表（勤務時間帯）'!$C$6:$U$35,19,FALSE))</f>
        <v/>
      </c>
      <c r="AX117" s="1599">
        <f>IF($BB$3="４週",SUM(S117:AT117),IF($BB$3="暦月",SUM(S117:AW117),""))</f>
        <v>0</v>
      </c>
      <c r="AY117" s="1600"/>
      <c r="AZ117" s="1601">
        <f>IF($BB$3="４週",AX117/4,IF($BB$3="暦月",'標準様式１（100名）'!AX117/('標準様式１（100名）'!$BB$8/7),""))</f>
        <v>0</v>
      </c>
      <c r="BA117" s="1602"/>
      <c r="BB117" s="1644"/>
      <c r="BC117" s="1613"/>
      <c r="BD117" s="1613"/>
      <c r="BE117" s="1613"/>
      <c r="BF117" s="1614"/>
    </row>
    <row r="118" spans="2:58" ht="20.25" customHeight="1" x14ac:dyDescent="0.15">
      <c r="B118" s="1522">
        <f>B115+1</f>
        <v>33</v>
      </c>
      <c r="C118" s="1625"/>
      <c r="D118" s="1626"/>
      <c r="E118" s="1627"/>
      <c r="F118" s="304"/>
      <c r="G118" s="1606"/>
      <c r="H118" s="1608"/>
      <c r="I118" s="1538"/>
      <c r="J118" s="1538"/>
      <c r="K118" s="1539"/>
      <c r="L118" s="1609"/>
      <c r="M118" s="1610"/>
      <c r="N118" s="1610"/>
      <c r="O118" s="1611"/>
      <c r="P118" s="1615" t="s">
        <v>548</v>
      </c>
      <c r="Q118" s="1616"/>
      <c r="R118" s="1617"/>
      <c r="S118" s="354"/>
      <c r="T118" s="355"/>
      <c r="U118" s="355"/>
      <c r="V118" s="355"/>
      <c r="W118" s="355"/>
      <c r="X118" s="355"/>
      <c r="Y118" s="356"/>
      <c r="Z118" s="354"/>
      <c r="AA118" s="355"/>
      <c r="AB118" s="355"/>
      <c r="AC118" s="355"/>
      <c r="AD118" s="355"/>
      <c r="AE118" s="355"/>
      <c r="AF118" s="356"/>
      <c r="AG118" s="354"/>
      <c r="AH118" s="355"/>
      <c r="AI118" s="355"/>
      <c r="AJ118" s="355"/>
      <c r="AK118" s="355"/>
      <c r="AL118" s="355"/>
      <c r="AM118" s="356"/>
      <c r="AN118" s="354"/>
      <c r="AO118" s="355"/>
      <c r="AP118" s="355"/>
      <c r="AQ118" s="355"/>
      <c r="AR118" s="355"/>
      <c r="AS118" s="355"/>
      <c r="AT118" s="356"/>
      <c r="AU118" s="354"/>
      <c r="AV118" s="355"/>
      <c r="AW118" s="355"/>
      <c r="AX118" s="1692"/>
      <c r="AY118" s="1693"/>
      <c r="AZ118" s="1694"/>
      <c r="BA118" s="1695"/>
      <c r="BB118" s="1642"/>
      <c r="BC118" s="1610"/>
      <c r="BD118" s="1610"/>
      <c r="BE118" s="1610"/>
      <c r="BF118" s="1611"/>
    </row>
    <row r="119" spans="2:58" ht="20.25" customHeight="1" x14ac:dyDescent="0.15">
      <c r="B119" s="1522"/>
      <c r="C119" s="1628"/>
      <c r="D119" s="1629"/>
      <c r="E119" s="1630"/>
      <c r="F119" s="296"/>
      <c r="G119" s="1533"/>
      <c r="H119" s="1537"/>
      <c r="I119" s="1538"/>
      <c r="J119" s="1538"/>
      <c r="K119" s="1539"/>
      <c r="L119" s="1543"/>
      <c r="M119" s="1544"/>
      <c r="N119" s="1544"/>
      <c r="O119" s="1545"/>
      <c r="P119" s="1589" t="s">
        <v>549</v>
      </c>
      <c r="Q119" s="1590"/>
      <c r="R119" s="1591"/>
      <c r="S119" s="297" t="str">
        <f>IF(S118="","",VLOOKUP(S118,'標準様式１シフト記号表（勤務時間帯）'!$C$6:$K$35,9,FALSE))</f>
        <v/>
      </c>
      <c r="T119" s="298" t="str">
        <f>IF(T118="","",VLOOKUP(T118,'標準様式１シフト記号表（勤務時間帯）'!$C$6:$K$35,9,FALSE))</f>
        <v/>
      </c>
      <c r="U119" s="298" t="str">
        <f>IF(U118="","",VLOOKUP(U118,'標準様式１シフト記号表（勤務時間帯）'!$C$6:$K$35,9,FALSE))</f>
        <v/>
      </c>
      <c r="V119" s="298" t="str">
        <f>IF(V118="","",VLOOKUP(V118,'標準様式１シフト記号表（勤務時間帯）'!$C$6:$K$35,9,FALSE))</f>
        <v/>
      </c>
      <c r="W119" s="298" t="str">
        <f>IF(W118="","",VLOOKUP(W118,'標準様式１シフト記号表（勤務時間帯）'!$C$6:$K$35,9,FALSE))</f>
        <v/>
      </c>
      <c r="X119" s="298" t="str">
        <f>IF(X118="","",VLOOKUP(X118,'標準様式１シフト記号表（勤務時間帯）'!$C$6:$K$35,9,FALSE))</f>
        <v/>
      </c>
      <c r="Y119" s="299" t="str">
        <f>IF(Y118="","",VLOOKUP(Y118,'標準様式１シフト記号表（勤務時間帯）'!$C$6:$K$35,9,FALSE))</f>
        <v/>
      </c>
      <c r="Z119" s="297" t="str">
        <f>IF(Z118="","",VLOOKUP(Z118,'標準様式１シフト記号表（勤務時間帯）'!$C$6:$K$35,9,FALSE))</f>
        <v/>
      </c>
      <c r="AA119" s="298" t="str">
        <f>IF(AA118="","",VLOOKUP(AA118,'標準様式１シフト記号表（勤務時間帯）'!$C$6:$K$35,9,FALSE))</f>
        <v/>
      </c>
      <c r="AB119" s="298" t="str">
        <f>IF(AB118="","",VLOOKUP(AB118,'標準様式１シフト記号表（勤務時間帯）'!$C$6:$K$35,9,FALSE))</f>
        <v/>
      </c>
      <c r="AC119" s="298" t="str">
        <f>IF(AC118="","",VLOOKUP(AC118,'標準様式１シフト記号表（勤務時間帯）'!$C$6:$K$35,9,FALSE))</f>
        <v/>
      </c>
      <c r="AD119" s="298" t="str">
        <f>IF(AD118="","",VLOOKUP(AD118,'標準様式１シフト記号表（勤務時間帯）'!$C$6:$K$35,9,FALSE))</f>
        <v/>
      </c>
      <c r="AE119" s="298" t="str">
        <f>IF(AE118="","",VLOOKUP(AE118,'標準様式１シフト記号表（勤務時間帯）'!$C$6:$K$35,9,FALSE))</f>
        <v/>
      </c>
      <c r="AF119" s="299" t="str">
        <f>IF(AF118="","",VLOOKUP(AF118,'標準様式１シフト記号表（勤務時間帯）'!$C$6:$K$35,9,FALSE))</f>
        <v/>
      </c>
      <c r="AG119" s="297" t="str">
        <f>IF(AG118="","",VLOOKUP(AG118,'標準様式１シフト記号表（勤務時間帯）'!$C$6:$K$35,9,FALSE))</f>
        <v/>
      </c>
      <c r="AH119" s="298" t="str">
        <f>IF(AH118="","",VLOOKUP(AH118,'標準様式１シフト記号表（勤務時間帯）'!$C$6:$K$35,9,FALSE))</f>
        <v/>
      </c>
      <c r="AI119" s="298" t="str">
        <f>IF(AI118="","",VLOOKUP(AI118,'標準様式１シフト記号表（勤務時間帯）'!$C$6:$K$35,9,FALSE))</f>
        <v/>
      </c>
      <c r="AJ119" s="298" t="str">
        <f>IF(AJ118="","",VLOOKUP(AJ118,'標準様式１シフト記号表（勤務時間帯）'!$C$6:$K$35,9,FALSE))</f>
        <v/>
      </c>
      <c r="AK119" s="298" t="str">
        <f>IF(AK118="","",VLOOKUP(AK118,'標準様式１シフト記号表（勤務時間帯）'!$C$6:$K$35,9,FALSE))</f>
        <v/>
      </c>
      <c r="AL119" s="298" t="str">
        <f>IF(AL118="","",VLOOKUP(AL118,'標準様式１シフト記号表（勤務時間帯）'!$C$6:$K$35,9,FALSE))</f>
        <v/>
      </c>
      <c r="AM119" s="299" t="str">
        <f>IF(AM118="","",VLOOKUP(AM118,'標準様式１シフト記号表（勤務時間帯）'!$C$6:$K$35,9,FALSE))</f>
        <v/>
      </c>
      <c r="AN119" s="297" t="str">
        <f>IF(AN118="","",VLOOKUP(AN118,'標準様式１シフト記号表（勤務時間帯）'!$C$6:$K$35,9,FALSE))</f>
        <v/>
      </c>
      <c r="AO119" s="298" t="str">
        <f>IF(AO118="","",VLOOKUP(AO118,'標準様式１シフト記号表（勤務時間帯）'!$C$6:$K$35,9,FALSE))</f>
        <v/>
      </c>
      <c r="AP119" s="298" t="str">
        <f>IF(AP118="","",VLOOKUP(AP118,'標準様式１シフト記号表（勤務時間帯）'!$C$6:$K$35,9,FALSE))</f>
        <v/>
      </c>
      <c r="AQ119" s="298" t="str">
        <f>IF(AQ118="","",VLOOKUP(AQ118,'標準様式１シフト記号表（勤務時間帯）'!$C$6:$K$35,9,FALSE))</f>
        <v/>
      </c>
      <c r="AR119" s="298" t="str">
        <f>IF(AR118="","",VLOOKUP(AR118,'標準様式１シフト記号表（勤務時間帯）'!$C$6:$K$35,9,FALSE))</f>
        <v/>
      </c>
      <c r="AS119" s="298" t="str">
        <f>IF(AS118="","",VLOOKUP(AS118,'標準様式１シフト記号表（勤務時間帯）'!$C$6:$K$35,9,FALSE))</f>
        <v/>
      </c>
      <c r="AT119" s="299" t="str">
        <f>IF(AT118="","",VLOOKUP(AT118,'標準様式１シフト記号表（勤務時間帯）'!$C$6:$K$35,9,FALSE))</f>
        <v/>
      </c>
      <c r="AU119" s="297" t="str">
        <f>IF(AU118="","",VLOOKUP(AU118,'標準様式１シフト記号表（勤務時間帯）'!$C$6:$K$35,9,FALSE))</f>
        <v/>
      </c>
      <c r="AV119" s="298" t="str">
        <f>IF(AV118="","",VLOOKUP(AV118,'標準様式１シフト記号表（勤務時間帯）'!$C$6:$K$35,9,FALSE))</f>
        <v/>
      </c>
      <c r="AW119" s="298" t="str">
        <f>IF(AW118="","",VLOOKUP(AW118,'標準様式１シフト記号表（勤務時間帯）'!$C$6:$K$35,9,FALSE))</f>
        <v/>
      </c>
      <c r="AX119" s="1592">
        <f>IF($BB$3="４週",SUM(S119:AT119),IF($BB$3="暦月",SUM(S119:AW119),""))</f>
        <v>0</v>
      </c>
      <c r="AY119" s="1593"/>
      <c r="AZ119" s="1594">
        <f>IF($BB$3="４週",AX119/4,IF($BB$3="暦月",'標準様式１（100名）'!AX119/('標準様式１（100名）'!$BB$8/7),""))</f>
        <v>0</v>
      </c>
      <c r="BA119" s="1595"/>
      <c r="BB119" s="1643"/>
      <c r="BC119" s="1544"/>
      <c r="BD119" s="1544"/>
      <c r="BE119" s="1544"/>
      <c r="BF119" s="1545"/>
    </row>
    <row r="120" spans="2:58" ht="20.25" customHeight="1" x14ac:dyDescent="0.15">
      <c r="B120" s="1522"/>
      <c r="C120" s="1631"/>
      <c r="D120" s="1632"/>
      <c r="E120" s="1633"/>
      <c r="F120" s="357">
        <f>C118</f>
        <v>0</v>
      </c>
      <c r="G120" s="1607"/>
      <c r="H120" s="1537"/>
      <c r="I120" s="1538"/>
      <c r="J120" s="1538"/>
      <c r="K120" s="1539"/>
      <c r="L120" s="1612"/>
      <c r="M120" s="1613"/>
      <c r="N120" s="1613"/>
      <c r="O120" s="1614"/>
      <c r="P120" s="1596" t="s">
        <v>550</v>
      </c>
      <c r="Q120" s="1597"/>
      <c r="R120" s="1598"/>
      <c r="S120" s="301" t="str">
        <f>IF(S118="","",VLOOKUP(S118,'標準様式１シフト記号表（勤務時間帯）'!$C$6:$U$35,19,FALSE))</f>
        <v/>
      </c>
      <c r="T120" s="302" t="str">
        <f>IF(T118="","",VLOOKUP(T118,'標準様式１シフト記号表（勤務時間帯）'!$C$6:$U$35,19,FALSE))</f>
        <v/>
      </c>
      <c r="U120" s="302" t="str">
        <f>IF(U118="","",VLOOKUP(U118,'標準様式１シフト記号表（勤務時間帯）'!$C$6:$U$35,19,FALSE))</f>
        <v/>
      </c>
      <c r="V120" s="302" t="str">
        <f>IF(V118="","",VLOOKUP(V118,'標準様式１シフト記号表（勤務時間帯）'!$C$6:$U$35,19,FALSE))</f>
        <v/>
      </c>
      <c r="W120" s="302" t="str">
        <f>IF(W118="","",VLOOKUP(W118,'標準様式１シフト記号表（勤務時間帯）'!$C$6:$U$35,19,FALSE))</f>
        <v/>
      </c>
      <c r="X120" s="302" t="str">
        <f>IF(X118="","",VLOOKUP(X118,'標準様式１シフト記号表（勤務時間帯）'!$C$6:$U$35,19,FALSE))</f>
        <v/>
      </c>
      <c r="Y120" s="303" t="str">
        <f>IF(Y118="","",VLOOKUP(Y118,'標準様式１シフト記号表（勤務時間帯）'!$C$6:$U$35,19,FALSE))</f>
        <v/>
      </c>
      <c r="Z120" s="301" t="str">
        <f>IF(Z118="","",VLOOKUP(Z118,'標準様式１シフト記号表（勤務時間帯）'!$C$6:$U$35,19,FALSE))</f>
        <v/>
      </c>
      <c r="AA120" s="302" t="str">
        <f>IF(AA118="","",VLOOKUP(AA118,'標準様式１シフト記号表（勤務時間帯）'!$C$6:$U$35,19,FALSE))</f>
        <v/>
      </c>
      <c r="AB120" s="302" t="str">
        <f>IF(AB118="","",VLOOKUP(AB118,'標準様式１シフト記号表（勤務時間帯）'!$C$6:$U$35,19,FALSE))</f>
        <v/>
      </c>
      <c r="AC120" s="302" t="str">
        <f>IF(AC118="","",VLOOKUP(AC118,'標準様式１シフト記号表（勤務時間帯）'!$C$6:$U$35,19,FALSE))</f>
        <v/>
      </c>
      <c r="AD120" s="302" t="str">
        <f>IF(AD118="","",VLOOKUP(AD118,'標準様式１シフト記号表（勤務時間帯）'!$C$6:$U$35,19,FALSE))</f>
        <v/>
      </c>
      <c r="AE120" s="302" t="str">
        <f>IF(AE118="","",VLOOKUP(AE118,'標準様式１シフト記号表（勤務時間帯）'!$C$6:$U$35,19,FALSE))</f>
        <v/>
      </c>
      <c r="AF120" s="303" t="str">
        <f>IF(AF118="","",VLOOKUP(AF118,'標準様式１シフト記号表（勤務時間帯）'!$C$6:$U$35,19,FALSE))</f>
        <v/>
      </c>
      <c r="AG120" s="301" t="str">
        <f>IF(AG118="","",VLOOKUP(AG118,'標準様式１シフト記号表（勤務時間帯）'!$C$6:$U$35,19,FALSE))</f>
        <v/>
      </c>
      <c r="AH120" s="302" t="str">
        <f>IF(AH118="","",VLOOKUP(AH118,'標準様式１シフト記号表（勤務時間帯）'!$C$6:$U$35,19,FALSE))</f>
        <v/>
      </c>
      <c r="AI120" s="302" t="str">
        <f>IF(AI118="","",VLOOKUP(AI118,'標準様式１シフト記号表（勤務時間帯）'!$C$6:$U$35,19,FALSE))</f>
        <v/>
      </c>
      <c r="AJ120" s="302" t="str">
        <f>IF(AJ118="","",VLOOKUP(AJ118,'標準様式１シフト記号表（勤務時間帯）'!$C$6:$U$35,19,FALSE))</f>
        <v/>
      </c>
      <c r="AK120" s="302" t="str">
        <f>IF(AK118="","",VLOOKUP(AK118,'標準様式１シフト記号表（勤務時間帯）'!$C$6:$U$35,19,FALSE))</f>
        <v/>
      </c>
      <c r="AL120" s="302" t="str">
        <f>IF(AL118="","",VLOOKUP(AL118,'標準様式１シフト記号表（勤務時間帯）'!$C$6:$U$35,19,FALSE))</f>
        <v/>
      </c>
      <c r="AM120" s="303" t="str">
        <f>IF(AM118="","",VLOOKUP(AM118,'標準様式１シフト記号表（勤務時間帯）'!$C$6:$U$35,19,FALSE))</f>
        <v/>
      </c>
      <c r="AN120" s="301" t="str">
        <f>IF(AN118="","",VLOOKUP(AN118,'標準様式１シフト記号表（勤務時間帯）'!$C$6:$U$35,19,FALSE))</f>
        <v/>
      </c>
      <c r="AO120" s="302" t="str">
        <f>IF(AO118="","",VLOOKUP(AO118,'標準様式１シフト記号表（勤務時間帯）'!$C$6:$U$35,19,FALSE))</f>
        <v/>
      </c>
      <c r="AP120" s="302" t="str">
        <f>IF(AP118="","",VLOOKUP(AP118,'標準様式１シフト記号表（勤務時間帯）'!$C$6:$U$35,19,FALSE))</f>
        <v/>
      </c>
      <c r="AQ120" s="302" t="str">
        <f>IF(AQ118="","",VLOOKUP(AQ118,'標準様式１シフト記号表（勤務時間帯）'!$C$6:$U$35,19,FALSE))</f>
        <v/>
      </c>
      <c r="AR120" s="302" t="str">
        <f>IF(AR118="","",VLOOKUP(AR118,'標準様式１シフト記号表（勤務時間帯）'!$C$6:$U$35,19,FALSE))</f>
        <v/>
      </c>
      <c r="AS120" s="302" t="str">
        <f>IF(AS118="","",VLOOKUP(AS118,'標準様式１シフト記号表（勤務時間帯）'!$C$6:$U$35,19,FALSE))</f>
        <v/>
      </c>
      <c r="AT120" s="303" t="str">
        <f>IF(AT118="","",VLOOKUP(AT118,'標準様式１シフト記号表（勤務時間帯）'!$C$6:$U$35,19,FALSE))</f>
        <v/>
      </c>
      <c r="AU120" s="301" t="str">
        <f>IF(AU118="","",VLOOKUP(AU118,'標準様式１シフト記号表（勤務時間帯）'!$C$6:$U$35,19,FALSE))</f>
        <v/>
      </c>
      <c r="AV120" s="302" t="str">
        <f>IF(AV118="","",VLOOKUP(AV118,'標準様式１シフト記号表（勤務時間帯）'!$C$6:$U$35,19,FALSE))</f>
        <v/>
      </c>
      <c r="AW120" s="302" t="str">
        <f>IF(AW118="","",VLOOKUP(AW118,'標準様式１シフト記号表（勤務時間帯）'!$C$6:$U$35,19,FALSE))</f>
        <v/>
      </c>
      <c r="AX120" s="1599">
        <f>IF($BB$3="４週",SUM(S120:AT120),IF($BB$3="暦月",SUM(S120:AW120),""))</f>
        <v>0</v>
      </c>
      <c r="AY120" s="1600"/>
      <c r="AZ120" s="1601">
        <f>IF($BB$3="４週",AX120/4,IF($BB$3="暦月",'標準様式１（100名）'!AX120/('標準様式１（100名）'!$BB$8/7),""))</f>
        <v>0</v>
      </c>
      <c r="BA120" s="1602"/>
      <c r="BB120" s="1644"/>
      <c r="BC120" s="1613"/>
      <c r="BD120" s="1613"/>
      <c r="BE120" s="1613"/>
      <c r="BF120" s="1614"/>
    </row>
    <row r="121" spans="2:58" ht="20.25" customHeight="1" x14ac:dyDescent="0.15">
      <c r="B121" s="1522">
        <f>B118+1</f>
        <v>34</v>
      </c>
      <c r="C121" s="1625"/>
      <c r="D121" s="1626"/>
      <c r="E121" s="1627"/>
      <c r="F121" s="304"/>
      <c r="G121" s="1606"/>
      <c r="H121" s="1608"/>
      <c r="I121" s="1538"/>
      <c r="J121" s="1538"/>
      <c r="K121" s="1539"/>
      <c r="L121" s="1609"/>
      <c r="M121" s="1610"/>
      <c r="N121" s="1610"/>
      <c r="O121" s="1611"/>
      <c r="P121" s="1615" t="s">
        <v>548</v>
      </c>
      <c r="Q121" s="1616"/>
      <c r="R121" s="1617"/>
      <c r="S121" s="354"/>
      <c r="T121" s="355"/>
      <c r="U121" s="355"/>
      <c r="V121" s="355"/>
      <c r="W121" s="355"/>
      <c r="X121" s="355"/>
      <c r="Y121" s="356"/>
      <c r="Z121" s="354"/>
      <c r="AA121" s="355"/>
      <c r="AB121" s="355"/>
      <c r="AC121" s="355"/>
      <c r="AD121" s="355"/>
      <c r="AE121" s="355"/>
      <c r="AF121" s="356"/>
      <c r="AG121" s="354"/>
      <c r="AH121" s="355"/>
      <c r="AI121" s="355"/>
      <c r="AJ121" s="355"/>
      <c r="AK121" s="355"/>
      <c r="AL121" s="355"/>
      <c r="AM121" s="356"/>
      <c r="AN121" s="354"/>
      <c r="AO121" s="355"/>
      <c r="AP121" s="355"/>
      <c r="AQ121" s="355"/>
      <c r="AR121" s="355"/>
      <c r="AS121" s="355"/>
      <c r="AT121" s="356"/>
      <c r="AU121" s="354"/>
      <c r="AV121" s="355"/>
      <c r="AW121" s="355"/>
      <c r="AX121" s="1692"/>
      <c r="AY121" s="1693"/>
      <c r="AZ121" s="1694"/>
      <c r="BA121" s="1695"/>
      <c r="BB121" s="1642"/>
      <c r="BC121" s="1610"/>
      <c r="BD121" s="1610"/>
      <c r="BE121" s="1610"/>
      <c r="BF121" s="1611"/>
    </row>
    <row r="122" spans="2:58" ht="20.25" customHeight="1" x14ac:dyDescent="0.15">
      <c r="B122" s="1522"/>
      <c r="C122" s="1628"/>
      <c r="D122" s="1629"/>
      <c r="E122" s="1630"/>
      <c r="F122" s="296"/>
      <c r="G122" s="1533"/>
      <c r="H122" s="1537"/>
      <c r="I122" s="1538"/>
      <c r="J122" s="1538"/>
      <c r="K122" s="1539"/>
      <c r="L122" s="1543"/>
      <c r="M122" s="1544"/>
      <c r="N122" s="1544"/>
      <c r="O122" s="1545"/>
      <c r="P122" s="1589" t="s">
        <v>549</v>
      </c>
      <c r="Q122" s="1590"/>
      <c r="R122" s="1591"/>
      <c r="S122" s="297" t="str">
        <f>IF(S121="","",VLOOKUP(S121,'標準様式１シフト記号表（勤務時間帯）'!$C$6:$K$35,9,FALSE))</f>
        <v/>
      </c>
      <c r="T122" s="298" t="str">
        <f>IF(T121="","",VLOOKUP(T121,'標準様式１シフト記号表（勤務時間帯）'!$C$6:$K$35,9,FALSE))</f>
        <v/>
      </c>
      <c r="U122" s="298" t="str">
        <f>IF(U121="","",VLOOKUP(U121,'標準様式１シフト記号表（勤務時間帯）'!$C$6:$K$35,9,FALSE))</f>
        <v/>
      </c>
      <c r="V122" s="298" t="str">
        <f>IF(V121="","",VLOOKUP(V121,'標準様式１シフト記号表（勤務時間帯）'!$C$6:$K$35,9,FALSE))</f>
        <v/>
      </c>
      <c r="W122" s="298" t="str">
        <f>IF(W121="","",VLOOKUP(W121,'標準様式１シフト記号表（勤務時間帯）'!$C$6:$K$35,9,FALSE))</f>
        <v/>
      </c>
      <c r="X122" s="298" t="str">
        <f>IF(X121="","",VLOOKUP(X121,'標準様式１シフト記号表（勤務時間帯）'!$C$6:$K$35,9,FALSE))</f>
        <v/>
      </c>
      <c r="Y122" s="299" t="str">
        <f>IF(Y121="","",VLOOKUP(Y121,'標準様式１シフト記号表（勤務時間帯）'!$C$6:$K$35,9,FALSE))</f>
        <v/>
      </c>
      <c r="Z122" s="297" t="str">
        <f>IF(Z121="","",VLOOKUP(Z121,'標準様式１シフト記号表（勤務時間帯）'!$C$6:$K$35,9,FALSE))</f>
        <v/>
      </c>
      <c r="AA122" s="298" t="str">
        <f>IF(AA121="","",VLOOKUP(AA121,'標準様式１シフト記号表（勤務時間帯）'!$C$6:$K$35,9,FALSE))</f>
        <v/>
      </c>
      <c r="AB122" s="298" t="str">
        <f>IF(AB121="","",VLOOKUP(AB121,'標準様式１シフト記号表（勤務時間帯）'!$C$6:$K$35,9,FALSE))</f>
        <v/>
      </c>
      <c r="AC122" s="298" t="str">
        <f>IF(AC121="","",VLOOKUP(AC121,'標準様式１シフト記号表（勤務時間帯）'!$C$6:$K$35,9,FALSE))</f>
        <v/>
      </c>
      <c r="AD122" s="298" t="str">
        <f>IF(AD121="","",VLOOKUP(AD121,'標準様式１シフト記号表（勤務時間帯）'!$C$6:$K$35,9,FALSE))</f>
        <v/>
      </c>
      <c r="AE122" s="298" t="str">
        <f>IF(AE121="","",VLOOKUP(AE121,'標準様式１シフト記号表（勤務時間帯）'!$C$6:$K$35,9,FALSE))</f>
        <v/>
      </c>
      <c r="AF122" s="299" t="str">
        <f>IF(AF121="","",VLOOKUP(AF121,'標準様式１シフト記号表（勤務時間帯）'!$C$6:$K$35,9,FALSE))</f>
        <v/>
      </c>
      <c r="AG122" s="297" t="str">
        <f>IF(AG121="","",VLOOKUP(AG121,'標準様式１シフト記号表（勤務時間帯）'!$C$6:$K$35,9,FALSE))</f>
        <v/>
      </c>
      <c r="AH122" s="298" t="str">
        <f>IF(AH121="","",VLOOKUP(AH121,'標準様式１シフト記号表（勤務時間帯）'!$C$6:$K$35,9,FALSE))</f>
        <v/>
      </c>
      <c r="AI122" s="298" t="str">
        <f>IF(AI121="","",VLOOKUP(AI121,'標準様式１シフト記号表（勤務時間帯）'!$C$6:$K$35,9,FALSE))</f>
        <v/>
      </c>
      <c r="AJ122" s="298" t="str">
        <f>IF(AJ121="","",VLOOKUP(AJ121,'標準様式１シフト記号表（勤務時間帯）'!$C$6:$K$35,9,FALSE))</f>
        <v/>
      </c>
      <c r="AK122" s="298" t="str">
        <f>IF(AK121="","",VLOOKUP(AK121,'標準様式１シフト記号表（勤務時間帯）'!$C$6:$K$35,9,FALSE))</f>
        <v/>
      </c>
      <c r="AL122" s="298" t="str">
        <f>IF(AL121="","",VLOOKUP(AL121,'標準様式１シフト記号表（勤務時間帯）'!$C$6:$K$35,9,FALSE))</f>
        <v/>
      </c>
      <c r="AM122" s="299" t="str">
        <f>IF(AM121="","",VLOOKUP(AM121,'標準様式１シフト記号表（勤務時間帯）'!$C$6:$K$35,9,FALSE))</f>
        <v/>
      </c>
      <c r="AN122" s="297" t="str">
        <f>IF(AN121="","",VLOOKUP(AN121,'標準様式１シフト記号表（勤務時間帯）'!$C$6:$K$35,9,FALSE))</f>
        <v/>
      </c>
      <c r="AO122" s="298" t="str">
        <f>IF(AO121="","",VLOOKUP(AO121,'標準様式１シフト記号表（勤務時間帯）'!$C$6:$K$35,9,FALSE))</f>
        <v/>
      </c>
      <c r="AP122" s="298" t="str">
        <f>IF(AP121="","",VLOOKUP(AP121,'標準様式１シフト記号表（勤務時間帯）'!$C$6:$K$35,9,FALSE))</f>
        <v/>
      </c>
      <c r="AQ122" s="298" t="str">
        <f>IF(AQ121="","",VLOOKUP(AQ121,'標準様式１シフト記号表（勤務時間帯）'!$C$6:$K$35,9,FALSE))</f>
        <v/>
      </c>
      <c r="AR122" s="298" t="str">
        <f>IF(AR121="","",VLOOKUP(AR121,'標準様式１シフト記号表（勤務時間帯）'!$C$6:$K$35,9,FALSE))</f>
        <v/>
      </c>
      <c r="AS122" s="298" t="str">
        <f>IF(AS121="","",VLOOKUP(AS121,'標準様式１シフト記号表（勤務時間帯）'!$C$6:$K$35,9,FALSE))</f>
        <v/>
      </c>
      <c r="AT122" s="299" t="str">
        <f>IF(AT121="","",VLOOKUP(AT121,'標準様式１シフト記号表（勤務時間帯）'!$C$6:$K$35,9,FALSE))</f>
        <v/>
      </c>
      <c r="AU122" s="297" t="str">
        <f>IF(AU121="","",VLOOKUP(AU121,'標準様式１シフト記号表（勤務時間帯）'!$C$6:$K$35,9,FALSE))</f>
        <v/>
      </c>
      <c r="AV122" s="298" t="str">
        <f>IF(AV121="","",VLOOKUP(AV121,'標準様式１シフト記号表（勤務時間帯）'!$C$6:$K$35,9,FALSE))</f>
        <v/>
      </c>
      <c r="AW122" s="298" t="str">
        <f>IF(AW121="","",VLOOKUP(AW121,'標準様式１シフト記号表（勤務時間帯）'!$C$6:$K$35,9,FALSE))</f>
        <v/>
      </c>
      <c r="AX122" s="1592">
        <f>IF($BB$3="４週",SUM(S122:AT122),IF($BB$3="暦月",SUM(S122:AW122),""))</f>
        <v>0</v>
      </c>
      <c r="AY122" s="1593"/>
      <c r="AZ122" s="1594">
        <f>IF($BB$3="４週",AX122/4,IF($BB$3="暦月",'標準様式１（100名）'!AX122/('標準様式１（100名）'!$BB$8/7),""))</f>
        <v>0</v>
      </c>
      <c r="BA122" s="1595"/>
      <c r="BB122" s="1643"/>
      <c r="BC122" s="1544"/>
      <c r="BD122" s="1544"/>
      <c r="BE122" s="1544"/>
      <c r="BF122" s="1545"/>
    </row>
    <row r="123" spans="2:58" ht="20.25" customHeight="1" x14ac:dyDescent="0.15">
      <c r="B123" s="1522"/>
      <c r="C123" s="1631"/>
      <c r="D123" s="1632"/>
      <c r="E123" s="1633"/>
      <c r="F123" s="357">
        <f>C121</f>
        <v>0</v>
      </c>
      <c r="G123" s="1607"/>
      <c r="H123" s="1537"/>
      <c r="I123" s="1538"/>
      <c r="J123" s="1538"/>
      <c r="K123" s="1539"/>
      <c r="L123" s="1612"/>
      <c r="M123" s="1613"/>
      <c r="N123" s="1613"/>
      <c r="O123" s="1614"/>
      <c r="P123" s="1596" t="s">
        <v>550</v>
      </c>
      <c r="Q123" s="1597"/>
      <c r="R123" s="1598"/>
      <c r="S123" s="301" t="str">
        <f>IF(S121="","",VLOOKUP(S121,'標準様式１シフト記号表（勤務時間帯）'!$C$6:$U$35,19,FALSE))</f>
        <v/>
      </c>
      <c r="T123" s="302" t="str">
        <f>IF(T121="","",VLOOKUP(T121,'標準様式１シフト記号表（勤務時間帯）'!$C$6:$U$35,19,FALSE))</f>
        <v/>
      </c>
      <c r="U123" s="302" t="str">
        <f>IF(U121="","",VLOOKUP(U121,'標準様式１シフト記号表（勤務時間帯）'!$C$6:$U$35,19,FALSE))</f>
        <v/>
      </c>
      <c r="V123" s="302" t="str">
        <f>IF(V121="","",VLOOKUP(V121,'標準様式１シフト記号表（勤務時間帯）'!$C$6:$U$35,19,FALSE))</f>
        <v/>
      </c>
      <c r="W123" s="302" t="str">
        <f>IF(W121="","",VLOOKUP(W121,'標準様式１シフト記号表（勤務時間帯）'!$C$6:$U$35,19,FALSE))</f>
        <v/>
      </c>
      <c r="X123" s="302" t="str">
        <f>IF(X121="","",VLOOKUP(X121,'標準様式１シフト記号表（勤務時間帯）'!$C$6:$U$35,19,FALSE))</f>
        <v/>
      </c>
      <c r="Y123" s="303" t="str">
        <f>IF(Y121="","",VLOOKUP(Y121,'標準様式１シフト記号表（勤務時間帯）'!$C$6:$U$35,19,FALSE))</f>
        <v/>
      </c>
      <c r="Z123" s="301" t="str">
        <f>IF(Z121="","",VLOOKUP(Z121,'標準様式１シフト記号表（勤務時間帯）'!$C$6:$U$35,19,FALSE))</f>
        <v/>
      </c>
      <c r="AA123" s="302" t="str">
        <f>IF(AA121="","",VLOOKUP(AA121,'標準様式１シフト記号表（勤務時間帯）'!$C$6:$U$35,19,FALSE))</f>
        <v/>
      </c>
      <c r="AB123" s="302" t="str">
        <f>IF(AB121="","",VLOOKUP(AB121,'標準様式１シフト記号表（勤務時間帯）'!$C$6:$U$35,19,FALSE))</f>
        <v/>
      </c>
      <c r="AC123" s="302" t="str">
        <f>IF(AC121="","",VLOOKUP(AC121,'標準様式１シフト記号表（勤務時間帯）'!$C$6:$U$35,19,FALSE))</f>
        <v/>
      </c>
      <c r="AD123" s="302" t="str">
        <f>IF(AD121="","",VLOOKUP(AD121,'標準様式１シフト記号表（勤務時間帯）'!$C$6:$U$35,19,FALSE))</f>
        <v/>
      </c>
      <c r="AE123" s="302" t="str">
        <f>IF(AE121="","",VLOOKUP(AE121,'標準様式１シフト記号表（勤務時間帯）'!$C$6:$U$35,19,FALSE))</f>
        <v/>
      </c>
      <c r="AF123" s="303" t="str">
        <f>IF(AF121="","",VLOOKUP(AF121,'標準様式１シフト記号表（勤務時間帯）'!$C$6:$U$35,19,FALSE))</f>
        <v/>
      </c>
      <c r="AG123" s="301" t="str">
        <f>IF(AG121="","",VLOOKUP(AG121,'標準様式１シフト記号表（勤務時間帯）'!$C$6:$U$35,19,FALSE))</f>
        <v/>
      </c>
      <c r="AH123" s="302" t="str">
        <f>IF(AH121="","",VLOOKUP(AH121,'標準様式１シフト記号表（勤務時間帯）'!$C$6:$U$35,19,FALSE))</f>
        <v/>
      </c>
      <c r="AI123" s="302" t="str">
        <f>IF(AI121="","",VLOOKUP(AI121,'標準様式１シフト記号表（勤務時間帯）'!$C$6:$U$35,19,FALSE))</f>
        <v/>
      </c>
      <c r="AJ123" s="302" t="str">
        <f>IF(AJ121="","",VLOOKUP(AJ121,'標準様式１シフト記号表（勤務時間帯）'!$C$6:$U$35,19,FALSE))</f>
        <v/>
      </c>
      <c r="AK123" s="302" t="str">
        <f>IF(AK121="","",VLOOKUP(AK121,'標準様式１シフト記号表（勤務時間帯）'!$C$6:$U$35,19,FALSE))</f>
        <v/>
      </c>
      <c r="AL123" s="302" t="str">
        <f>IF(AL121="","",VLOOKUP(AL121,'標準様式１シフト記号表（勤務時間帯）'!$C$6:$U$35,19,FALSE))</f>
        <v/>
      </c>
      <c r="AM123" s="303" t="str">
        <f>IF(AM121="","",VLOOKUP(AM121,'標準様式１シフト記号表（勤務時間帯）'!$C$6:$U$35,19,FALSE))</f>
        <v/>
      </c>
      <c r="AN123" s="301" t="str">
        <f>IF(AN121="","",VLOOKUP(AN121,'標準様式１シフト記号表（勤務時間帯）'!$C$6:$U$35,19,FALSE))</f>
        <v/>
      </c>
      <c r="AO123" s="302" t="str">
        <f>IF(AO121="","",VLOOKUP(AO121,'標準様式１シフト記号表（勤務時間帯）'!$C$6:$U$35,19,FALSE))</f>
        <v/>
      </c>
      <c r="AP123" s="302" t="str">
        <f>IF(AP121="","",VLOOKUP(AP121,'標準様式１シフト記号表（勤務時間帯）'!$C$6:$U$35,19,FALSE))</f>
        <v/>
      </c>
      <c r="AQ123" s="302" t="str">
        <f>IF(AQ121="","",VLOOKUP(AQ121,'標準様式１シフト記号表（勤務時間帯）'!$C$6:$U$35,19,FALSE))</f>
        <v/>
      </c>
      <c r="AR123" s="302" t="str">
        <f>IF(AR121="","",VLOOKUP(AR121,'標準様式１シフト記号表（勤務時間帯）'!$C$6:$U$35,19,FALSE))</f>
        <v/>
      </c>
      <c r="AS123" s="302" t="str">
        <f>IF(AS121="","",VLOOKUP(AS121,'標準様式１シフト記号表（勤務時間帯）'!$C$6:$U$35,19,FALSE))</f>
        <v/>
      </c>
      <c r="AT123" s="303" t="str">
        <f>IF(AT121="","",VLOOKUP(AT121,'標準様式１シフト記号表（勤務時間帯）'!$C$6:$U$35,19,FALSE))</f>
        <v/>
      </c>
      <c r="AU123" s="301" t="str">
        <f>IF(AU121="","",VLOOKUP(AU121,'標準様式１シフト記号表（勤務時間帯）'!$C$6:$U$35,19,FALSE))</f>
        <v/>
      </c>
      <c r="AV123" s="302" t="str">
        <f>IF(AV121="","",VLOOKUP(AV121,'標準様式１シフト記号表（勤務時間帯）'!$C$6:$U$35,19,FALSE))</f>
        <v/>
      </c>
      <c r="AW123" s="302" t="str">
        <f>IF(AW121="","",VLOOKUP(AW121,'標準様式１シフト記号表（勤務時間帯）'!$C$6:$U$35,19,FALSE))</f>
        <v/>
      </c>
      <c r="AX123" s="1599">
        <f>IF($BB$3="４週",SUM(S123:AT123),IF($BB$3="暦月",SUM(S123:AW123),""))</f>
        <v>0</v>
      </c>
      <c r="AY123" s="1600"/>
      <c r="AZ123" s="1601">
        <f>IF($BB$3="４週",AX123/4,IF($BB$3="暦月",'標準様式１（100名）'!AX123/('標準様式１（100名）'!$BB$8/7),""))</f>
        <v>0</v>
      </c>
      <c r="BA123" s="1602"/>
      <c r="BB123" s="1644"/>
      <c r="BC123" s="1613"/>
      <c r="BD123" s="1613"/>
      <c r="BE123" s="1613"/>
      <c r="BF123" s="1614"/>
    </row>
    <row r="124" spans="2:58" ht="20.25" customHeight="1" x14ac:dyDescent="0.15">
      <c r="B124" s="1522">
        <f>B121+1</f>
        <v>35</v>
      </c>
      <c r="C124" s="1625"/>
      <c r="D124" s="1626"/>
      <c r="E124" s="1627"/>
      <c r="F124" s="304"/>
      <c r="G124" s="1606"/>
      <c r="H124" s="1608"/>
      <c r="I124" s="1538"/>
      <c r="J124" s="1538"/>
      <c r="K124" s="1539"/>
      <c r="L124" s="1609"/>
      <c r="M124" s="1610"/>
      <c r="N124" s="1610"/>
      <c r="O124" s="1611"/>
      <c r="P124" s="1615" t="s">
        <v>548</v>
      </c>
      <c r="Q124" s="1616"/>
      <c r="R124" s="1617"/>
      <c r="S124" s="354"/>
      <c r="T124" s="355"/>
      <c r="U124" s="355"/>
      <c r="V124" s="355"/>
      <c r="W124" s="355"/>
      <c r="X124" s="355"/>
      <c r="Y124" s="356"/>
      <c r="Z124" s="354"/>
      <c r="AA124" s="355"/>
      <c r="AB124" s="355"/>
      <c r="AC124" s="355"/>
      <c r="AD124" s="355"/>
      <c r="AE124" s="355"/>
      <c r="AF124" s="356"/>
      <c r="AG124" s="354"/>
      <c r="AH124" s="355"/>
      <c r="AI124" s="355"/>
      <c r="AJ124" s="355"/>
      <c r="AK124" s="355"/>
      <c r="AL124" s="355"/>
      <c r="AM124" s="356"/>
      <c r="AN124" s="354"/>
      <c r="AO124" s="355"/>
      <c r="AP124" s="355"/>
      <c r="AQ124" s="355"/>
      <c r="AR124" s="355"/>
      <c r="AS124" s="355"/>
      <c r="AT124" s="356"/>
      <c r="AU124" s="354"/>
      <c r="AV124" s="355"/>
      <c r="AW124" s="355"/>
      <c r="AX124" s="1692"/>
      <c r="AY124" s="1693"/>
      <c r="AZ124" s="1694"/>
      <c r="BA124" s="1695"/>
      <c r="BB124" s="1642"/>
      <c r="BC124" s="1610"/>
      <c r="BD124" s="1610"/>
      <c r="BE124" s="1610"/>
      <c r="BF124" s="1611"/>
    </row>
    <row r="125" spans="2:58" ht="20.25" customHeight="1" x14ac:dyDescent="0.15">
      <c r="B125" s="1522"/>
      <c r="C125" s="1628"/>
      <c r="D125" s="1629"/>
      <c r="E125" s="1630"/>
      <c r="F125" s="296"/>
      <c r="G125" s="1533"/>
      <c r="H125" s="1537"/>
      <c r="I125" s="1538"/>
      <c r="J125" s="1538"/>
      <c r="K125" s="1539"/>
      <c r="L125" s="1543"/>
      <c r="M125" s="1544"/>
      <c r="N125" s="1544"/>
      <c r="O125" s="1545"/>
      <c r="P125" s="1589" t="s">
        <v>549</v>
      </c>
      <c r="Q125" s="1590"/>
      <c r="R125" s="1591"/>
      <c r="S125" s="297" t="str">
        <f>IF(S124="","",VLOOKUP(S124,'標準様式１シフト記号表（勤務時間帯）'!$C$6:$K$35,9,FALSE))</f>
        <v/>
      </c>
      <c r="T125" s="298" t="str">
        <f>IF(T124="","",VLOOKUP(T124,'標準様式１シフト記号表（勤務時間帯）'!$C$6:$K$35,9,FALSE))</f>
        <v/>
      </c>
      <c r="U125" s="298" t="str">
        <f>IF(U124="","",VLOOKUP(U124,'標準様式１シフト記号表（勤務時間帯）'!$C$6:$K$35,9,FALSE))</f>
        <v/>
      </c>
      <c r="V125" s="298" t="str">
        <f>IF(V124="","",VLOOKUP(V124,'標準様式１シフト記号表（勤務時間帯）'!$C$6:$K$35,9,FALSE))</f>
        <v/>
      </c>
      <c r="W125" s="298" t="str">
        <f>IF(W124="","",VLOOKUP(W124,'標準様式１シフト記号表（勤務時間帯）'!$C$6:$K$35,9,FALSE))</f>
        <v/>
      </c>
      <c r="X125" s="298" t="str">
        <f>IF(X124="","",VLOOKUP(X124,'標準様式１シフト記号表（勤務時間帯）'!$C$6:$K$35,9,FALSE))</f>
        <v/>
      </c>
      <c r="Y125" s="299" t="str">
        <f>IF(Y124="","",VLOOKUP(Y124,'標準様式１シフト記号表（勤務時間帯）'!$C$6:$K$35,9,FALSE))</f>
        <v/>
      </c>
      <c r="Z125" s="297" t="str">
        <f>IF(Z124="","",VLOOKUP(Z124,'標準様式１シフト記号表（勤務時間帯）'!$C$6:$K$35,9,FALSE))</f>
        <v/>
      </c>
      <c r="AA125" s="298" t="str">
        <f>IF(AA124="","",VLOOKUP(AA124,'標準様式１シフト記号表（勤務時間帯）'!$C$6:$K$35,9,FALSE))</f>
        <v/>
      </c>
      <c r="AB125" s="298" t="str">
        <f>IF(AB124="","",VLOOKUP(AB124,'標準様式１シフト記号表（勤務時間帯）'!$C$6:$K$35,9,FALSE))</f>
        <v/>
      </c>
      <c r="AC125" s="298" t="str">
        <f>IF(AC124="","",VLOOKUP(AC124,'標準様式１シフト記号表（勤務時間帯）'!$C$6:$K$35,9,FALSE))</f>
        <v/>
      </c>
      <c r="AD125" s="298" t="str">
        <f>IF(AD124="","",VLOOKUP(AD124,'標準様式１シフト記号表（勤務時間帯）'!$C$6:$K$35,9,FALSE))</f>
        <v/>
      </c>
      <c r="AE125" s="298" t="str">
        <f>IF(AE124="","",VLOOKUP(AE124,'標準様式１シフト記号表（勤務時間帯）'!$C$6:$K$35,9,FALSE))</f>
        <v/>
      </c>
      <c r="AF125" s="299" t="str">
        <f>IF(AF124="","",VLOOKUP(AF124,'標準様式１シフト記号表（勤務時間帯）'!$C$6:$K$35,9,FALSE))</f>
        <v/>
      </c>
      <c r="AG125" s="297" t="str">
        <f>IF(AG124="","",VLOOKUP(AG124,'標準様式１シフト記号表（勤務時間帯）'!$C$6:$K$35,9,FALSE))</f>
        <v/>
      </c>
      <c r="AH125" s="298" t="str">
        <f>IF(AH124="","",VLOOKUP(AH124,'標準様式１シフト記号表（勤務時間帯）'!$C$6:$K$35,9,FALSE))</f>
        <v/>
      </c>
      <c r="AI125" s="298" t="str">
        <f>IF(AI124="","",VLOOKUP(AI124,'標準様式１シフト記号表（勤務時間帯）'!$C$6:$K$35,9,FALSE))</f>
        <v/>
      </c>
      <c r="AJ125" s="298" t="str">
        <f>IF(AJ124="","",VLOOKUP(AJ124,'標準様式１シフト記号表（勤務時間帯）'!$C$6:$K$35,9,FALSE))</f>
        <v/>
      </c>
      <c r="AK125" s="298" t="str">
        <f>IF(AK124="","",VLOOKUP(AK124,'標準様式１シフト記号表（勤務時間帯）'!$C$6:$K$35,9,FALSE))</f>
        <v/>
      </c>
      <c r="AL125" s="298" t="str">
        <f>IF(AL124="","",VLOOKUP(AL124,'標準様式１シフト記号表（勤務時間帯）'!$C$6:$K$35,9,FALSE))</f>
        <v/>
      </c>
      <c r="AM125" s="299" t="str">
        <f>IF(AM124="","",VLOOKUP(AM124,'標準様式１シフト記号表（勤務時間帯）'!$C$6:$K$35,9,FALSE))</f>
        <v/>
      </c>
      <c r="AN125" s="297" t="str">
        <f>IF(AN124="","",VLOOKUP(AN124,'標準様式１シフト記号表（勤務時間帯）'!$C$6:$K$35,9,FALSE))</f>
        <v/>
      </c>
      <c r="AO125" s="298" t="str">
        <f>IF(AO124="","",VLOOKUP(AO124,'標準様式１シフト記号表（勤務時間帯）'!$C$6:$K$35,9,FALSE))</f>
        <v/>
      </c>
      <c r="AP125" s="298" t="str">
        <f>IF(AP124="","",VLOOKUP(AP124,'標準様式１シフト記号表（勤務時間帯）'!$C$6:$K$35,9,FALSE))</f>
        <v/>
      </c>
      <c r="AQ125" s="298" t="str">
        <f>IF(AQ124="","",VLOOKUP(AQ124,'標準様式１シフト記号表（勤務時間帯）'!$C$6:$K$35,9,FALSE))</f>
        <v/>
      </c>
      <c r="AR125" s="298" t="str">
        <f>IF(AR124="","",VLOOKUP(AR124,'標準様式１シフト記号表（勤務時間帯）'!$C$6:$K$35,9,FALSE))</f>
        <v/>
      </c>
      <c r="AS125" s="298" t="str">
        <f>IF(AS124="","",VLOOKUP(AS124,'標準様式１シフト記号表（勤務時間帯）'!$C$6:$K$35,9,FALSE))</f>
        <v/>
      </c>
      <c r="AT125" s="299" t="str">
        <f>IF(AT124="","",VLOOKUP(AT124,'標準様式１シフト記号表（勤務時間帯）'!$C$6:$K$35,9,FALSE))</f>
        <v/>
      </c>
      <c r="AU125" s="297" t="str">
        <f>IF(AU124="","",VLOOKUP(AU124,'標準様式１シフト記号表（勤務時間帯）'!$C$6:$K$35,9,FALSE))</f>
        <v/>
      </c>
      <c r="AV125" s="298" t="str">
        <f>IF(AV124="","",VLOOKUP(AV124,'標準様式１シフト記号表（勤務時間帯）'!$C$6:$K$35,9,FALSE))</f>
        <v/>
      </c>
      <c r="AW125" s="298" t="str">
        <f>IF(AW124="","",VLOOKUP(AW124,'標準様式１シフト記号表（勤務時間帯）'!$C$6:$K$35,9,FALSE))</f>
        <v/>
      </c>
      <c r="AX125" s="1592">
        <f>IF($BB$3="４週",SUM(S125:AT125),IF($BB$3="暦月",SUM(S125:AW125),""))</f>
        <v>0</v>
      </c>
      <c r="AY125" s="1593"/>
      <c r="AZ125" s="1594">
        <f>IF($BB$3="４週",AX125/4,IF($BB$3="暦月",'標準様式１（100名）'!AX125/('標準様式１（100名）'!$BB$8/7),""))</f>
        <v>0</v>
      </c>
      <c r="BA125" s="1595"/>
      <c r="BB125" s="1643"/>
      <c r="BC125" s="1544"/>
      <c r="BD125" s="1544"/>
      <c r="BE125" s="1544"/>
      <c r="BF125" s="1545"/>
    </row>
    <row r="126" spans="2:58" ht="20.25" customHeight="1" x14ac:dyDescent="0.15">
      <c r="B126" s="1522"/>
      <c r="C126" s="1631"/>
      <c r="D126" s="1632"/>
      <c r="E126" s="1633"/>
      <c r="F126" s="357">
        <f>C124</f>
        <v>0</v>
      </c>
      <c r="G126" s="1607"/>
      <c r="H126" s="1537"/>
      <c r="I126" s="1538"/>
      <c r="J126" s="1538"/>
      <c r="K126" s="1539"/>
      <c r="L126" s="1612"/>
      <c r="M126" s="1613"/>
      <c r="N126" s="1613"/>
      <c r="O126" s="1614"/>
      <c r="P126" s="1596" t="s">
        <v>550</v>
      </c>
      <c r="Q126" s="1597"/>
      <c r="R126" s="1598"/>
      <c r="S126" s="301" t="str">
        <f>IF(S124="","",VLOOKUP(S124,'標準様式１シフト記号表（勤務時間帯）'!$C$6:$U$35,19,FALSE))</f>
        <v/>
      </c>
      <c r="T126" s="302" t="str">
        <f>IF(T124="","",VLOOKUP(T124,'標準様式１シフト記号表（勤務時間帯）'!$C$6:$U$35,19,FALSE))</f>
        <v/>
      </c>
      <c r="U126" s="302" t="str">
        <f>IF(U124="","",VLOOKUP(U124,'標準様式１シフト記号表（勤務時間帯）'!$C$6:$U$35,19,FALSE))</f>
        <v/>
      </c>
      <c r="V126" s="302" t="str">
        <f>IF(V124="","",VLOOKUP(V124,'標準様式１シフト記号表（勤務時間帯）'!$C$6:$U$35,19,FALSE))</f>
        <v/>
      </c>
      <c r="W126" s="302" t="str">
        <f>IF(W124="","",VLOOKUP(W124,'標準様式１シフト記号表（勤務時間帯）'!$C$6:$U$35,19,FALSE))</f>
        <v/>
      </c>
      <c r="X126" s="302" t="str">
        <f>IF(X124="","",VLOOKUP(X124,'標準様式１シフト記号表（勤務時間帯）'!$C$6:$U$35,19,FALSE))</f>
        <v/>
      </c>
      <c r="Y126" s="303" t="str">
        <f>IF(Y124="","",VLOOKUP(Y124,'標準様式１シフト記号表（勤務時間帯）'!$C$6:$U$35,19,FALSE))</f>
        <v/>
      </c>
      <c r="Z126" s="301" t="str">
        <f>IF(Z124="","",VLOOKUP(Z124,'標準様式１シフト記号表（勤務時間帯）'!$C$6:$U$35,19,FALSE))</f>
        <v/>
      </c>
      <c r="AA126" s="302" t="str">
        <f>IF(AA124="","",VLOOKUP(AA124,'標準様式１シフト記号表（勤務時間帯）'!$C$6:$U$35,19,FALSE))</f>
        <v/>
      </c>
      <c r="AB126" s="302" t="str">
        <f>IF(AB124="","",VLOOKUP(AB124,'標準様式１シフト記号表（勤務時間帯）'!$C$6:$U$35,19,FALSE))</f>
        <v/>
      </c>
      <c r="AC126" s="302" t="str">
        <f>IF(AC124="","",VLOOKUP(AC124,'標準様式１シフト記号表（勤務時間帯）'!$C$6:$U$35,19,FALSE))</f>
        <v/>
      </c>
      <c r="AD126" s="302" t="str">
        <f>IF(AD124="","",VLOOKUP(AD124,'標準様式１シフト記号表（勤務時間帯）'!$C$6:$U$35,19,FALSE))</f>
        <v/>
      </c>
      <c r="AE126" s="302" t="str">
        <f>IF(AE124="","",VLOOKUP(AE124,'標準様式１シフト記号表（勤務時間帯）'!$C$6:$U$35,19,FALSE))</f>
        <v/>
      </c>
      <c r="AF126" s="303" t="str">
        <f>IF(AF124="","",VLOOKUP(AF124,'標準様式１シフト記号表（勤務時間帯）'!$C$6:$U$35,19,FALSE))</f>
        <v/>
      </c>
      <c r="AG126" s="301" t="str">
        <f>IF(AG124="","",VLOOKUP(AG124,'標準様式１シフト記号表（勤務時間帯）'!$C$6:$U$35,19,FALSE))</f>
        <v/>
      </c>
      <c r="AH126" s="302" t="str">
        <f>IF(AH124="","",VLOOKUP(AH124,'標準様式１シフト記号表（勤務時間帯）'!$C$6:$U$35,19,FALSE))</f>
        <v/>
      </c>
      <c r="AI126" s="302" t="str">
        <f>IF(AI124="","",VLOOKUP(AI124,'標準様式１シフト記号表（勤務時間帯）'!$C$6:$U$35,19,FALSE))</f>
        <v/>
      </c>
      <c r="AJ126" s="302" t="str">
        <f>IF(AJ124="","",VLOOKUP(AJ124,'標準様式１シフト記号表（勤務時間帯）'!$C$6:$U$35,19,FALSE))</f>
        <v/>
      </c>
      <c r="AK126" s="302" t="str">
        <f>IF(AK124="","",VLOOKUP(AK124,'標準様式１シフト記号表（勤務時間帯）'!$C$6:$U$35,19,FALSE))</f>
        <v/>
      </c>
      <c r="AL126" s="302" t="str">
        <f>IF(AL124="","",VLOOKUP(AL124,'標準様式１シフト記号表（勤務時間帯）'!$C$6:$U$35,19,FALSE))</f>
        <v/>
      </c>
      <c r="AM126" s="303" t="str">
        <f>IF(AM124="","",VLOOKUP(AM124,'標準様式１シフト記号表（勤務時間帯）'!$C$6:$U$35,19,FALSE))</f>
        <v/>
      </c>
      <c r="AN126" s="301" t="str">
        <f>IF(AN124="","",VLOOKUP(AN124,'標準様式１シフト記号表（勤務時間帯）'!$C$6:$U$35,19,FALSE))</f>
        <v/>
      </c>
      <c r="AO126" s="302" t="str">
        <f>IF(AO124="","",VLOOKUP(AO124,'標準様式１シフト記号表（勤務時間帯）'!$C$6:$U$35,19,FALSE))</f>
        <v/>
      </c>
      <c r="AP126" s="302" t="str">
        <f>IF(AP124="","",VLOOKUP(AP124,'標準様式１シフト記号表（勤務時間帯）'!$C$6:$U$35,19,FALSE))</f>
        <v/>
      </c>
      <c r="AQ126" s="302" t="str">
        <f>IF(AQ124="","",VLOOKUP(AQ124,'標準様式１シフト記号表（勤務時間帯）'!$C$6:$U$35,19,FALSE))</f>
        <v/>
      </c>
      <c r="AR126" s="302" t="str">
        <f>IF(AR124="","",VLOOKUP(AR124,'標準様式１シフト記号表（勤務時間帯）'!$C$6:$U$35,19,FALSE))</f>
        <v/>
      </c>
      <c r="AS126" s="302" t="str">
        <f>IF(AS124="","",VLOOKUP(AS124,'標準様式１シフト記号表（勤務時間帯）'!$C$6:$U$35,19,FALSE))</f>
        <v/>
      </c>
      <c r="AT126" s="303" t="str">
        <f>IF(AT124="","",VLOOKUP(AT124,'標準様式１シフト記号表（勤務時間帯）'!$C$6:$U$35,19,FALSE))</f>
        <v/>
      </c>
      <c r="AU126" s="301" t="str">
        <f>IF(AU124="","",VLOOKUP(AU124,'標準様式１シフト記号表（勤務時間帯）'!$C$6:$U$35,19,FALSE))</f>
        <v/>
      </c>
      <c r="AV126" s="302" t="str">
        <f>IF(AV124="","",VLOOKUP(AV124,'標準様式１シフト記号表（勤務時間帯）'!$C$6:$U$35,19,FALSE))</f>
        <v/>
      </c>
      <c r="AW126" s="302" t="str">
        <f>IF(AW124="","",VLOOKUP(AW124,'標準様式１シフト記号表（勤務時間帯）'!$C$6:$U$35,19,FALSE))</f>
        <v/>
      </c>
      <c r="AX126" s="1599">
        <f>IF($BB$3="４週",SUM(S126:AT126),IF($BB$3="暦月",SUM(S126:AW126),""))</f>
        <v>0</v>
      </c>
      <c r="AY126" s="1600"/>
      <c r="AZ126" s="1601">
        <f>IF($BB$3="４週",AX126/4,IF($BB$3="暦月",'標準様式１（100名）'!AX126/('標準様式１（100名）'!$BB$8/7),""))</f>
        <v>0</v>
      </c>
      <c r="BA126" s="1602"/>
      <c r="BB126" s="1644"/>
      <c r="BC126" s="1613"/>
      <c r="BD126" s="1613"/>
      <c r="BE126" s="1613"/>
      <c r="BF126" s="1614"/>
    </row>
    <row r="127" spans="2:58" ht="20.25" customHeight="1" x14ac:dyDescent="0.15">
      <c r="B127" s="1522">
        <f>B124+1</f>
        <v>36</v>
      </c>
      <c r="C127" s="1625"/>
      <c r="D127" s="1626"/>
      <c r="E127" s="1627"/>
      <c r="F127" s="304"/>
      <c r="G127" s="1606"/>
      <c r="H127" s="1608"/>
      <c r="I127" s="1538"/>
      <c r="J127" s="1538"/>
      <c r="K127" s="1539"/>
      <c r="L127" s="1609"/>
      <c r="M127" s="1610"/>
      <c r="N127" s="1610"/>
      <c r="O127" s="1611"/>
      <c r="P127" s="1615" t="s">
        <v>548</v>
      </c>
      <c r="Q127" s="1616"/>
      <c r="R127" s="1617"/>
      <c r="S127" s="354"/>
      <c r="T127" s="355"/>
      <c r="U127" s="355"/>
      <c r="V127" s="355"/>
      <c r="W127" s="355"/>
      <c r="X127" s="355"/>
      <c r="Y127" s="356"/>
      <c r="Z127" s="354"/>
      <c r="AA127" s="355"/>
      <c r="AB127" s="355"/>
      <c r="AC127" s="355"/>
      <c r="AD127" s="355"/>
      <c r="AE127" s="355"/>
      <c r="AF127" s="356"/>
      <c r="AG127" s="354"/>
      <c r="AH127" s="355"/>
      <c r="AI127" s="355"/>
      <c r="AJ127" s="355"/>
      <c r="AK127" s="355"/>
      <c r="AL127" s="355"/>
      <c r="AM127" s="356"/>
      <c r="AN127" s="354"/>
      <c r="AO127" s="355"/>
      <c r="AP127" s="355"/>
      <c r="AQ127" s="355"/>
      <c r="AR127" s="355"/>
      <c r="AS127" s="355"/>
      <c r="AT127" s="356"/>
      <c r="AU127" s="354"/>
      <c r="AV127" s="355"/>
      <c r="AW127" s="355"/>
      <c r="AX127" s="1692"/>
      <c r="AY127" s="1693"/>
      <c r="AZ127" s="1694"/>
      <c r="BA127" s="1695"/>
      <c r="BB127" s="1642"/>
      <c r="BC127" s="1610"/>
      <c r="BD127" s="1610"/>
      <c r="BE127" s="1610"/>
      <c r="BF127" s="1611"/>
    </row>
    <row r="128" spans="2:58" ht="20.25" customHeight="1" x14ac:dyDescent="0.15">
      <c r="B128" s="1522"/>
      <c r="C128" s="1628"/>
      <c r="D128" s="1629"/>
      <c r="E128" s="1630"/>
      <c r="F128" s="296"/>
      <c r="G128" s="1533"/>
      <c r="H128" s="1537"/>
      <c r="I128" s="1538"/>
      <c r="J128" s="1538"/>
      <c r="K128" s="1539"/>
      <c r="L128" s="1543"/>
      <c r="M128" s="1544"/>
      <c r="N128" s="1544"/>
      <c r="O128" s="1545"/>
      <c r="P128" s="1589" t="s">
        <v>549</v>
      </c>
      <c r="Q128" s="1590"/>
      <c r="R128" s="1591"/>
      <c r="S128" s="297" t="str">
        <f>IF(S127="","",VLOOKUP(S127,'標準様式１シフト記号表（勤務時間帯）'!$C$6:$K$35,9,FALSE))</f>
        <v/>
      </c>
      <c r="T128" s="298" t="str">
        <f>IF(T127="","",VLOOKUP(T127,'標準様式１シフト記号表（勤務時間帯）'!$C$6:$K$35,9,FALSE))</f>
        <v/>
      </c>
      <c r="U128" s="298" t="str">
        <f>IF(U127="","",VLOOKUP(U127,'標準様式１シフト記号表（勤務時間帯）'!$C$6:$K$35,9,FALSE))</f>
        <v/>
      </c>
      <c r="V128" s="298" t="str">
        <f>IF(V127="","",VLOOKUP(V127,'標準様式１シフト記号表（勤務時間帯）'!$C$6:$K$35,9,FALSE))</f>
        <v/>
      </c>
      <c r="W128" s="298" t="str">
        <f>IF(W127="","",VLOOKUP(W127,'標準様式１シフト記号表（勤務時間帯）'!$C$6:$K$35,9,FALSE))</f>
        <v/>
      </c>
      <c r="X128" s="298" t="str">
        <f>IF(X127="","",VLOOKUP(X127,'標準様式１シフト記号表（勤務時間帯）'!$C$6:$K$35,9,FALSE))</f>
        <v/>
      </c>
      <c r="Y128" s="299" t="str">
        <f>IF(Y127="","",VLOOKUP(Y127,'標準様式１シフト記号表（勤務時間帯）'!$C$6:$K$35,9,FALSE))</f>
        <v/>
      </c>
      <c r="Z128" s="297" t="str">
        <f>IF(Z127="","",VLOOKUP(Z127,'標準様式１シフト記号表（勤務時間帯）'!$C$6:$K$35,9,FALSE))</f>
        <v/>
      </c>
      <c r="AA128" s="298" t="str">
        <f>IF(AA127="","",VLOOKUP(AA127,'標準様式１シフト記号表（勤務時間帯）'!$C$6:$K$35,9,FALSE))</f>
        <v/>
      </c>
      <c r="AB128" s="298" t="str">
        <f>IF(AB127="","",VLOOKUP(AB127,'標準様式１シフト記号表（勤務時間帯）'!$C$6:$K$35,9,FALSE))</f>
        <v/>
      </c>
      <c r="AC128" s="298" t="str">
        <f>IF(AC127="","",VLOOKUP(AC127,'標準様式１シフト記号表（勤務時間帯）'!$C$6:$K$35,9,FALSE))</f>
        <v/>
      </c>
      <c r="AD128" s="298" t="str">
        <f>IF(AD127="","",VLOOKUP(AD127,'標準様式１シフト記号表（勤務時間帯）'!$C$6:$K$35,9,FALSE))</f>
        <v/>
      </c>
      <c r="AE128" s="298" t="str">
        <f>IF(AE127="","",VLOOKUP(AE127,'標準様式１シフト記号表（勤務時間帯）'!$C$6:$K$35,9,FALSE))</f>
        <v/>
      </c>
      <c r="AF128" s="299" t="str">
        <f>IF(AF127="","",VLOOKUP(AF127,'標準様式１シフト記号表（勤務時間帯）'!$C$6:$K$35,9,FALSE))</f>
        <v/>
      </c>
      <c r="AG128" s="297" t="str">
        <f>IF(AG127="","",VLOOKUP(AG127,'標準様式１シフト記号表（勤務時間帯）'!$C$6:$K$35,9,FALSE))</f>
        <v/>
      </c>
      <c r="AH128" s="298" t="str">
        <f>IF(AH127="","",VLOOKUP(AH127,'標準様式１シフト記号表（勤務時間帯）'!$C$6:$K$35,9,FALSE))</f>
        <v/>
      </c>
      <c r="AI128" s="298" t="str">
        <f>IF(AI127="","",VLOOKUP(AI127,'標準様式１シフト記号表（勤務時間帯）'!$C$6:$K$35,9,FALSE))</f>
        <v/>
      </c>
      <c r="AJ128" s="298" t="str">
        <f>IF(AJ127="","",VLOOKUP(AJ127,'標準様式１シフト記号表（勤務時間帯）'!$C$6:$K$35,9,FALSE))</f>
        <v/>
      </c>
      <c r="AK128" s="298" t="str">
        <f>IF(AK127="","",VLOOKUP(AK127,'標準様式１シフト記号表（勤務時間帯）'!$C$6:$K$35,9,FALSE))</f>
        <v/>
      </c>
      <c r="AL128" s="298" t="str">
        <f>IF(AL127="","",VLOOKUP(AL127,'標準様式１シフト記号表（勤務時間帯）'!$C$6:$K$35,9,FALSE))</f>
        <v/>
      </c>
      <c r="AM128" s="299" t="str">
        <f>IF(AM127="","",VLOOKUP(AM127,'標準様式１シフト記号表（勤務時間帯）'!$C$6:$K$35,9,FALSE))</f>
        <v/>
      </c>
      <c r="AN128" s="297" t="str">
        <f>IF(AN127="","",VLOOKUP(AN127,'標準様式１シフト記号表（勤務時間帯）'!$C$6:$K$35,9,FALSE))</f>
        <v/>
      </c>
      <c r="AO128" s="298" t="str">
        <f>IF(AO127="","",VLOOKUP(AO127,'標準様式１シフト記号表（勤務時間帯）'!$C$6:$K$35,9,FALSE))</f>
        <v/>
      </c>
      <c r="AP128" s="298" t="str">
        <f>IF(AP127="","",VLOOKUP(AP127,'標準様式１シフト記号表（勤務時間帯）'!$C$6:$K$35,9,FALSE))</f>
        <v/>
      </c>
      <c r="AQ128" s="298" t="str">
        <f>IF(AQ127="","",VLOOKUP(AQ127,'標準様式１シフト記号表（勤務時間帯）'!$C$6:$K$35,9,FALSE))</f>
        <v/>
      </c>
      <c r="AR128" s="298" t="str">
        <f>IF(AR127="","",VLOOKUP(AR127,'標準様式１シフト記号表（勤務時間帯）'!$C$6:$K$35,9,FALSE))</f>
        <v/>
      </c>
      <c r="AS128" s="298" t="str">
        <f>IF(AS127="","",VLOOKUP(AS127,'標準様式１シフト記号表（勤務時間帯）'!$C$6:$K$35,9,FALSE))</f>
        <v/>
      </c>
      <c r="AT128" s="299" t="str">
        <f>IF(AT127="","",VLOOKUP(AT127,'標準様式１シフト記号表（勤務時間帯）'!$C$6:$K$35,9,FALSE))</f>
        <v/>
      </c>
      <c r="AU128" s="297" t="str">
        <f>IF(AU127="","",VLOOKUP(AU127,'標準様式１シフト記号表（勤務時間帯）'!$C$6:$K$35,9,FALSE))</f>
        <v/>
      </c>
      <c r="AV128" s="298" t="str">
        <f>IF(AV127="","",VLOOKUP(AV127,'標準様式１シフト記号表（勤務時間帯）'!$C$6:$K$35,9,FALSE))</f>
        <v/>
      </c>
      <c r="AW128" s="298" t="str">
        <f>IF(AW127="","",VLOOKUP(AW127,'標準様式１シフト記号表（勤務時間帯）'!$C$6:$K$35,9,FALSE))</f>
        <v/>
      </c>
      <c r="AX128" s="1592">
        <f>IF($BB$3="４週",SUM(S128:AT128),IF($BB$3="暦月",SUM(S128:AW128),""))</f>
        <v>0</v>
      </c>
      <c r="AY128" s="1593"/>
      <c r="AZ128" s="1594">
        <f>IF($BB$3="４週",AX128/4,IF($BB$3="暦月",'標準様式１（100名）'!AX128/('標準様式１（100名）'!$BB$8/7),""))</f>
        <v>0</v>
      </c>
      <c r="BA128" s="1595"/>
      <c r="BB128" s="1643"/>
      <c r="BC128" s="1544"/>
      <c r="BD128" s="1544"/>
      <c r="BE128" s="1544"/>
      <c r="BF128" s="1545"/>
    </row>
    <row r="129" spans="2:58" ht="20.25" customHeight="1" x14ac:dyDescent="0.15">
      <c r="B129" s="1522"/>
      <c r="C129" s="1631"/>
      <c r="D129" s="1632"/>
      <c r="E129" s="1633"/>
      <c r="F129" s="357">
        <f>C127</f>
        <v>0</v>
      </c>
      <c r="G129" s="1607"/>
      <c r="H129" s="1537"/>
      <c r="I129" s="1538"/>
      <c r="J129" s="1538"/>
      <c r="K129" s="1539"/>
      <c r="L129" s="1612"/>
      <c r="M129" s="1613"/>
      <c r="N129" s="1613"/>
      <c r="O129" s="1614"/>
      <c r="P129" s="1596" t="s">
        <v>550</v>
      </c>
      <c r="Q129" s="1597"/>
      <c r="R129" s="1598"/>
      <c r="S129" s="301" t="str">
        <f>IF(S127="","",VLOOKUP(S127,'標準様式１シフト記号表（勤務時間帯）'!$C$6:$U$35,19,FALSE))</f>
        <v/>
      </c>
      <c r="T129" s="302" t="str">
        <f>IF(T127="","",VLOOKUP(T127,'標準様式１シフト記号表（勤務時間帯）'!$C$6:$U$35,19,FALSE))</f>
        <v/>
      </c>
      <c r="U129" s="302" t="str">
        <f>IF(U127="","",VLOOKUP(U127,'標準様式１シフト記号表（勤務時間帯）'!$C$6:$U$35,19,FALSE))</f>
        <v/>
      </c>
      <c r="V129" s="302" t="str">
        <f>IF(V127="","",VLOOKUP(V127,'標準様式１シフト記号表（勤務時間帯）'!$C$6:$U$35,19,FALSE))</f>
        <v/>
      </c>
      <c r="W129" s="302" t="str">
        <f>IF(W127="","",VLOOKUP(W127,'標準様式１シフト記号表（勤務時間帯）'!$C$6:$U$35,19,FALSE))</f>
        <v/>
      </c>
      <c r="X129" s="302" t="str">
        <f>IF(X127="","",VLOOKUP(X127,'標準様式１シフト記号表（勤務時間帯）'!$C$6:$U$35,19,FALSE))</f>
        <v/>
      </c>
      <c r="Y129" s="303" t="str">
        <f>IF(Y127="","",VLOOKUP(Y127,'標準様式１シフト記号表（勤務時間帯）'!$C$6:$U$35,19,FALSE))</f>
        <v/>
      </c>
      <c r="Z129" s="301" t="str">
        <f>IF(Z127="","",VLOOKUP(Z127,'標準様式１シフト記号表（勤務時間帯）'!$C$6:$U$35,19,FALSE))</f>
        <v/>
      </c>
      <c r="AA129" s="302" t="str">
        <f>IF(AA127="","",VLOOKUP(AA127,'標準様式１シフト記号表（勤務時間帯）'!$C$6:$U$35,19,FALSE))</f>
        <v/>
      </c>
      <c r="AB129" s="302" t="str">
        <f>IF(AB127="","",VLOOKUP(AB127,'標準様式１シフト記号表（勤務時間帯）'!$C$6:$U$35,19,FALSE))</f>
        <v/>
      </c>
      <c r="AC129" s="302" t="str">
        <f>IF(AC127="","",VLOOKUP(AC127,'標準様式１シフト記号表（勤務時間帯）'!$C$6:$U$35,19,FALSE))</f>
        <v/>
      </c>
      <c r="AD129" s="302" t="str">
        <f>IF(AD127="","",VLOOKUP(AD127,'標準様式１シフト記号表（勤務時間帯）'!$C$6:$U$35,19,FALSE))</f>
        <v/>
      </c>
      <c r="AE129" s="302" t="str">
        <f>IF(AE127="","",VLOOKUP(AE127,'標準様式１シフト記号表（勤務時間帯）'!$C$6:$U$35,19,FALSE))</f>
        <v/>
      </c>
      <c r="AF129" s="303" t="str">
        <f>IF(AF127="","",VLOOKUP(AF127,'標準様式１シフト記号表（勤務時間帯）'!$C$6:$U$35,19,FALSE))</f>
        <v/>
      </c>
      <c r="AG129" s="301" t="str">
        <f>IF(AG127="","",VLOOKUP(AG127,'標準様式１シフト記号表（勤務時間帯）'!$C$6:$U$35,19,FALSE))</f>
        <v/>
      </c>
      <c r="AH129" s="302" t="str">
        <f>IF(AH127="","",VLOOKUP(AH127,'標準様式１シフト記号表（勤務時間帯）'!$C$6:$U$35,19,FALSE))</f>
        <v/>
      </c>
      <c r="AI129" s="302" t="str">
        <f>IF(AI127="","",VLOOKUP(AI127,'標準様式１シフト記号表（勤務時間帯）'!$C$6:$U$35,19,FALSE))</f>
        <v/>
      </c>
      <c r="AJ129" s="302" t="str">
        <f>IF(AJ127="","",VLOOKUP(AJ127,'標準様式１シフト記号表（勤務時間帯）'!$C$6:$U$35,19,FALSE))</f>
        <v/>
      </c>
      <c r="AK129" s="302" t="str">
        <f>IF(AK127="","",VLOOKUP(AK127,'標準様式１シフト記号表（勤務時間帯）'!$C$6:$U$35,19,FALSE))</f>
        <v/>
      </c>
      <c r="AL129" s="302" t="str">
        <f>IF(AL127="","",VLOOKUP(AL127,'標準様式１シフト記号表（勤務時間帯）'!$C$6:$U$35,19,FALSE))</f>
        <v/>
      </c>
      <c r="AM129" s="303" t="str">
        <f>IF(AM127="","",VLOOKUP(AM127,'標準様式１シフト記号表（勤務時間帯）'!$C$6:$U$35,19,FALSE))</f>
        <v/>
      </c>
      <c r="AN129" s="301" t="str">
        <f>IF(AN127="","",VLOOKUP(AN127,'標準様式１シフト記号表（勤務時間帯）'!$C$6:$U$35,19,FALSE))</f>
        <v/>
      </c>
      <c r="AO129" s="302" t="str">
        <f>IF(AO127="","",VLOOKUP(AO127,'標準様式１シフト記号表（勤務時間帯）'!$C$6:$U$35,19,FALSE))</f>
        <v/>
      </c>
      <c r="AP129" s="302" t="str">
        <f>IF(AP127="","",VLOOKUP(AP127,'標準様式１シフト記号表（勤務時間帯）'!$C$6:$U$35,19,FALSE))</f>
        <v/>
      </c>
      <c r="AQ129" s="302" t="str">
        <f>IF(AQ127="","",VLOOKUP(AQ127,'標準様式１シフト記号表（勤務時間帯）'!$C$6:$U$35,19,FALSE))</f>
        <v/>
      </c>
      <c r="AR129" s="302" t="str">
        <f>IF(AR127="","",VLOOKUP(AR127,'標準様式１シフト記号表（勤務時間帯）'!$C$6:$U$35,19,FALSE))</f>
        <v/>
      </c>
      <c r="AS129" s="302" t="str">
        <f>IF(AS127="","",VLOOKUP(AS127,'標準様式１シフト記号表（勤務時間帯）'!$C$6:$U$35,19,FALSE))</f>
        <v/>
      </c>
      <c r="AT129" s="303" t="str">
        <f>IF(AT127="","",VLOOKUP(AT127,'標準様式１シフト記号表（勤務時間帯）'!$C$6:$U$35,19,FALSE))</f>
        <v/>
      </c>
      <c r="AU129" s="301" t="str">
        <f>IF(AU127="","",VLOOKUP(AU127,'標準様式１シフト記号表（勤務時間帯）'!$C$6:$U$35,19,FALSE))</f>
        <v/>
      </c>
      <c r="AV129" s="302" t="str">
        <f>IF(AV127="","",VLOOKUP(AV127,'標準様式１シフト記号表（勤務時間帯）'!$C$6:$U$35,19,FALSE))</f>
        <v/>
      </c>
      <c r="AW129" s="302" t="str">
        <f>IF(AW127="","",VLOOKUP(AW127,'標準様式１シフト記号表（勤務時間帯）'!$C$6:$U$35,19,FALSE))</f>
        <v/>
      </c>
      <c r="AX129" s="1599">
        <f>IF($BB$3="４週",SUM(S129:AT129),IF($BB$3="暦月",SUM(S129:AW129),""))</f>
        <v>0</v>
      </c>
      <c r="AY129" s="1600"/>
      <c r="AZ129" s="1601">
        <f>IF($BB$3="４週",AX129/4,IF($BB$3="暦月",'標準様式１（100名）'!AX129/('標準様式１（100名）'!$BB$8/7),""))</f>
        <v>0</v>
      </c>
      <c r="BA129" s="1602"/>
      <c r="BB129" s="1644"/>
      <c r="BC129" s="1613"/>
      <c r="BD129" s="1613"/>
      <c r="BE129" s="1613"/>
      <c r="BF129" s="1614"/>
    </row>
    <row r="130" spans="2:58" ht="20.25" customHeight="1" x14ac:dyDescent="0.15">
      <c r="B130" s="1522">
        <f>B127+1</f>
        <v>37</v>
      </c>
      <c r="C130" s="1625"/>
      <c r="D130" s="1626"/>
      <c r="E130" s="1627"/>
      <c r="F130" s="304"/>
      <c r="G130" s="1606"/>
      <c r="H130" s="1608"/>
      <c r="I130" s="1538"/>
      <c r="J130" s="1538"/>
      <c r="K130" s="1539"/>
      <c r="L130" s="1609"/>
      <c r="M130" s="1610"/>
      <c r="N130" s="1610"/>
      <c r="O130" s="1611"/>
      <c r="P130" s="1615" t="s">
        <v>548</v>
      </c>
      <c r="Q130" s="1616"/>
      <c r="R130" s="1617"/>
      <c r="S130" s="354"/>
      <c r="T130" s="355"/>
      <c r="U130" s="355"/>
      <c r="V130" s="355"/>
      <c r="W130" s="355"/>
      <c r="X130" s="355"/>
      <c r="Y130" s="356"/>
      <c r="Z130" s="354"/>
      <c r="AA130" s="355"/>
      <c r="AB130" s="355"/>
      <c r="AC130" s="355"/>
      <c r="AD130" s="355"/>
      <c r="AE130" s="355"/>
      <c r="AF130" s="356"/>
      <c r="AG130" s="354"/>
      <c r="AH130" s="355"/>
      <c r="AI130" s="355"/>
      <c r="AJ130" s="355"/>
      <c r="AK130" s="355"/>
      <c r="AL130" s="355"/>
      <c r="AM130" s="356"/>
      <c r="AN130" s="354"/>
      <c r="AO130" s="355"/>
      <c r="AP130" s="355"/>
      <c r="AQ130" s="355"/>
      <c r="AR130" s="355"/>
      <c r="AS130" s="355"/>
      <c r="AT130" s="356"/>
      <c r="AU130" s="354"/>
      <c r="AV130" s="355"/>
      <c r="AW130" s="355"/>
      <c r="AX130" s="1692"/>
      <c r="AY130" s="1693"/>
      <c r="AZ130" s="1694"/>
      <c r="BA130" s="1695"/>
      <c r="BB130" s="1642"/>
      <c r="BC130" s="1610"/>
      <c r="BD130" s="1610"/>
      <c r="BE130" s="1610"/>
      <c r="BF130" s="1611"/>
    </row>
    <row r="131" spans="2:58" ht="20.25" customHeight="1" x14ac:dyDescent="0.15">
      <c r="B131" s="1522"/>
      <c r="C131" s="1628"/>
      <c r="D131" s="1629"/>
      <c r="E131" s="1630"/>
      <c r="F131" s="296"/>
      <c r="G131" s="1533"/>
      <c r="H131" s="1537"/>
      <c r="I131" s="1538"/>
      <c r="J131" s="1538"/>
      <c r="K131" s="1539"/>
      <c r="L131" s="1543"/>
      <c r="M131" s="1544"/>
      <c r="N131" s="1544"/>
      <c r="O131" s="1545"/>
      <c r="P131" s="1589" t="s">
        <v>549</v>
      </c>
      <c r="Q131" s="1590"/>
      <c r="R131" s="1591"/>
      <c r="S131" s="297" t="str">
        <f>IF(S130="","",VLOOKUP(S130,'標準様式１シフト記号表（勤務時間帯）'!$C$6:$K$35,9,FALSE))</f>
        <v/>
      </c>
      <c r="T131" s="298" t="str">
        <f>IF(T130="","",VLOOKUP(T130,'標準様式１シフト記号表（勤務時間帯）'!$C$6:$K$35,9,FALSE))</f>
        <v/>
      </c>
      <c r="U131" s="298" t="str">
        <f>IF(U130="","",VLOOKUP(U130,'標準様式１シフト記号表（勤務時間帯）'!$C$6:$K$35,9,FALSE))</f>
        <v/>
      </c>
      <c r="V131" s="298" t="str">
        <f>IF(V130="","",VLOOKUP(V130,'標準様式１シフト記号表（勤務時間帯）'!$C$6:$K$35,9,FALSE))</f>
        <v/>
      </c>
      <c r="W131" s="298" t="str">
        <f>IF(W130="","",VLOOKUP(W130,'標準様式１シフト記号表（勤務時間帯）'!$C$6:$K$35,9,FALSE))</f>
        <v/>
      </c>
      <c r="X131" s="298" t="str">
        <f>IF(X130="","",VLOOKUP(X130,'標準様式１シフト記号表（勤務時間帯）'!$C$6:$K$35,9,FALSE))</f>
        <v/>
      </c>
      <c r="Y131" s="299" t="str">
        <f>IF(Y130="","",VLOOKUP(Y130,'標準様式１シフト記号表（勤務時間帯）'!$C$6:$K$35,9,FALSE))</f>
        <v/>
      </c>
      <c r="Z131" s="297" t="str">
        <f>IF(Z130="","",VLOOKUP(Z130,'標準様式１シフト記号表（勤務時間帯）'!$C$6:$K$35,9,FALSE))</f>
        <v/>
      </c>
      <c r="AA131" s="298" t="str">
        <f>IF(AA130="","",VLOOKUP(AA130,'標準様式１シフト記号表（勤務時間帯）'!$C$6:$K$35,9,FALSE))</f>
        <v/>
      </c>
      <c r="AB131" s="298" t="str">
        <f>IF(AB130="","",VLOOKUP(AB130,'標準様式１シフト記号表（勤務時間帯）'!$C$6:$K$35,9,FALSE))</f>
        <v/>
      </c>
      <c r="AC131" s="298" t="str">
        <f>IF(AC130="","",VLOOKUP(AC130,'標準様式１シフト記号表（勤務時間帯）'!$C$6:$K$35,9,FALSE))</f>
        <v/>
      </c>
      <c r="AD131" s="298" t="str">
        <f>IF(AD130="","",VLOOKUP(AD130,'標準様式１シフト記号表（勤務時間帯）'!$C$6:$K$35,9,FALSE))</f>
        <v/>
      </c>
      <c r="AE131" s="298" t="str">
        <f>IF(AE130="","",VLOOKUP(AE130,'標準様式１シフト記号表（勤務時間帯）'!$C$6:$K$35,9,FALSE))</f>
        <v/>
      </c>
      <c r="AF131" s="299" t="str">
        <f>IF(AF130="","",VLOOKUP(AF130,'標準様式１シフト記号表（勤務時間帯）'!$C$6:$K$35,9,FALSE))</f>
        <v/>
      </c>
      <c r="AG131" s="297" t="str">
        <f>IF(AG130="","",VLOOKUP(AG130,'標準様式１シフト記号表（勤務時間帯）'!$C$6:$K$35,9,FALSE))</f>
        <v/>
      </c>
      <c r="AH131" s="298" t="str">
        <f>IF(AH130="","",VLOOKUP(AH130,'標準様式１シフト記号表（勤務時間帯）'!$C$6:$K$35,9,FALSE))</f>
        <v/>
      </c>
      <c r="AI131" s="298" t="str">
        <f>IF(AI130="","",VLOOKUP(AI130,'標準様式１シフト記号表（勤務時間帯）'!$C$6:$K$35,9,FALSE))</f>
        <v/>
      </c>
      <c r="AJ131" s="298" t="str">
        <f>IF(AJ130="","",VLOOKUP(AJ130,'標準様式１シフト記号表（勤務時間帯）'!$C$6:$K$35,9,FALSE))</f>
        <v/>
      </c>
      <c r="AK131" s="298" t="str">
        <f>IF(AK130="","",VLOOKUP(AK130,'標準様式１シフト記号表（勤務時間帯）'!$C$6:$K$35,9,FALSE))</f>
        <v/>
      </c>
      <c r="AL131" s="298" t="str">
        <f>IF(AL130="","",VLOOKUP(AL130,'標準様式１シフト記号表（勤務時間帯）'!$C$6:$K$35,9,FALSE))</f>
        <v/>
      </c>
      <c r="AM131" s="299" t="str">
        <f>IF(AM130="","",VLOOKUP(AM130,'標準様式１シフト記号表（勤務時間帯）'!$C$6:$K$35,9,FALSE))</f>
        <v/>
      </c>
      <c r="AN131" s="297" t="str">
        <f>IF(AN130="","",VLOOKUP(AN130,'標準様式１シフト記号表（勤務時間帯）'!$C$6:$K$35,9,FALSE))</f>
        <v/>
      </c>
      <c r="AO131" s="298" t="str">
        <f>IF(AO130="","",VLOOKUP(AO130,'標準様式１シフト記号表（勤務時間帯）'!$C$6:$K$35,9,FALSE))</f>
        <v/>
      </c>
      <c r="AP131" s="298" t="str">
        <f>IF(AP130="","",VLOOKUP(AP130,'標準様式１シフト記号表（勤務時間帯）'!$C$6:$K$35,9,FALSE))</f>
        <v/>
      </c>
      <c r="AQ131" s="298" t="str">
        <f>IF(AQ130="","",VLOOKUP(AQ130,'標準様式１シフト記号表（勤務時間帯）'!$C$6:$K$35,9,FALSE))</f>
        <v/>
      </c>
      <c r="AR131" s="298" t="str">
        <f>IF(AR130="","",VLOOKUP(AR130,'標準様式１シフト記号表（勤務時間帯）'!$C$6:$K$35,9,FALSE))</f>
        <v/>
      </c>
      <c r="AS131" s="298" t="str">
        <f>IF(AS130="","",VLOOKUP(AS130,'標準様式１シフト記号表（勤務時間帯）'!$C$6:$K$35,9,FALSE))</f>
        <v/>
      </c>
      <c r="AT131" s="299" t="str">
        <f>IF(AT130="","",VLOOKUP(AT130,'標準様式１シフト記号表（勤務時間帯）'!$C$6:$K$35,9,FALSE))</f>
        <v/>
      </c>
      <c r="AU131" s="297" t="str">
        <f>IF(AU130="","",VLOOKUP(AU130,'標準様式１シフト記号表（勤務時間帯）'!$C$6:$K$35,9,FALSE))</f>
        <v/>
      </c>
      <c r="AV131" s="298" t="str">
        <f>IF(AV130="","",VLOOKUP(AV130,'標準様式１シフト記号表（勤務時間帯）'!$C$6:$K$35,9,FALSE))</f>
        <v/>
      </c>
      <c r="AW131" s="298" t="str">
        <f>IF(AW130="","",VLOOKUP(AW130,'標準様式１シフト記号表（勤務時間帯）'!$C$6:$K$35,9,FALSE))</f>
        <v/>
      </c>
      <c r="AX131" s="1592">
        <f>IF($BB$3="４週",SUM(S131:AT131),IF($BB$3="暦月",SUM(S131:AW131),""))</f>
        <v>0</v>
      </c>
      <c r="AY131" s="1593"/>
      <c r="AZ131" s="1594">
        <f>IF($BB$3="４週",AX131/4,IF($BB$3="暦月",'標準様式１（100名）'!AX131/('標準様式１（100名）'!$BB$8/7),""))</f>
        <v>0</v>
      </c>
      <c r="BA131" s="1595"/>
      <c r="BB131" s="1643"/>
      <c r="BC131" s="1544"/>
      <c r="BD131" s="1544"/>
      <c r="BE131" s="1544"/>
      <c r="BF131" s="1545"/>
    </row>
    <row r="132" spans="2:58" ht="20.25" customHeight="1" x14ac:dyDescent="0.15">
      <c r="B132" s="1522"/>
      <c r="C132" s="1631"/>
      <c r="D132" s="1632"/>
      <c r="E132" s="1633"/>
      <c r="F132" s="357">
        <f>C130</f>
        <v>0</v>
      </c>
      <c r="G132" s="1607"/>
      <c r="H132" s="1537"/>
      <c r="I132" s="1538"/>
      <c r="J132" s="1538"/>
      <c r="K132" s="1539"/>
      <c r="L132" s="1612"/>
      <c r="M132" s="1613"/>
      <c r="N132" s="1613"/>
      <c r="O132" s="1614"/>
      <c r="P132" s="1596" t="s">
        <v>550</v>
      </c>
      <c r="Q132" s="1597"/>
      <c r="R132" s="1598"/>
      <c r="S132" s="301" t="str">
        <f>IF(S130="","",VLOOKUP(S130,'標準様式１シフト記号表（勤務時間帯）'!$C$6:$U$35,19,FALSE))</f>
        <v/>
      </c>
      <c r="T132" s="302" t="str">
        <f>IF(T130="","",VLOOKUP(T130,'標準様式１シフト記号表（勤務時間帯）'!$C$6:$U$35,19,FALSE))</f>
        <v/>
      </c>
      <c r="U132" s="302" t="str">
        <f>IF(U130="","",VLOOKUP(U130,'標準様式１シフト記号表（勤務時間帯）'!$C$6:$U$35,19,FALSE))</f>
        <v/>
      </c>
      <c r="V132" s="302" t="str">
        <f>IF(V130="","",VLOOKUP(V130,'標準様式１シフト記号表（勤務時間帯）'!$C$6:$U$35,19,FALSE))</f>
        <v/>
      </c>
      <c r="W132" s="302" t="str">
        <f>IF(W130="","",VLOOKUP(W130,'標準様式１シフト記号表（勤務時間帯）'!$C$6:$U$35,19,FALSE))</f>
        <v/>
      </c>
      <c r="X132" s="302" t="str">
        <f>IF(X130="","",VLOOKUP(X130,'標準様式１シフト記号表（勤務時間帯）'!$C$6:$U$35,19,FALSE))</f>
        <v/>
      </c>
      <c r="Y132" s="303" t="str">
        <f>IF(Y130="","",VLOOKUP(Y130,'標準様式１シフト記号表（勤務時間帯）'!$C$6:$U$35,19,FALSE))</f>
        <v/>
      </c>
      <c r="Z132" s="301" t="str">
        <f>IF(Z130="","",VLOOKUP(Z130,'標準様式１シフト記号表（勤務時間帯）'!$C$6:$U$35,19,FALSE))</f>
        <v/>
      </c>
      <c r="AA132" s="302" t="str">
        <f>IF(AA130="","",VLOOKUP(AA130,'標準様式１シフト記号表（勤務時間帯）'!$C$6:$U$35,19,FALSE))</f>
        <v/>
      </c>
      <c r="AB132" s="302" t="str">
        <f>IF(AB130="","",VLOOKUP(AB130,'標準様式１シフト記号表（勤務時間帯）'!$C$6:$U$35,19,FALSE))</f>
        <v/>
      </c>
      <c r="AC132" s="302" t="str">
        <f>IF(AC130="","",VLOOKUP(AC130,'標準様式１シフト記号表（勤務時間帯）'!$C$6:$U$35,19,FALSE))</f>
        <v/>
      </c>
      <c r="AD132" s="302" t="str">
        <f>IF(AD130="","",VLOOKUP(AD130,'標準様式１シフト記号表（勤務時間帯）'!$C$6:$U$35,19,FALSE))</f>
        <v/>
      </c>
      <c r="AE132" s="302" t="str">
        <f>IF(AE130="","",VLOOKUP(AE130,'標準様式１シフト記号表（勤務時間帯）'!$C$6:$U$35,19,FALSE))</f>
        <v/>
      </c>
      <c r="AF132" s="303" t="str">
        <f>IF(AF130="","",VLOOKUP(AF130,'標準様式１シフト記号表（勤務時間帯）'!$C$6:$U$35,19,FALSE))</f>
        <v/>
      </c>
      <c r="AG132" s="301" t="str">
        <f>IF(AG130="","",VLOOKUP(AG130,'標準様式１シフト記号表（勤務時間帯）'!$C$6:$U$35,19,FALSE))</f>
        <v/>
      </c>
      <c r="AH132" s="302" t="str">
        <f>IF(AH130="","",VLOOKUP(AH130,'標準様式１シフト記号表（勤務時間帯）'!$C$6:$U$35,19,FALSE))</f>
        <v/>
      </c>
      <c r="AI132" s="302" t="str">
        <f>IF(AI130="","",VLOOKUP(AI130,'標準様式１シフト記号表（勤務時間帯）'!$C$6:$U$35,19,FALSE))</f>
        <v/>
      </c>
      <c r="AJ132" s="302" t="str">
        <f>IF(AJ130="","",VLOOKUP(AJ130,'標準様式１シフト記号表（勤務時間帯）'!$C$6:$U$35,19,FALSE))</f>
        <v/>
      </c>
      <c r="AK132" s="302" t="str">
        <f>IF(AK130="","",VLOOKUP(AK130,'標準様式１シフト記号表（勤務時間帯）'!$C$6:$U$35,19,FALSE))</f>
        <v/>
      </c>
      <c r="AL132" s="302" t="str">
        <f>IF(AL130="","",VLOOKUP(AL130,'標準様式１シフト記号表（勤務時間帯）'!$C$6:$U$35,19,FALSE))</f>
        <v/>
      </c>
      <c r="AM132" s="303" t="str">
        <f>IF(AM130="","",VLOOKUP(AM130,'標準様式１シフト記号表（勤務時間帯）'!$C$6:$U$35,19,FALSE))</f>
        <v/>
      </c>
      <c r="AN132" s="301" t="str">
        <f>IF(AN130="","",VLOOKUP(AN130,'標準様式１シフト記号表（勤務時間帯）'!$C$6:$U$35,19,FALSE))</f>
        <v/>
      </c>
      <c r="AO132" s="302" t="str">
        <f>IF(AO130="","",VLOOKUP(AO130,'標準様式１シフト記号表（勤務時間帯）'!$C$6:$U$35,19,FALSE))</f>
        <v/>
      </c>
      <c r="AP132" s="302" t="str">
        <f>IF(AP130="","",VLOOKUP(AP130,'標準様式１シフト記号表（勤務時間帯）'!$C$6:$U$35,19,FALSE))</f>
        <v/>
      </c>
      <c r="AQ132" s="302" t="str">
        <f>IF(AQ130="","",VLOOKUP(AQ130,'標準様式１シフト記号表（勤務時間帯）'!$C$6:$U$35,19,FALSE))</f>
        <v/>
      </c>
      <c r="AR132" s="302" t="str">
        <f>IF(AR130="","",VLOOKUP(AR130,'標準様式１シフト記号表（勤務時間帯）'!$C$6:$U$35,19,FALSE))</f>
        <v/>
      </c>
      <c r="AS132" s="302" t="str">
        <f>IF(AS130="","",VLOOKUP(AS130,'標準様式１シフト記号表（勤務時間帯）'!$C$6:$U$35,19,FALSE))</f>
        <v/>
      </c>
      <c r="AT132" s="303" t="str">
        <f>IF(AT130="","",VLOOKUP(AT130,'標準様式１シフト記号表（勤務時間帯）'!$C$6:$U$35,19,FALSE))</f>
        <v/>
      </c>
      <c r="AU132" s="301" t="str">
        <f>IF(AU130="","",VLOOKUP(AU130,'標準様式１シフト記号表（勤務時間帯）'!$C$6:$U$35,19,FALSE))</f>
        <v/>
      </c>
      <c r="AV132" s="302" t="str">
        <f>IF(AV130="","",VLOOKUP(AV130,'標準様式１シフト記号表（勤務時間帯）'!$C$6:$U$35,19,FALSE))</f>
        <v/>
      </c>
      <c r="AW132" s="302" t="str">
        <f>IF(AW130="","",VLOOKUP(AW130,'標準様式１シフト記号表（勤務時間帯）'!$C$6:$U$35,19,FALSE))</f>
        <v/>
      </c>
      <c r="AX132" s="1599">
        <f>IF($BB$3="４週",SUM(S132:AT132),IF($BB$3="暦月",SUM(S132:AW132),""))</f>
        <v>0</v>
      </c>
      <c r="AY132" s="1600"/>
      <c r="AZ132" s="1601">
        <f>IF($BB$3="４週",AX132/4,IF($BB$3="暦月",'標準様式１（100名）'!AX132/('標準様式１（100名）'!$BB$8/7),""))</f>
        <v>0</v>
      </c>
      <c r="BA132" s="1602"/>
      <c r="BB132" s="1644"/>
      <c r="BC132" s="1613"/>
      <c r="BD132" s="1613"/>
      <c r="BE132" s="1613"/>
      <c r="BF132" s="1614"/>
    </row>
    <row r="133" spans="2:58" ht="20.25" customHeight="1" x14ac:dyDescent="0.15">
      <c r="B133" s="1522">
        <f>B130+1</f>
        <v>38</v>
      </c>
      <c r="C133" s="1625"/>
      <c r="D133" s="1626"/>
      <c r="E133" s="1627"/>
      <c r="F133" s="304"/>
      <c r="G133" s="1606"/>
      <c r="H133" s="1608"/>
      <c r="I133" s="1538"/>
      <c r="J133" s="1538"/>
      <c r="K133" s="1539"/>
      <c r="L133" s="1609"/>
      <c r="M133" s="1610"/>
      <c r="N133" s="1610"/>
      <c r="O133" s="1611"/>
      <c r="P133" s="1615" t="s">
        <v>548</v>
      </c>
      <c r="Q133" s="1616"/>
      <c r="R133" s="1617"/>
      <c r="S133" s="354"/>
      <c r="T133" s="355"/>
      <c r="U133" s="355"/>
      <c r="V133" s="355"/>
      <c r="W133" s="355"/>
      <c r="X133" s="355"/>
      <c r="Y133" s="356"/>
      <c r="Z133" s="354"/>
      <c r="AA133" s="355"/>
      <c r="AB133" s="355"/>
      <c r="AC133" s="355"/>
      <c r="AD133" s="355"/>
      <c r="AE133" s="355"/>
      <c r="AF133" s="356"/>
      <c r="AG133" s="354"/>
      <c r="AH133" s="355"/>
      <c r="AI133" s="355"/>
      <c r="AJ133" s="355"/>
      <c r="AK133" s="355"/>
      <c r="AL133" s="355"/>
      <c r="AM133" s="356"/>
      <c r="AN133" s="354"/>
      <c r="AO133" s="355"/>
      <c r="AP133" s="355"/>
      <c r="AQ133" s="355"/>
      <c r="AR133" s="355"/>
      <c r="AS133" s="355"/>
      <c r="AT133" s="356"/>
      <c r="AU133" s="354"/>
      <c r="AV133" s="355"/>
      <c r="AW133" s="355"/>
      <c r="AX133" s="1692"/>
      <c r="AY133" s="1693"/>
      <c r="AZ133" s="1694"/>
      <c r="BA133" s="1695"/>
      <c r="BB133" s="1642"/>
      <c r="BC133" s="1610"/>
      <c r="BD133" s="1610"/>
      <c r="BE133" s="1610"/>
      <c r="BF133" s="1611"/>
    </row>
    <row r="134" spans="2:58" ht="20.25" customHeight="1" x14ac:dyDescent="0.15">
      <c r="B134" s="1522"/>
      <c r="C134" s="1628"/>
      <c r="D134" s="1629"/>
      <c r="E134" s="1630"/>
      <c r="F134" s="296"/>
      <c r="G134" s="1533"/>
      <c r="H134" s="1537"/>
      <c r="I134" s="1538"/>
      <c r="J134" s="1538"/>
      <c r="K134" s="1539"/>
      <c r="L134" s="1543"/>
      <c r="M134" s="1544"/>
      <c r="N134" s="1544"/>
      <c r="O134" s="1545"/>
      <c r="P134" s="1589" t="s">
        <v>549</v>
      </c>
      <c r="Q134" s="1590"/>
      <c r="R134" s="1591"/>
      <c r="S134" s="297" t="str">
        <f>IF(S133="","",VLOOKUP(S133,'標準様式１シフト記号表（勤務時間帯）'!$C$6:$K$35,9,FALSE))</f>
        <v/>
      </c>
      <c r="T134" s="298" t="str">
        <f>IF(T133="","",VLOOKUP(T133,'標準様式１シフト記号表（勤務時間帯）'!$C$6:$K$35,9,FALSE))</f>
        <v/>
      </c>
      <c r="U134" s="298" t="str">
        <f>IF(U133="","",VLOOKUP(U133,'標準様式１シフト記号表（勤務時間帯）'!$C$6:$K$35,9,FALSE))</f>
        <v/>
      </c>
      <c r="V134" s="298" t="str">
        <f>IF(V133="","",VLOOKUP(V133,'標準様式１シフト記号表（勤務時間帯）'!$C$6:$K$35,9,FALSE))</f>
        <v/>
      </c>
      <c r="W134" s="298" t="str">
        <f>IF(W133="","",VLOOKUP(W133,'標準様式１シフト記号表（勤務時間帯）'!$C$6:$K$35,9,FALSE))</f>
        <v/>
      </c>
      <c r="X134" s="298" t="str">
        <f>IF(X133="","",VLOOKUP(X133,'標準様式１シフト記号表（勤務時間帯）'!$C$6:$K$35,9,FALSE))</f>
        <v/>
      </c>
      <c r="Y134" s="299" t="str">
        <f>IF(Y133="","",VLOOKUP(Y133,'標準様式１シフト記号表（勤務時間帯）'!$C$6:$K$35,9,FALSE))</f>
        <v/>
      </c>
      <c r="Z134" s="297" t="str">
        <f>IF(Z133="","",VLOOKUP(Z133,'標準様式１シフト記号表（勤務時間帯）'!$C$6:$K$35,9,FALSE))</f>
        <v/>
      </c>
      <c r="AA134" s="298" t="str">
        <f>IF(AA133="","",VLOOKUP(AA133,'標準様式１シフト記号表（勤務時間帯）'!$C$6:$K$35,9,FALSE))</f>
        <v/>
      </c>
      <c r="AB134" s="298" t="str">
        <f>IF(AB133="","",VLOOKUP(AB133,'標準様式１シフト記号表（勤務時間帯）'!$C$6:$K$35,9,FALSE))</f>
        <v/>
      </c>
      <c r="AC134" s="298" t="str">
        <f>IF(AC133="","",VLOOKUP(AC133,'標準様式１シフト記号表（勤務時間帯）'!$C$6:$K$35,9,FALSE))</f>
        <v/>
      </c>
      <c r="AD134" s="298" t="str">
        <f>IF(AD133="","",VLOOKUP(AD133,'標準様式１シフト記号表（勤務時間帯）'!$C$6:$K$35,9,FALSE))</f>
        <v/>
      </c>
      <c r="AE134" s="298" t="str">
        <f>IF(AE133="","",VLOOKUP(AE133,'標準様式１シフト記号表（勤務時間帯）'!$C$6:$K$35,9,FALSE))</f>
        <v/>
      </c>
      <c r="AF134" s="299" t="str">
        <f>IF(AF133="","",VLOOKUP(AF133,'標準様式１シフト記号表（勤務時間帯）'!$C$6:$K$35,9,FALSE))</f>
        <v/>
      </c>
      <c r="AG134" s="297" t="str">
        <f>IF(AG133="","",VLOOKUP(AG133,'標準様式１シフト記号表（勤務時間帯）'!$C$6:$K$35,9,FALSE))</f>
        <v/>
      </c>
      <c r="AH134" s="298" t="str">
        <f>IF(AH133="","",VLOOKUP(AH133,'標準様式１シフト記号表（勤務時間帯）'!$C$6:$K$35,9,FALSE))</f>
        <v/>
      </c>
      <c r="AI134" s="298" t="str">
        <f>IF(AI133="","",VLOOKUP(AI133,'標準様式１シフト記号表（勤務時間帯）'!$C$6:$K$35,9,FALSE))</f>
        <v/>
      </c>
      <c r="AJ134" s="298" t="str">
        <f>IF(AJ133="","",VLOOKUP(AJ133,'標準様式１シフト記号表（勤務時間帯）'!$C$6:$K$35,9,FALSE))</f>
        <v/>
      </c>
      <c r="AK134" s="298" t="str">
        <f>IF(AK133="","",VLOOKUP(AK133,'標準様式１シフト記号表（勤務時間帯）'!$C$6:$K$35,9,FALSE))</f>
        <v/>
      </c>
      <c r="AL134" s="298" t="str">
        <f>IF(AL133="","",VLOOKUP(AL133,'標準様式１シフト記号表（勤務時間帯）'!$C$6:$K$35,9,FALSE))</f>
        <v/>
      </c>
      <c r="AM134" s="299" t="str">
        <f>IF(AM133="","",VLOOKUP(AM133,'標準様式１シフト記号表（勤務時間帯）'!$C$6:$K$35,9,FALSE))</f>
        <v/>
      </c>
      <c r="AN134" s="297" t="str">
        <f>IF(AN133="","",VLOOKUP(AN133,'標準様式１シフト記号表（勤務時間帯）'!$C$6:$K$35,9,FALSE))</f>
        <v/>
      </c>
      <c r="AO134" s="298" t="str">
        <f>IF(AO133="","",VLOOKUP(AO133,'標準様式１シフト記号表（勤務時間帯）'!$C$6:$K$35,9,FALSE))</f>
        <v/>
      </c>
      <c r="AP134" s="298" t="str">
        <f>IF(AP133="","",VLOOKUP(AP133,'標準様式１シフト記号表（勤務時間帯）'!$C$6:$K$35,9,FALSE))</f>
        <v/>
      </c>
      <c r="AQ134" s="298" t="str">
        <f>IF(AQ133="","",VLOOKUP(AQ133,'標準様式１シフト記号表（勤務時間帯）'!$C$6:$K$35,9,FALSE))</f>
        <v/>
      </c>
      <c r="AR134" s="298" t="str">
        <f>IF(AR133="","",VLOOKUP(AR133,'標準様式１シフト記号表（勤務時間帯）'!$C$6:$K$35,9,FALSE))</f>
        <v/>
      </c>
      <c r="AS134" s="298" t="str">
        <f>IF(AS133="","",VLOOKUP(AS133,'標準様式１シフト記号表（勤務時間帯）'!$C$6:$K$35,9,FALSE))</f>
        <v/>
      </c>
      <c r="AT134" s="299" t="str">
        <f>IF(AT133="","",VLOOKUP(AT133,'標準様式１シフト記号表（勤務時間帯）'!$C$6:$K$35,9,FALSE))</f>
        <v/>
      </c>
      <c r="AU134" s="297" t="str">
        <f>IF(AU133="","",VLOOKUP(AU133,'標準様式１シフト記号表（勤務時間帯）'!$C$6:$K$35,9,FALSE))</f>
        <v/>
      </c>
      <c r="AV134" s="298" t="str">
        <f>IF(AV133="","",VLOOKUP(AV133,'標準様式１シフト記号表（勤務時間帯）'!$C$6:$K$35,9,FALSE))</f>
        <v/>
      </c>
      <c r="AW134" s="298" t="str">
        <f>IF(AW133="","",VLOOKUP(AW133,'標準様式１シフト記号表（勤務時間帯）'!$C$6:$K$35,9,FALSE))</f>
        <v/>
      </c>
      <c r="AX134" s="1592">
        <f>IF($BB$3="４週",SUM(S134:AT134),IF($BB$3="暦月",SUM(S134:AW134),""))</f>
        <v>0</v>
      </c>
      <c r="AY134" s="1593"/>
      <c r="AZ134" s="1594">
        <f>IF($BB$3="４週",AX134/4,IF($BB$3="暦月",'標準様式１（100名）'!AX134/('標準様式１（100名）'!$BB$8/7),""))</f>
        <v>0</v>
      </c>
      <c r="BA134" s="1595"/>
      <c r="BB134" s="1643"/>
      <c r="BC134" s="1544"/>
      <c r="BD134" s="1544"/>
      <c r="BE134" s="1544"/>
      <c r="BF134" s="1545"/>
    </row>
    <row r="135" spans="2:58" ht="20.25" customHeight="1" x14ac:dyDescent="0.15">
      <c r="B135" s="1522"/>
      <c r="C135" s="1631"/>
      <c r="D135" s="1632"/>
      <c r="E135" s="1633"/>
      <c r="F135" s="357">
        <f>C133</f>
        <v>0</v>
      </c>
      <c r="G135" s="1607"/>
      <c r="H135" s="1537"/>
      <c r="I135" s="1538"/>
      <c r="J135" s="1538"/>
      <c r="K135" s="1539"/>
      <c r="L135" s="1612"/>
      <c r="M135" s="1613"/>
      <c r="N135" s="1613"/>
      <c r="O135" s="1614"/>
      <c r="P135" s="1596" t="s">
        <v>550</v>
      </c>
      <c r="Q135" s="1597"/>
      <c r="R135" s="1598"/>
      <c r="S135" s="301" t="str">
        <f>IF(S133="","",VLOOKUP(S133,'標準様式１シフト記号表（勤務時間帯）'!$C$6:$U$35,19,FALSE))</f>
        <v/>
      </c>
      <c r="T135" s="302" t="str">
        <f>IF(T133="","",VLOOKUP(T133,'標準様式１シフト記号表（勤務時間帯）'!$C$6:$U$35,19,FALSE))</f>
        <v/>
      </c>
      <c r="U135" s="302" t="str">
        <f>IF(U133="","",VLOOKUP(U133,'標準様式１シフト記号表（勤務時間帯）'!$C$6:$U$35,19,FALSE))</f>
        <v/>
      </c>
      <c r="V135" s="302" t="str">
        <f>IF(V133="","",VLOOKUP(V133,'標準様式１シフト記号表（勤務時間帯）'!$C$6:$U$35,19,FALSE))</f>
        <v/>
      </c>
      <c r="W135" s="302" t="str">
        <f>IF(W133="","",VLOOKUP(W133,'標準様式１シフト記号表（勤務時間帯）'!$C$6:$U$35,19,FALSE))</f>
        <v/>
      </c>
      <c r="X135" s="302" t="str">
        <f>IF(X133="","",VLOOKUP(X133,'標準様式１シフト記号表（勤務時間帯）'!$C$6:$U$35,19,FALSE))</f>
        <v/>
      </c>
      <c r="Y135" s="303" t="str">
        <f>IF(Y133="","",VLOOKUP(Y133,'標準様式１シフト記号表（勤務時間帯）'!$C$6:$U$35,19,FALSE))</f>
        <v/>
      </c>
      <c r="Z135" s="301" t="str">
        <f>IF(Z133="","",VLOOKUP(Z133,'標準様式１シフト記号表（勤務時間帯）'!$C$6:$U$35,19,FALSE))</f>
        <v/>
      </c>
      <c r="AA135" s="302" t="str">
        <f>IF(AA133="","",VLOOKUP(AA133,'標準様式１シフト記号表（勤務時間帯）'!$C$6:$U$35,19,FALSE))</f>
        <v/>
      </c>
      <c r="AB135" s="302" t="str">
        <f>IF(AB133="","",VLOOKUP(AB133,'標準様式１シフト記号表（勤務時間帯）'!$C$6:$U$35,19,FALSE))</f>
        <v/>
      </c>
      <c r="AC135" s="302" t="str">
        <f>IF(AC133="","",VLOOKUP(AC133,'標準様式１シフト記号表（勤務時間帯）'!$C$6:$U$35,19,FALSE))</f>
        <v/>
      </c>
      <c r="AD135" s="302" t="str">
        <f>IF(AD133="","",VLOOKUP(AD133,'標準様式１シフト記号表（勤務時間帯）'!$C$6:$U$35,19,FALSE))</f>
        <v/>
      </c>
      <c r="AE135" s="302" t="str">
        <f>IF(AE133="","",VLOOKUP(AE133,'標準様式１シフト記号表（勤務時間帯）'!$C$6:$U$35,19,FALSE))</f>
        <v/>
      </c>
      <c r="AF135" s="303" t="str">
        <f>IF(AF133="","",VLOOKUP(AF133,'標準様式１シフト記号表（勤務時間帯）'!$C$6:$U$35,19,FALSE))</f>
        <v/>
      </c>
      <c r="AG135" s="301" t="str">
        <f>IF(AG133="","",VLOOKUP(AG133,'標準様式１シフト記号表（勤務時間帯）'!$C$6:$U$35,19,FALSE))</f>
        <v/>
      </c>
      <c r="AH135" s="302" t="str">
        <f>IF(AH133="","",VLOOKUP(AH133,'標準様式１シフト記号表（勤務時間帯）'!$C$6:$U$35,19,FALSE))</f>
        <v/>
      </c>
      <c r="AI135" s="302" t="str">
        <f>IF(AI133="","",VLOOKUP(AI133,'標準様式１シフト記号表（勤務時間帯）'!$C$6:$U$35,19,FALSE))</f>
        <v/>
      </c>
      <c r="AJ135" s="302" t="str">
        <f>IF(AJ133="","",VLOOKUP(AJ133,'標準様式１シフト記号表（勤務時間帯）'!$C$6:$U$35,19,FALSE))</f>
        <v/>
      </c>
      <c r="AK135" s="302" t="str">
        <f>IF(AK133="","",VLOOKUP(AK133,'標準様式１シフト記号表（勤務時間帯）'!$C$6:$U$35,19,FALSE))</f>
        <v/>
      </c>
      <c r="AL135" s="302" t="str">
        <f>IF(AL133="","",VLOOKUP(AL133,'標準様式１シフト記号表（勤務時間帯）'!$C$6:$U$35,19,FALSE))</f>
        <v/>
      </c>
      <c r="AM135" s="303" t="str">
        <f>IF(AM133="","",VLOOKUP(AM133,'標準様式１シフト記号表（勤務時間帯）'!$C$6:$U$35,19,FALSE))</f>
        <v/>
      </c>
      <c r="AN135" s="301" t="str">
        <f>IF(AN133="","",VLOOKUP(AN133,'標準様式１シフト記号表（勤務時間帯）'!$C$6:$U$35,19,FALSE))</f>
        <v/>
      </c>
      <c r="AO135" s="302" t="str">
        <f>IF(AO133="","",VLOOKUP(AO133,'標準様式１シフト記号表（勤務時間帯）'!$C$6:$U$35,19,FALSE))</f>
        <v/>
      </c>
      <c r="AP135" s="302" t="str">
        <f>IF(AP133="","",VLOOKUP(AP133,'標準様式１シフト記号表（勤務時間帯）'!$C$6:$U$35,19,FALSE))</f>
        <v/>
      </c>
      <c r="AQ135" s="302" t="str">
        <f>IF(AQ133="","",VLOOKUP(AQ133,'標準様式１シフト記号表（勤務時間帯）'!$C$6:$U$35,19,FALSE))</f>
        <v/>
      </c>
      <c r="AR135" s="302" t="str">
        <f>IF(AR133="","",VLOOKUP(AR133,'標準様式１シフト記号表（勤務時間帯）'!$C$6:$U$35,19,FALSE))</f>
        <v/>
      </c>
      <c r="AS135" s="302" t="str">
        <f>IF(AS133="","",VLOOKUP(AS133,'標準様式１シフト記号表（勤務時間帯）'!$C$6:$U$35,19,FALSE))</f>
        <v/>
      </c>
      <c r="AT135" s="303" t="str">
        <f>IF(AT133="","",VLOOKUP(AT133,'標準様式１シフト記号表（勤務時間帯）'!$C$6:$U$35,19,FALSE))</f>
        <v/>
      </c>
      <c r="AU135" s="301" t="str">
        <f>IF(AU133="","",VLOOKUP(AU133,'標準様式１シフト記号表（勤務時間帯）'!$C$6:$U$35,19,FALSE))</f>
        <v/>
      </c>
      <c r="AV135" s="302" t="str">
        <f>IF(AV133="","",VLOOKUP(AV133,'標準様式１シフト記号表（勤務時間帯）'!$C$6:$U$35,19,FALSE))</f>
        <v/>
      </c>
      <c r="AW135" s="302" t="str">
        <f>IF(AW133="","",VLOOKUP(AW133,'標準様式１シフト記号表（勤務時間帯）'!$C$6:$U$35,19,FALSE))</f>
        <v/>
      </c>
      <c r="AX135" s="1599">
        <f>IF($BB$3="４週",SUM(S135:AT135),IF($BB$3="暦月",SUM(S135:AW135),""))</f>
        <v>0</v>
      </c>
      <c r="AY135" s="1600"/>
      <c r="AZ135" s="1601">
        <f>IF($BB$3="４週",AX135/4,IF($BB$3="暦月",'標準様式１（100名）'!AX135/('標準様式１（100名）'!$BB$8/7),""))</f>
        <v>0</v>
      </c>
      <c r="BA135" s="1602"/>
      <c r="BB135" s="1644"/>
      <c r="BC135" s="1613"/>
      <c r="BD135" s="1613"/>
      <c r="BE135" s="1613"/>
      <c r="BF135" s="1614"/>
    </row>
    <row r="136" spans="2:58" ht="20.25" customHeight="1" x14ac:dyDescent="0.15">
      <c r="B136" s="1522">
        <f>B133+1</f>
        <v>39</v>
      </c>
      <c r="C136" s="1625"/>
      <c r="D136" s="1626"/>
      <c r="E136" s="1627"/>
      <c r="F136" s="304"/>
      <c r="G136" s="1606"/>
      <c r="H136" s="1608"/>
      <c r="I136" s="1538"/>
      <c r="J136" s="1538"/>
      <c r="K136" s="1539"/>
      <c r="L136" s="1609"/>
      <c r="M136" s="1610"/>
      <c r="N136" s="1610"/>
      <c r="O136" s="1611"/>
      <c r="P136" s="1615" t="s">
        <v>548</v>
      </c>
      <c r="Q136" s="1616"/>
      <c r="R136" s="1617"/>
      <c r="S136" s="354"/>
      <c r="T136" s="355"/>
      <c r="U136" s="355"/>
      <c r="V136" s="355"/>
      <c r="W136" s="355"/>
      <c r="X136" s="355"/>
      <c r="Y136" s="356"/>
      <c r="Z136" s="354"/>
      <c r="AA136" s="355"/>
      <c r="AB136" s="355"/>
      <c r="AC136" s="355"/>
      <c r="AD136" s="355"/>
      <c r="AE136" s="355"/>
      <c r="AF136" s="356"/>
      <c r="AG136" s="354"/>
      <c r="AH136" s="355"/>
      <c r="AI136" s="355"/>
      <c r="AJ136" s="355"/>
      <c r="AK136" s="355"/>
      <c r="AL136" s="355"/>
      <c r="AM136" s="356"/>
      <c r="AN136" s="354"/>
      <c r="AO136" s="355"/>
      <c r="AP136" s="355"/>
      <c r="AQ136" s="355"/>
      <c r="AR136" s="355"/>
      <c r="AS136" s="355"/>
      <c r="AT136" s="356"/>
      <c r="AU136" s="354"/>
      <c r="AV136" s="355"/>
      <c r="AW136" s="355"/>
      <c r="AX136" s="1692"/>
      <c r="AY136" s="1693"/>
      <c r="AZ136" s="1694"/>
      <c r="BA136" s="1695"/>
      <c r="BB136" s="1642"/>
      <c r="BC136" s="1610"/>
      <c r="BD136" s="1610"/>
      <c r="BE136" s="1610"/>
      <c r="BF136" s="1611"/>
    </row>
    <row r="137" spans="2:58" ht="20.25" customHeight="1" x14ac:dyDescent="0.15">
      <c r="B137" s="1522"/>
      <c r="C137" s="1628"/>
      <c r="D137" s="1629"/>
      <c r="E137" s="1630"/>
      <c r="F137" s="296"/>
      <c r="G137" s="1533"/>
      <c r="H137" s="1537"/>
      <c r="I137" s="1538"/>
      <c r="J137" s="1538"/>
      <c r="K137" s="1539"/>
      <c r="L137" s="1543"/>
      <c r="M137" s="1544"/>
      <c r="N137" s="1544"/>
      <c r="O137" s="1545"/>
      <c r="P137" s="1589" t="s">
        <v>549</v>
      </c>
      <c r="Q137" s="1590"/>
      <c r="R137" s="1591"/>
      <c r="S137" s="297" t="str">
        <f>IF(S136="","",VLOOKUP(S136,'標準様式１シフト記号表（勤務時間帯）'!$C$6:$K$35,9,FALSE))</f>
        <v/>
      </c>
      <c r="T137" s="298" t="str">
        <f>IF(T136="","",VLOOKUP(T136,'標準様式１シフト記号表（勤務時間帯）'!$C$6:$K$35,9,FALSE))</f>
        <v/>
      </c>
      <c r="U137" s="298" t="str">
        <f>IF(U136="","",VLOOKUP(U136,'標準様式１シフト記号表（勤務時間帯）'!$C$6:$K$35,9,FALSE))</f>
        <v/>
      </c>
      <c r="V137" s="298" t="str">
        <f>IF(V136="","",VLOOKUP(V136,'標準様式１シフト記号表（勤務時間帯）'!$C$6:$K$35,9,FALSE))</f>
        <v/>
      </c>
      <c r="W137" s="298" t="str">
        <f>IF(W136="","",VLOOKUP(W136,'標準様式１シフト記号表（勤務時間帯）'!$C$6:$K$35,9,FALSE))</f>
        <v/>
      </c>
      <c r="X137" s="298" t="str">
        <f>IF(X136="","",VLOOKUP(X136,'標準様式１シフト記号表（勤務時間帯）'!$C$6:$K$35,9,FALSE))</f>
        <v/>
      </c>
      <c r="Y137" s="299" t="str">
        <f>IF(Y136="","",VLOOKUP(Y136,'標準様式１シフト記号表（勤務時間帯）'!$C$6:$K$35,9,FALSE))</f>
        <v/>
      </c>
      <c r="Z137" s="297" t="str">
        <f>IF(Z136="","",VLOOKUP(Z136,'標準様式１シフト記号表（勤務時間帯）'!$C$6:$K$35,9,FALSE))</f>
        <v/>
      </c>
      <c r="AA137" s="298" t="str">
        <f>IF(AA136="","",VLOOKUP(AA136,'標準様式１シフト記号表（勤務時間帯）'!$C$6:$K$35,9,FALSE))</f>
        <v/>
      </c>
      <c r="AB137" s="298" t="str">
        <f>IF(AB136="","",VLOOKUP(AB136,'標準様式１シフト記号表（勤務時間帯）'!$C$6:$K$35,9,FALSE))</f>
        <v/>
      </c>
      <c r="AC137" s="298" t="str">
        <f>IF(AC136="","",VLOOKUP(AC136,'標準様式１シフト記号表（勤務時間帯）'!$C$6:$K$35,9,FALSE))</f>
        <v/>
      </c>
      <c r="AD137" s="298" t="str">
        <f>IF(AD136="","",VLOOKUP(AD136,'標準様式１シフト記号表（勤務時間帯）'!$C$6:$K$35,9,FALSE))</f>
        <v/>
      </c>
      <c r="AE137" s="298" t="str">
        <f>IF(AE136="","",VLOOKUP(AE136,'標準様式１シフト記号表（勤務時間帯）'!$C$6:$K$35,9,FALSE))</f>
        <v/>
      </c>
      <c r="AF137" s="299" t="str">
        <f>IF(AF136="","",VLOOKUP(AF136,'標準様式１シフト記号表（勤務時間帯）'!$C$6:$K$35,9,FALSE))</f>
        <v/>
      </c>
      <c r="AG137" s="297" t="str">
        <f>IF(AG136="","",VLOOKUP(AG136,'標準様式１シフト記号表（勤務時間帯）'!$C$6:$K$35,9,FALSE))</f>
        <v/>
      </c>
      <c r="AH137" s="298" t="str">
        <f>IF(AH136="","",VLOOKUP(AH136,'標準様式１シフト記号表（勤務時間帯）'!$C$6:$K$35,9,FALSE))</f>
        <v/>
      </c>
      <c r="AI137" s="298" t="str">
        <f>IF(AI136="","",VLOOKUP(AI136,'標準様式１シフト記号表（勤務時間帯）'!$C$6:$K$35,9,FALSE))</f>
        <v/>
      </c>
      <c r="AJ137" s="298" t="str">
        <f>IF(AJ136="","",VLOOKUP(AJ136,'標準様式１シフト記号表（勤務時間帯）'!$C$6:$K$35,9,FALSE))</f>
        <v/>
      </c>
      <c r="AK137" s="298" t="str">
        <f>IF(AK136="","",VLOOKUP(AK136,'標準様式１シフト記号表（勤務時間帯）'!$C$6:$K$35,9,FALSE))</f>
        <v/>
      </c>
      <c r="AL137" s="298" t="str">
        <f>IF(AL136="","",VLOOKUP(AL136,'標準様式１シフト記号表（勤務時間帯）'!$C$6:$K$35,9,FALSE))</f>
        <v/>
      </c>
      <c r="AM137" s="299" t="str">
        <f>IF(AM136="","",VLOOKUP(AM136,'標準様式１シフト記号表（勤務時間帯）'!$C$6:$K$35,9,FALSE))</f>
        <v/>
      </c>
      <c r="AN137" s="297" t="str">
        <f>IF(AN136="","",VLOOKUP(AN136,'標準様式１シフト記号表（勤務時間帯）'!$C$6:$K$35,9,FALSE))</f>
        <v/>
      </c>
      <c r="AO137" s="298" t="str">
        <f>IF(AO136="","",VLOOKUP(AO136,'標準様式１シフト記号表（勤務時間帯）'!$C$6:$K$35,9,FALSE))</f>
        <v/>
      </c>
      <c r="AP137" s="298" t="str">
        <f>IF(AP136="","",VLOOKUP(AP136,'標準様式１シフト記号表（勤務時間帯）'!$C$6:$K$35,9,FALSE))</f>
        <v/>
      </c>
      <c r="AQ137" s="298" t="str">
        <f>IF(AQ136="","",VLOOKUP(AQ136,'標準様式１シフト記号表（勤務時間帯）'!$C$6:$K$35,9,FALSE))</f>
        <v/>
      </c>
      <c r="AR137" s="298" t="str">
        <f>IF(AR136="","",VLOOKUP(AR136,'標準様式１シフト記号表（勤務時間帯）'!$C$6:$K$35,9,FALSE))</f>
        <v/>
      </c>
      <c r="AS137" s="298" t="str">
        <f>IF(AS136="","",VLOOKUP(AS136,'標準様式１シフト記号表（勤務時間帯）'!$C$6:$K$35,9,FALSE))</f>
        <v/>
      </c>
      <c r="AT137" s="299" t="str">
        <f>IF(AT136="","",VLOOKUP(AT136,'標準様式１シフト記号表（勤務時間帯）'!$C$6:$K$35,9,FALSE))</f>
        <v/>
      </c>
      <c r="AU137" s="297" t="str">
        <f>IF(AU136="","",VLOOKUP(AU136,'標準様式１シフト記号表（勤務時間帯）'!$C$6:$K$35,9,FALSE))</f>
        <v/>
      </c>
      <c r="AV137" s="298" t="str">
        <f>IF(AV136="","",VLOOKUP(AV136,'標準様式１シフト記号表（勤務時間帯）'!$C$6:$K$35,9,FALSE))</f>
        <v/>
      </c>
      <c r="AW137" s="298" t="str">
        <f>IF(AW136="","",VLOOKUP(AW136,'標準様式１シフト記号表（勤務時間帯）'!$C$6:$K$35,9,FALSE))</f>
        <v/>
      </c>
      <c r="AX137" s="1592">
        <f>IF($BB$3="４週",SUM(S137:AT137),IF($BB$3="暦月",SUM(S137:AW137),""))</f>
        <v>0</v>
      </c>
      <c r="AY137" s="1593"/>
      <c r="AZ137" s="1594">
        <f>IF($BB$3="４週",AX137/4,IF($BB$3="暦月",'標準様式１（100名）'!AX137/('標準様式１（100名）'!$BB$8/7),""))</f>
        <v>0</v>
      </c>
      <c r="BA137" s="1595"/>
      <c r="BB137" s="1643"/>
      <c r="BC137" s="1544"/>
      <c r="BD137" s="1544"/>
      <c r="BE137" s="1544"/>
      <c r="BF137" s="1545"/>
    </row>
    <row r="138" spans="2:58" ht="20.25" customHeight="1" x14ac:dyDescent="0.15">
      <c r="B138" s="1522"/>
      <c r="C138" s="1631"/>
      <c r="D138" s="1632"/>
      <c r="E138" s="1633"/>
      <c r="F138" s="357">
        <f>C136</f>
        <v>0</v>
      </c>
      <c r="G138" s="1607"/>
      <c r="H138" s="1537"/>
      <c r="I138" s="1538"/>
      <c r="J138" s="1538"/>
      <c r="K138" s="1539"/>
      <c r="L138" s="1612"/>
      <c r="M138" s="1613"/>
      <c r="N138" s="1613"/>
      <c r="O138" s="1614"/>
      <c r="P138" s="1596" t="s">
        <v>550</v>
      </c>
      <c r="Q138" s="1597"/>
      <c r="R138" s="1598"/>
      <c r="S138" s="301" t="str">
        <f>IF(S136="","",VLOOKUP(S136,'標準様式１シフト記号表（勤務時間帯）'!$C$6:$U$35,19,FALSE))</f>
        <v/>
      </c>
      <c r="T138" s="302" t="str">
        <f>IF(T136="","",VLOOKUP(T136,'標準様式１シフト記号表（勤務時間帯）'!$C$6:$U$35,19,FALSE))</f>
        <v/>
      </c>
      <c r="U138" s="302" t="str">
        <f>IF(U136="","",VLOOKUP(U136,'標準様式１シフト記号表（勤務時間帯）'!$C$6:$U$35,19,FALSE))</f>
        <v/>
      </c>
      <c r="V138" s="302" t="str">
        <f>IF(V136="","",VLOOKUP(V136,'標準様式１シフト記号表（勤務時間帯）'!$C$6:$U$35,19,FALSE))</f>
        <v/>
      </c>
      <c r="W138" s="302" t="str">
        <f>IF(W136="","",VLOOKUP(W136,'標準様式１シフト記号表（勤務時間帯）'!$C$6:$U$35,19,FALSE))</f>
        <v/>
      </c>
      <c r="X138" s="302" t="str">
        <f>IF(X136="","",VLOOKUP(X136,'標準様式１シフト記号表（勤務時間帯）'!$C$6:$U$35,19,FALSE))</f>
        <v/>
      </c>
      <c r="Y138" s="303" t="str">
        <f>IF(Y136="","",VLOOKUP(Y136,'標準様式１シフト記号表（勤務時間帯）'!$C$6:$U$35,19,FALSE))</f>
        <v/>
      </c>
      <c r="Z138" s="301" t="str">
        <f>IF(Z136="","",VLOOKUP(Z136,'標準様式１シフト記号表（勤務時間帯）'!$C$6:$U$35,19,FALSE))</f>
        <v/>
      </c>
      <c r="AA138" s="302" t="str">
        <f>IF(AA136="","",VLOOKUP(AA136,'標準様式１シフト記号表（勤務時間帯）'!$C$6:$U$35,19,FALSE))</f>
        <v/>
      </c>
      <c r="AB138" s="302" t="str">
        <f>IF(AB136="","",VLOOKUP(AB136,'標準様式１シフト記号表（勤務時間帯）'!$C$6:$U$35,19,FALSE))</f>
        <v/>
      </c>
      <c r="AC138" s="302" t="str">
        <f>IF(AC136="","",VLOOKUP(AC136,'標準様式１シフト記号表（勤務時間帯）'!$C$6:$U$35,19,FALSE))</f>
        <v/>
      </c>
      <c r="AD138" s="302" t="str">
        <f>IF(AD136="","",VLOOKUP(AD136,'標準様式１シフト記号表（勤務時間帯）'!$C$6:$U$35,19,FALSE))</f>
        <v/>
      </c>
      <c r="AE138" s="302" t="str">
        <f>IF(AE136="","",VLOOKUP(AE136,'標準様式１シフト記号表（勤務時間帯）'!$C$6:$U$35,19,FALSE))</f>
        <v/>
      </c>
      <c r="AF138" s="303" t="str">
        <f>IF(AF136="","",VLOOKUP(AF136,'標準様式１シフト記号表（勤務時間帯）'!$C$6:$U$35,19,FALSE))</f>
        <v/>
      </c>
      <c r="AG138" s="301" t="str">
        <f>IF(AG136="","",VLOOKUP(AG136,'標準様式１シフト記号表（勤務時間帯）'!$C$6:$U$35,19,FALSE))</f>
        <v/>
      </c>
      <c r="AH138" s="302" t="str">
        <f>IF(AH136="","",VLOOKUP(AH136,'標準様式１シフト記号表（勤務時間帯）'!$C$6:$U$35,19,FALSE))</f>
        <v/>
      </c>
      <c r="AI138" s="302" t="str">
        <f>IF(AI136="","",VLOOKUP(AI136,'標準様式１シフト記号表（勤務時間帯）'!$C$6:$U$35,19,FALSE))</f>
        <v/>
      </c>
      <c r="AJ138" s="302" t="str">
        <f>IF(AJ136="","",VLOOKUP(AJ136,'標準様式１シフト記号表（勤務時間帯）'!$C$6:$U$35,19,FALSE))</f>
        <v/>
      </c>
      <c r="AK138" s="302" t="str">
        <f>IF(AK136="","",VLOOKUP(AK136,'標準様式１シフト記号表（勤務時間帯）'!$C$6:$U$35,19,FALSE))</f>
        <v/>
      </c>
      <c r="AL138" s="302" t="str">
        <f>IF(AL136="","",VLOOKUP(AL136,'標準様式１シフト記号表（勤務時間帯）'!$C$6:$U$35,19,FALSE))</f>
        <v/>
      </c>
      <c r="AM138" s="303" t="str">
        <f>IF(AM136="","",VLOOKUP(AM136,'標準様式１シフト記号表（勤務時間帯）'!$C$6:$U$35,19,FALSE))</f>
        <v/>
      </c>
      <c r="AN138" s="301" t="str">
        <f>IF(AN136="","",VLOOKUP(AN136,'標準様式１シフト記号表（勤務時間帯）'!$C$6:$U$35,19,FALSE))</f>
        <v/>
      </c>
      <c r="AO138" s="302" t="str">
        <f>IF(AO136="","",VLOOKUP(AO136,'標準様式１シフト記号表（勤務時間帯）'!$C$6:$U$35,19,FALSE))</f>
        <v/>
      </c>
      <c r="AP138" s="302" t="str">
        <f>IF(AP136="","",VLOOKUP(AP136,'標準様式１シフト記号表（勤務時間帯）'!$C$6:$U$35,19,FALSE))</f>
        <v/>
      </c>
      <c r="AQ138" s="302" t="str">
        <f>IF(AQ136="","",VLOOKUP(AQ136,'標準様式１シフト記号表（勤務時間帯）'!$C$6:$U$35,19,FALSE))</f>
        <v/>
      </c>
      <c r="AR138" s="302" t="str">
        <f>IF(AR136="","",VLOOKUP(AR136,'標準様式１シフト記号表（勤務時間帯）'!$C$6:$U$35,19,FALSE))</f>
        <v/>
      </c>
      <c r="AS138" s="302" t="str">
        <f>IF(AS136="","",VLOOKUP(AS136,'標準様式１シフト記号表（勤務時間帯）'!$C$6:$U$35,19,FALSE))</f>
        <v/>
      </c>
      <c r="AT138" s="303" t="str">
        <f>IF(AT136="","",VLOOKUP(AT136,'標準様式１シフト記号表（勤務時間帯）'!$C$6:$U$35,19,FALSE))</f>
        <v/>
      </c>
      <c r="AU138" s="301" t="str">
        <f>IF(AU136="","",VLOOKUP(AU136,'標準様式１シフト記号表（勤務時間帯）'!$C$6:$U$35,19,FALSE))</f>
        <v/>
      </c>
      <c r="AV138" s="302" t="str">
        <f>IF(AV136="","",VLOOKUP(AV136,'標準様式１シフト記号表（勤務時間帯）'!$C$6:$U$35,19,FALSE))</f>
        <v/>
      </c>
      <c r="AW138" s="302" t="str">
        <f>IF(AW136="","",VLOOKUP(AW136,'標準様式１シフト記号表（勤務時間帯）'!$C$6:$U$35,19,FALSE))</f>
        <v/>
      </c>
      <c r="AX138" s="1599">
        <f>IF($BB$3="４週",SUM(S138:AT138),IF($BB$3="暦月",SUM(S138:AW138),""))</f>
        <v>0</v>
      </c>
      <c r="AY138" s="1600"/>
      <c r="AZ138" s="1601">
        <f>IF($BB$3="４週",AX138/4,IF($BB$3="暦月",'標準様式１（100名）'!AX138/('標準様式１（100名）'!$BB$8/7),""))</f>
        <v>0</v>
      </c>
      <c r="BA138" s="1602"/>
      <c r="BB138" s="1644"/>
      <c r="BC138" s="1613"/>
      <c r="BD138" s="1613"/>
      <c r="BE138" s="1613"/>
      <c r="BF138" s="1614"/>
    </row>
    <row r="139" spans="2:58" ht="20.25" customHeight="1" x14ac:dyDescent="0.15">
      <c r="B139" s="1522">
        <f>B136+1</f>
        <v>40</v>
      </c>
      <c r="C139" s="1625"/>
      <c r="D139" s="1626"/>
      <c r="E139" s="1627"/>
      <c r="F139" s="304"/>
      <c r="G139" s="1606"/>
      <c r="H139" s="1608"/>
      <c r="I139" s="1538"/>
      <c r="J139" s="1538"/>
      <c r="K139" s="1539"/>
      <c r="L139" s="1609"/>
      <c r="M139" s="1610"/>
      <c r="N139" s="1610"/>
      <c r="O139" s="1611"/>
      <c r="P139" s="1615" t="s">
        <v>548</v>
      </c>
      <c r="Q139" s="1616"/>
      <c r="R139" s="1617"/>
      <c r="S139" s="354"/>
      <c r="T139" s="355"/>
      <c r="U139" s="355"/>
      <c r="V139" s="355"/>
      <c r="W139" s="355"/>
      <c r="X139" s="355"/>
      <c r="Y139" s="356"/>
      <c r="Z139" s="354"/>
      <c r="AA139" s="355"/>
      <c r="AB139" s="355"/>
      <c r="AC139" s="355"/>
      <c r="AD139" s="355"/>
      <c r="AE139" s="355"/>
      <c r="AF139" s="356"/>
      <c r="AG139" s="354"/>
      <c r="AH139" s="355"/>
      <c r="AI139" s="355"/>
      <c r="AJ139" s="355"/>
      <c r="AK139" s="355"/>
      <c r="AL139" s="355"/>
      <c r="AM139" s="356"/>
      <c r="AN139" s="354"/>
      <c r="AO139" s="355"/>
      <c r="AP139" s="355"/>
      <c r="AQ139" s="355"/>
      <c r="AR139" s="355"/>
      <c r="AS139" s="355"/>
      <c r="AT139" s="356"/>
      <c r="AU139" s="354"/>
      <c r="AV139" s="355"/>
      <c r="AW139" s="355"/>
      <c r="AX139" s="1692"/>
      <c r="AY139" s="1693"/>
      <c r="AZ139" s="1694"/>
      <c r="BA139" s="1695"/>
      <c r="BB139" s="1642"/>
      <c r="BC139" s="1610"/>
      <c r="BD139" s="1610"/>
      <c r="BE139" s="1610"/>
      <c r="BF139" s="1611"/>
    </row>
    <row r="140" spans="2:58" ht="20.25" customHeight="1" x14ac:dyDescent="0.15">
      <c r="B140" s="1522"/>
      <c r="C140" s="1628"/>
      <c r="D140" s="1629"/>
      <c r="E140" s="1630"/>
      <c r="F140" s="296"/>
      <c r="G140" s="1533"/>
      <c r="H140" s="1537"/>
      <c r="I140" s="1538"/>
      <c r="J140" s="1538"/>
      <c r="K140" s="1539"/>
      <c r="L140" s="1543"/>
      <c r="M140" s="1544"/>
      <c r="N140" s="1544"/>
      <c r="O140" s="1545"/>
      <c r="P140" s="1589" t="s">
        <v>549</v>
      </c>
      <c r="Q140" s="1590"/>
      <c r="R140" s="1591"/>
      <c r="S140" s="297" t="str">
        <f>IF(S139="","",VLOOKUP(S139,'標準様式１シフト記号表（勤務時間帯）'!$C$6:$K$35,9,FALSE))</f>
        <v/>
      </c>
      <c r="T140" s="298" t="str">
        <f>IF(T139="","",VLOOKUP(T139,'標準様式１シフト記号表（勤務時間帯）'!$C$6:$K$35,9,FALSE))</f>
        <v/>
      </c>
      <c r="U140" s="298" t="str">
        <f>IF(U139="","",VLOOKUP(U139,'標準様式１シフト記号表（勤務時間帯）'!$C$6:$K$35,9,FALSE))</f>
        <v/>
      </c>
      <c r="V140" s="298" t="str">
        <f>IF(V139="","",VLOOKUP(V139,'標準様式１シフト記号表（勤務時間帯）'!$C$6:$K$35,9,FALSE))</f>
        <v/>
      </c>
      <c r="W140" s="298" t="str">
        <f>IF(W139="","",VLOOKUP(W139,'標準様式１シフト記号表（勤務時間帯）'!$C$6:$K$35,9,FALSE))</f>
        <v/>
      </c>
      <c r="X140" s="298" t="str">
        <f>IF(X139="","",VLOOKUP(X139,'標準様式１シフト記号表（勤務時間帯）'!$C$6:$K$35,9,FALSE))</f>
        <v/>
      </c>
      <c r="Y140" s="299" t="str">
        <f>IF(Y139="","",VLOOKUP(Y139,'標準様式１シフト記号表（勤務時間帯）'!$C$6:$K$35,9,FALSE))</f>
        <v/>
      </c>
      <c r="Z140" s="297" t="str">
        <f>IF(Z139="","",VLOOKUP(Z139,'標準様式１シフト記号表（勤務時間帯）'!$C$6:$K$35,9,FALSE))</f>
        <v/>
      </c>
      <c r="AA140" s="298" t="str">
        <f>IF(AA139="","",VLOOKUP(AA139,'標準様式１シフト記号表（勤務時間帯）'!$C$6:$K$35,9,FALSE))</f>
        <v/>
      </c>
      <c r="AB140" s="298" t="str">
        <f>IF(AB139="","",VLOOKUP(AB139,'標準様式１シフト記号表（勤務時間帯）'!$C$6:$K$35,9,FALSE))</f>
        <v/>
      </c>
      <c r="AC140" s="298" t="str">
        <f>IF(AC139="","",VLOOKUP(AC139,'標準様式１シフト記号表（勤務時間帯）'!$C$6:$K$35,9,FALSE))</f>
        <v/>
      </c>
      <c r="AD140" s="298" t="str">
        <f>IF(AD139="","",VLOOKUP(AD139,'標準様式１シフト記号表（勤務時間帯）'!$C$6:$K$35,9,FALSE))</f>
        <v/>
      </c>
      <c r="AE140" s="298" t="str">
        <f>IF(AE139="","",VLOOKUP(AE139,'標準様式１シフト記号表（勤務時間帯）'!$C$6:$K$35,9,FALSE))</f>
        <v/>
      </c>
      <c r="AF140" s="299" t="str">
        <f>IF(AF139="","",VLOOKUP(AF139,'標準様式１シフト記号表（勤務時間帯）'!$C$6:$K$35,9,FALSE))</f>
        <v/>
      </c>
      <c r="AG140" s="297" t="str">
        <f>IF(AG139="","",VLOOKUP(AG139,'標準様式１シフト記号表（勤務時間帯）'!$C$6:$K$35,9,FALSE))</f>
        <v/>
      </c>
      <c r="AH140" s="298" t="str">
        <f>IF(AH139="","",VLOOKUP(AH139,'標準様式１シフト記号表（勤務時間帯）'!$C$6:$K$35,9,FALSE))</f>
        <v/>
      </c>
      <c r="AI140" s="298" t="str">
        <f>IF(AI139="","",VLOOKUP(AI139,'標準様式１シフト記号表（勤務時間帯）'!$C$6:$K$35,9,FALSE))</f>
        <v/>
      </c>
      <c r="AJ140" s="298" t="str">
        <f>IF(AJ139="","",VLOOKUP(AJ139,'標準様式１シフト記号表（勤務時間帯）'!$C$6:$K$35,9,FALSE))</f>
        <v/>
      </c>
      <c r="AK140" s="298" t="str">
        <f>IF(AK139="","",VLOOKUP(AK139,'標準様式１シフト記号表（勤務時間帯）'!$C$6:$K$35,9,FALSE))</f>
        <v/>
      </c>
      <c r="AL140" s="298" t="str">
        <f>IF(AL139="","",VLOOKUP(AL139,'標準様式１シフト記号表（勤務時間帯）'!$C$6:$K$35,9,FALSE))</f>
        <v/>
      </c>
      <c r="AM140" s="299" t="str">
        <f>IF(AM139="","",VLOOKUP(AM139,'標準様式１シフト記号表（勤務時間帯）'!$C$6:$K$35,9,FALSE))</f>
        <v/>
      </c>
      <c r="AN140" s="297" t="str">
        <f>IF(AN139="","",VLOOKUP(AN139,'標準様式１シフト記号表（勤務時間帯）'!$C$6:$K$35,9,FALSE))</f>
        <v/>
      </c>
      <c r="AO140" s="298" t="str">
        <f>IF(AO139="","",VLOOKUP(AO139,'標準様式１シフト記号表（勤務時間帯）'!$C$6:$K$35,9,FALSE))</f>
        <v/>
      </c>
      <c r="AP140" s="298" t="str">
        <f>IF(AP139="","",VLOOKUP(AP139,'標準様式１シフト記号表（勤務時間帯）'!$C$6:$K$35,9,FALSE))</f>
        <v/>
      </c>
      <c r="AQ140" s="298" t="str">
        <f>IF(AQ139="","",VLOOKUP(AQ139,'標準様式１シフト記号表（勤務時間帯）'!$C$6:$K$35,9,FALSE))</f>
        <v/>
      </c>
      <c r="AR140" s="298" t="str">
        <f>IF(AR139="","",VLOOKUP(AR139,'標準様式１シフト記号表（勤務時間帯）'!$C$6:$K$35,9,FALSE))</f>
        <v/>
      </c>
      <c r="AS140" s="298" t="str">
        <f>IF(AS139="","",VLOOKUP(AS139,'標準様式１シフト記号表（勤務時間帯）'!$C$6:$K$35,9,FALSE))</f>
        <v/>
      </c>
      <c r="AT140" s="299" t="str">
        <f>IF(AT139="","",VLOOKUP(AT139,'標準様式１シフト記号表（勤務時間帯）'!$C$6:$K$35,9,FALSE))</f>
        <v/>
      </c>
      <c r="AU140" s="297" t="str">
        <f>IF(AU139="","",VLOOKUP(AU139,'標準様式１シフト記号表（勤務時間帯）'!$C$6:$K$35,9,FALSE))</f>
        <v/>
      </c>
      <c r="AV140" s="298" t="str">
        <f>IF(AV139="","",VLOOKUP(AV139,'標準様式１シフト記号表（勤務時間帯）'!$C$6:$K$35,9,FALSE))</f>
        <v/>
      </c>
      <c r="AW140" s="298" t="str">
        <f>IF(AW139="","",VLOOKUP(AW139,'標準様式１シフト記号表（勤務時間帯）'!$C$6:$K$35,9,FALSE))</f>
        <v/>
      </c>
      <c r="AX140" s="1592">
        <f>IF($BB$3="４週",SUM(S140:AT140),IF($BB$3="暦月",SUM(S140:AW140),""))</f>
        <v>0</v>
      </c>
      <c r="AY140" s="1593"/>
      <c r="AZ140" s="1594">
        <f>IF($BB$3="４週",AX140/4,IF($BB$3="暦月",'標準様式１（100名）'!AX140/('標準様式１（100名）'!$BB$8/7),""))</f>
        <v>0</v>
      </c>
      <c r="BA140" s="1595"/>
      <c r="BB140" s="1643"/>
      <c r="BC140" s="1544"/>
      <c r="BD140" s="1544"/>
      <c r="BE140" s="1544"/>
      <c r="BF140" s="1545"/>
    </row>
    <row r="141" spans="2:58" ht="20.25" customHeight="1" x14ac:dyDescent="0.15">
      <c r="B141" s="1522"/>
      <c r="C141" s="1631"/>
      <c r="D141" s="1632"/>
      <c r="E141" s="1633"/>
      <c r="F141" s="357">
        <f>C139</f>
        <v>0</v>
      </c>
      <c r="G141" s="1607"/>
      <c r="H141" s="1537"/>
      <c r="I141" s="1538"/>
      <c r="J141" s="1538"/>
      <c r="K141" s="1539"/>
      <c r="L141" s="1612"/>
      <c r="M141" s="1613"/>
      <c r="N141" s="1613"/>
      <c r="O141" s="1614"/>
      <c r="P141" s="1596" t="s">
        <v>550</v>
      </c>
      <c r="Q141" s="1597"/>
      <c r="R141" s="1598"/>
      <c r="S141" s="301" t="str">
        <f>IF(S139="","",VLOOKUP(S139,'標準様式１シフト記号表（勤務時間帯）'!$C$6:$U$35,19,FALSE))</f>
        <v/>
      </c>
      <c r="T141" s="302" t="str">
        <f>IF(T139="","",VLOOKUP(T139,'標準様式１シフト記号表（勤務時間帯）'!$C$6:$U$35,19,FALSE))</f>
        <v/>
      </c>
      <c r="U141" s="302" t="str">
        <f>IF(U139="","",VLOOKUP(U139,'標準様式１シフト記号表（勤務時間帯）'!$C$6:$U$35,19,FALSE))</f>
        <v/>
      </c>
      <c r="V141" s="302" t="str">
        <f>IF(V139="","",VLOOKUP(V139,'標準様式１シフト記号表（勤務時間帯）'!$C$6:$U$35,19,FALSE))</f>
        <v/>
      </c>
      <c r="W141" s="302" t="str">
        <f>IF(W139="","",VLOOKUP(W139,'標準様式１シフト記号表（勤務時間帯）'!$C$6:$U$35,19,FALSE))</f>
        <v/>
      </c>
      <c r="X141" s="302" t="str">
        <f>IF(X139="","",VLOOKUP(X139,'標準様式１シフト記号表（勤務時間帯）'!$C$6:$U$35,19,FALSE))</f>
        <v/>
      </c>
      <c r="Y141" s="303" t="str">
        <f>IF(Y139="","",VLOOKUP(Y139,'標準様式１シフト記号表（勤務時間帯）'!$C$6:$U$35,19,FALSE))</f>
        <v/>
      </c>
      <c r="Z141" s="301" t="str">
        <f>IF(Z139="","",VLOOKUP(Z139,'標準様式１シフト記号表（勤務時間帯）'!$C$6:$U$35,19,FALSE))</f>
        <v/>
      </c>
      <c r="AA141" s="302" t="str">
        <f>IF(AA139="","",VLOOKUP(AA139,'標準様式１シフト記号表（勤務時間帯）'!$C$6:$U$35,19,FALSE))</f>
        <v/>
      </c>
      <c r="AB141" s="302" t="str">
        <f>IF(AB139="","",VLOOKUP(AB139,'標準様式１シフト記号表（勤務時間帯）'!$C$6:$U$35,19,FALSE))</f>
        <v/>
      </c>
      <c r="AC141" s="302" t="str">
        <f>IF(AC139="","",VLOOKUP(AC139,'標準様式１シフト記号表（勤務時間帯）'!$C$6:$U$35,19,FALSE))</f>
        <v/>
      </c>
      <c r="AD141" s="302" t="str">
        <f>IF(AD139="","",VLOOKUP(AD139,'標準様式１シフト記号表（勤務時間帯）'!$C$6:$U$35,19,FALSE))</f>
        <v/>
      </c>
      <c r="AE141" s="302" t="str">
        <f>IF(AE139="","",VLOOKUP(AE139,'標準様式１シフト記号表（勤務時間帯）'!$C$6:$U$35,19,FALSE))</f>
        <v/>
      </c>
      <c r="AF141" s="303" t="str">
        <f>IF(AF139="","",VLOOKUP(AF139,'標準様式１シフト記号表（勤務時間帯）'!$C$6:$U$35,19,FALSE))</f>
        <v/>
      </c>
      <c r="AG141" s="301" t="str">
        <f>IF(AG139="","",VLOOKUP(AG139,'標準様式１シフト記号表（勤務時間帯）'!$C$6:$U$35,19,FALSE))</f>
        <v/>
      </c>
      <c r="AH141" s="302" t="str">
        <f>IF(AH139="","",VLOOKUP(AH139,'標準様式１シフト記号表（勤務時間帯）'!$C$6:$U$35,19,FALSE))</f>
        <v/>
      </c>
      <c r="AI141" s="302" t="str">
        <f>IF(AI139="","",VLOOKUP(AI139,'標準様式１シフト記号表（勤務時間帯）'!$C$6:$U$35,19,FALSE))</f>
        <v/>
      </c>
      <c r="AJ141" s="302" t="str">
        <f>IF(AJ139="","",VLOOKUP(AJ139,'標準様式１シフト記号表（勤務時間帯）'!$C$6:$U$35,19,FALSE))</f>
        <v/>
      </c>
      <c r="AK141" s="302" t="str">
        <f>IF(AK139="","",VLOOKUP(AK139,'標準様式１シフト記号表（勤務時間帯）'!$C$6:$U$35,19,FALSE))</f>
        <v/>
      </c>
      <c r="AL141" s="302" t="str">
        <f>IF(AL139="","",VLOOKUP(AL139,'標準様式１シフト記号表（勤務時間帯）'!$C$6:$U$35,19,FALSE))</f>
        <v/>
      </c>
      <c r="AM141" s="303" t="str">
        <f>IF(AM139="","",VLOOKUP(AM139,'標準様式１シフト記号表（勤務時間帯）'!$C$6:$U$35,19,FALSE))</f>
        <v/>
      </c>
      <c r="AN141" s="301" t="str">
        <f>IF(AN139="","",VLOOKUP(AN139,'標準様式１シフト記号表（勤務時間帯）'!$C$6:$U$35,19,FALSE))</f>
        <v/>
      </c>
      <c r="AO141" s="302" t="str">
        <f>IF(AO139="","",VLOOKUP(AO139,'標準様式１シフト記号表（勤務時間帯）'!$C$6:$U$35,19,FALSE))</f>
        <v/>
      </c>
      <c r="AP141" s="302" t="str">
        <f>IF(AP139="","",VLOOKUP(AP139,'標準様式１シフト記号表（勤務時間帯）'!$C$6:$U$35,19,FALSE))</f>
        <v/>
      </c>
      <c r="AQ141" s="302" t="str">
        <f>IF(AQ139="","",VLOOKUP(AQ139,'標準様式１シフト記号表（勤務時間帯）'!$C$6:$U$35,19,FALSE))</f>
        <v/>
      </c>
      <c r="AR141" s="302" t="str">
        <f>IF(AR139="","",VLOOKUP(AR139,'標準様式１シフト記号表（勤務時間帯）'!$C$6:$U$35,19,FALSE))</f>
        <v/>
      </c>
      <c r="AS141" s="302" t="str">
        <f>IF(AS139="","",VLOOKUP(AS139,'標準様式１シフト記号表（勤務時間帯）'!$C$6:$U$35,19,FALSE))</f>
        <v/>
      </c>
      <c r="AT141" s="303" t="str">
        <f>IF(AT139="","",VLOOKUP(AT139,'標準様式１シフト記号表（勤務時間帯）'!$C$6:$U$35,19,FALSE))</f>
        <v/>
      </c>
      <c r="AU141" s="301" t="str">
        <f>IF(AU139="","",VLOOKUP(AU139,'標準様式１シフト記号表（勤務時間帯）'!$C$6:$U$35,19,FALSE))</f>
        <v/>
      </c>
      <c r="AV141" s="302" t="str">
        <f>IF(AV139="","",VLOOKUP(AV139,'標準様式１シフト記号表（勤務時間帯）'!$C$6:$U$35,19,FALSE))</f>
        <v/>
      </c>
      <c r="AW141" s="302" t="str">
        <f>IF(AW139="","",VLOOKUP(AW139,'標準様式１シフト記号表（勤務時間帯）'!$C$6:$U$35,19,FALSE))</f>
        <v/>
      </c>
      <c r="AX141" s="1599">
        <f>IF($BB$3="４週",SUM(S141:AT141),IF($BB$3="暦月",SUM(S141:AW141),""))</f>
        <v>0</v>
      </c>
      <c r="AY141" s="1600"/>
      <c r="AZ141" s="1601">
        <f>IF($BB$3="４週",AX141/4,IF($BB$3="暦月",'標準様式１（100名）'!AX141/('標準様式１（100名）'!$BB$8/7),""))</f>
        <v>0</v>
      </c>
      <c r="BA141" s="1602"/>
      <c r="BB141" s="1644"/>
      <c r="BC141" s="1613"/>
      <c r="BD141" s="1613"/>
      <c r="BE141" s="1613"/>
      <c r="BF141" s="1614"/>
    </row>
    <row r="142" spans="2:58" ht="20.25" customHeight="1" x14ac:dyDescent="0.15">
      <c r="B142" s="1522">
        <f>B139+1</f>
        <v>41</v>
      </c>
      <c r="C142" s="1625"/>
      <c r="D142" s="1626"/>
      <c r="E142" s="1627"/>
      <c r="F142" s="304"/>
      <c r="G142" s="1606"/>
      <c r="H142" s="1608"/>
      <c r="I142" s="1538"/>
      <c r="J142" s="1538"/>
      <c r="K142" s="1539"/>
      <c r="L142" s="1609"/>
      <c r="M142" s="1610"/>
      <c r="N142" s="1610"/>
      <c r="O142" s="1611"/>
      <c r="P142" s="1615" t="s">
        <v>548</v>
      </c>
      <c r="Q142" s="1616"/>
      <c r="R142" s="1617"/>
      <c r="S142" s="354"/>
      <c r="T142" s="355"/>
      <c r="U142" s="355"/>
      <c r="V142" s="355"/>
      <c r="W142" s="355"/>
      <c r="X142" s="355"/>
      <c r="Y142" s="356"/>
      <c r="Z142" s="354"/>
      <c r="AA142" s="355"/>
      <c r="AB142" s="355"/>
      <c r="AC142" s="355"/>
      <c r="AD142" s="355"/>
      <c r="AE142" s="355"/>
      <c r="AF142" s="356"/>
      <c r="AG142" s="354"/>
      <c r="AH142" s="355"/>
      <c r="AI142" s="355"/>
      <c r="AJ142" s="355"/>
      <c r="AK142" s="355"/>
      <c r="AL142" s="355"/>
      <c r="AM142" s="356"/>
      <c r="AN142" s="354"/>
      <c r="AO142" s="355"/>
      <c r="AP142" s="355"/>
      <c r="AQ142" s="355"/>
      <c r="AR142" s="355"/>
      <c r="AS142" s="355"/>
      <c r="AT142" s="356"/>
      <c r="AU142" s="354"/>
      <c r="AV142" s="355"/>
      <c r="AW142" s="355"/>
      <c r="AX142" s="1692"/>
      <c r="AY142" s="1693"/>
      <c r="AZ142" s="1694"/>
      <c r="BA142" s="1695"/>
      <c r="BB142" s="1642"/>
      <c r="BC142" s="1610"/>
      <c r="BD142" s="1610"/>
      <c r="BE142" s="1610"/>
      <c r="BF142" s="1611"/>
    </row>
    <row r="143" spans="2:58" ht="20.25" customHeight="1" x14ac:dyDescent="0.15">
      <c r="B143" s="1522"/>
      <c r="C143" s="1628"/>
      <c r="D143" s="1629"/>
      <c r="E143" s="1630"/>
      <c r="F143" s="296"/>
      <c r="G143" s="1533"/>
      <c r="H143" s="1537"/>
      <c r="I143" s="1538"/>
      <c r="J143" s="1538"/>
      <c r="K143" s="1539"/>
      <c r="L143" s="1543"/>
      <c r="M143" s="1544"/>
      <c r="N143" s="1544"/>
      <c r="O143" s="1545"/>
      <c r="P143" s="1589" t="s">
        <v>549</v>
      </c>
      <c r="Q143" s="1590"/>
      <c r="R143" s="1591"/>
      <c r="S143" s="297" t="str">
        <f>IF(S142="","",VLOOKUP(S142,'標準様式１シフト記号表（勤務時間帯）'!$C$6:$K$35,9,FALSE))</f>
        <v/>
      </c>
      <c r="T143" s="298" t="str">
        <f>IF(T142="","",VLOOKUP(T142,'標準様式１シフト記号表（勤務時間帯）'!$C$6:$K$35,9,FALSE))</f>
        <v/>
      </c>
      <c r="U143" s="298" t="str">
        <f>IF(U142="","",VLOOKUP(U142,'標準様式１シフト記号表（勤務時間帯）'!$C$6:$K$35,9,FALSE))</f>
        <v/>
      </c>
      <c r="V143" s="298" t="str">
        <f>IF(V142="","",VLOOKUP(V142,'標準様式１シフト記号表（勤務時間帯）'!$C$6:$K$35,9,FALSE))</f>
        <v/>
      </c>
      <c r="W143" s="298" t="str">
        <f>IF(W142="","",VLOOKUP(W142,'標準様式１シフト記号表（勤務時間帯）'!$C$6:$K$35,9,FALSE))</f>
        <v/>
      </c>
      <c r="X143" s="298" t="str">
        <f>IF(X142="","",VLOOKUP(X142,'標準様式１シフト記号表（勤務時間帯）'!$C$6:$K$35,9,FALSE))</f>
        <v/>
      </c>
      <c r="Y143" s="299" t="str">
        <f>IF(Y142="","",VLOOKUP(Y142,'標準様式１シフト記号表（勤務時間帯）'!$C$6:$K$35,9,FALSE))</f>
        <v/>
      </c>
      <c r="Z143" s="297" t="str">
        <f>IF(Z142="","",VLOOKUP(Z142,'標準様式１シフト記号表（勤務時間帯）'!$C$6:$K$35,9,FALSE))</f>
        <v/>
      </c>
      <c r="AA143" s="298" t="str">
        <f>IF(AA142="","",VLOOKUP(AA142,'標準様式１シフト記号表（勤務時間帯）'!$C$6:$K$35,9,FALSE))</f>
        <v/>
      </c>
      <c r="AB143" s="298" t="str">
        <f>IF(AB142="","",VLOOKUP(AB142,'標準様式１シフト記号表（勤務時間帯）'!$C$6:$K$35,9,FALSE))</f>
        <v/>
      </c>
      <c r="AC143" s="298" t="str">
        <f>IF(AC142="","",VLOOKUP(AC142,'標準様式１シフト記号表（勤務時間帯）'!$C$6:$K$35,9,FALSE))</f>
        <v/>
      </c>
      <c r="AD143" s="298" t="str">
        <f>IF(AD142="","",VLOOKUP(AD142,'標準様式１シフト記号表（勤務時間帯）'!$C$6:$K$35,9,FALSE))</f>
        <v/>
      </c>
      <c r="AE143" s="298" t="str">
        <f>IF(AE142="","",VLOOKUP(AE142,'標準様式１シフト記号表（勤務時間帯）'!$C$6:$K$35,9,FALSE))</f>
        <v/>
      </c>
      <c r="AF143" s="299" t="str">
        <f>IF(AF142="","",VLOOKUP(AF142,'標準様式１シフト記号表（勤務時間帯）'!$C$6:$K$35,9,FALSE))</f>
        <v/>
      </c>
      <c r="AG143" s="297" t="str">
        <f>IF(AG142="","",VLOOKUP(AG142,'標準様式１シフト記号表（勤務時間帯）'!$C$6:$K$35,9,FALSE))</f>
        <v/>
      </c>
      <c r="AH143" s="298" t="str">
        <f>IF(AH142="","",VLOOKUP(AH142,'標準様式１シフト記号表（勤務時間帯）'!$C$6:$K$35,9,FALSE))</f>
        <v/>
      </c>
      <c r="AI143" s="298" t="str">
        <f>IF(AI142="","",VLOOKUP(AI142,'標準様式１シフト記号表（勤務時間帯）'!$C$6:$K$35,9,FALSE))</f>
        <v/>
      </c>
      <c r="AJ143" s="298" t="str">
        <f>IF(AJ142="","",VLOOKUP(AJ142,'標準様式１シフト記号表（勤務時間帯）'!$C$6:$K$35,9,FALSE))</f>
        <v/>
      </c>
      <c r="AK143" s="298" t="str">
        <f>IF(AK142="","",VLOOKUP(AK142,'標準様式１シフト記号表（勤務時間帯）'!$C$6:$K$35,9,FALSE))</f>
        <v/>
      </c>
      <c r="AL143" s="298" t="str">
        <f>IF(AL142="","",VLOOKUP(AL142,'標準様式１シフト記号表（勤務時間帯）'!$C$6:$K$35,9,FALSE))</f>
        <v/>
      </c>
      <c r="AM143" s="299" t="str">
        <f>IF(AM142="","",VLOOKUP(AM142,'標準様式１シフト記号表（勤務時間帯）'!$C$6:$K$35,9,FALSE))</f>
        <v/>
      </c>
      <c r="AN143" s="297" t="str">
        <f>IF(AN142="","",VLOOKUP(AN142,'標準様式１シフト記号表（勤務時間帯）'!$C$6:$K$35,9,FALSE))</f>
        <v/>
      </c>
      <c r="AO143" s="298" t="str">
        <f>IF(AO142="","",VLOOKUP(AO142,'標準様式１シフト記号表（勤務時間帯）'!$C$6:$K$35,9,FALSE))</f>
        <v/>
      </c>
      <c r="AP143" s="298" t="str">
        <f>IF(AP142="","",VLOOKUP(AP142,'標準様式１シフト記号表（勤務時間帯）'!$C$6:$K$35,9,FALSE))</f>
        <v/>
      </c>
      <c r="AQ143" s="298" t="str">
        <f>IF(AQ142="","",VLOOKUP(AQ142,'標準様式１シフト記号表（勤務時間帯）'!$C$6:$K$35,9,FALSE))</f>
        <v/>
      </c>
      <c r="AR143" s="298" t="str">
        <f>IF(AR142="","",VLOOKUP(AR142,'標準様式１シフト記号表（勤務時間帯）'!$C$6:$K$35,9,FALSE))</f>
        <v/>
      </c>
      <c r="AS143" s="298" t="str">
        <f>IF(AS142="","",VLOOKUP(AS142,'標準様式１シフト記号表（勤務時間帯）'!$C$6:$K$35,9,FALSE))</f>
        <v/>
      </c>
      <c r="AT143" s="299" t="str">
        <f>IF(AT142="","",VLOOKUP(AT142,'標準様式１シフト記号表（勤務時間帯）'!$C$6:$K$35,9,FALSE))</f>
        <v/>
      </c>
      <c r="AU143" s="297" t="str">
        <f>IF(AU142="","",VLOOKUP(AU142,'標準様式１シフト記号表（勤務時間帯）'!$C$6:$K$35,9,FALSE))</f>
        <v/>
      </c>
      <c r="AV143" s="298" t="str">
        <f>IF(AV142="","",VLOOKUP(AV142,'標準様式１シフト記号表（勤務時間帯）'!$C$6:$K$35,9,FALSE))</f>
        <v/>
      </c>
      <c r="AW143" s="298" t="str">
        <f>IF(AW142="","",VLOOKUP(AW142,'標準様式１シフト記号表（勤務時間帯）'!$C$6:$K$35,9,FALSE))</f>
        <v/>
      </c>
      <c r="AX143" s="1592">
        <f>IF($BB$3="４週",SUM(S143:AT143),IF($BB$3="暦月",SUM(S143:AW143),""))</f>
        <v>0</v>
      </c>
      <c r="AY143" s="1593"/>
      <c r="AZ143" s="1594">
        <f>IF($BB$3="４週",AX143/4,IF($BB$3="暦月",'標準様式１（100名）'!AX143/('標準様式１（100名）'!$BB$8/7),""))</f>
        <v>0</v>
      </c>
      <c r="BA143" s="1595"/>
      <c r="BB143" s="1643"/>
      <c r="BC143" s="1544"/>
      <c r="BD143" s="1544"/>
      <c r="BE143" s="1544"/>
      <c r="BF143" s="1545"/>
    </row>
    <row r="144" spans="2:58" ht="20.25" customHeight="1" x14ac:dyDescent="0.15">
      <c r="B144" s="1522"/>
      <c r="C144" s="1631"/>
      <c r="D144" s="1632"/>
      <c r="E144" s="1633"/>
      <c r="F144" s="357">
        <f>C142</f>
        <v>0</v>
      </c>
      <c r="G144" s="1607"/>
      <c r="H144" s="1537"/>
      <c r="I144" s="1538"/>
      <c r="J144" s="1538"/>
      <c r="K144" s="1539"/>
      <c r="L144" s="1612"/>
      <c r="M144" s="1613"/>
      <c r="N144" s="1613"/>
      <c r="O144" s="1614"/>
      <c r="P144" s="1596" t="s">
        <v>550</v>
      </c>
      <c r="Q144" s="1597"/>
      <c r="R144" s="1598"/>
      <c r="S144" s="301" t="str">
        <f>IF(S142="","",VLOOKUP(S142,'標準様式１シフト記号表（勤務時間帯）'!$C$6:$U$35,19,FALSE))</f>
        <v/>
      </c>
      <c r="T144" s="302" t="str">
        <f>IF(T142="","",VLOOKUP(T142,'標準様式１シフト記号表（勤務時間帯）'!$C$6:$U$35,19,FALSE))</f>
        <v/>
      </c>
      <c r="U144" s="302" t="str">
        <f>IF(U142="","",VLOOKUP(U142,'標準様式１シフト記号表（勤務時間帯）'!$C$6:$U$35,19,FALSE))</f>
        <v/>
      </c>
      <c r="V144" s="302" t="str">
        <f>IF(V142="","",VLOOKUP(V142,'標準様式１シフト記号表（勤務時間帯）'!$C$6:$U$35,19,FALSE))</f>
        <v/>
      </c>
      <c r="W144" s="302" t="str">
        <f>IF(W142="","",VLOOKUP(W142,'標準様式１シフト記号表（勤務時間帯）'!$C$6:$U$35,19,FALSE))</f>
        <v/>
      </c>
      <c r="X144" s="302" t="str">
        <f>IF(X142="","",VLOOKUP(X142,'標準様式１シフト記号表（勤務時間帯）'!$C$6:$U$35,19,FALSE))</f>
        <v/>
      </c>
      <c r="Y144" s="303" t="str">
        <f>IF(Y142="","",VLOOKUP(Y142,'標準様式１シフト記号表（勤務時間帯）'!$C$6:$U$35,19,FALSE))</f>
        <v/>
      </c>
      <c r="Z144" s="301" t="str">
        <f>IF(Z142="","",VLOOKUP(Z142,'標準様式１シフト記号表（勤務時間帯）'!$C$6:$U$35,19,FALSE))</f>
        <v/>
      </c>
      <c r="AA144" s="302" t="str">
        <f>IF(AA142="","",VLOOKUP(AA142,'標準様式１シフト記号表（勤務時間帯）'!$C$6:$U$35,19,FALSE))</f>
        <v/>
      </c>
      <c r="AB144" s="302" t="str">
        <f>IF(AB142="","",VLOOKUP(AB142,'標準様式１シフト記号表（勤務時間帯）'!$C$6:$U$35,19,FALSE))</f>
        <v/>
      </c>
      <c r="AC144" s="302" t="str">
        <f>IF(AC142="","",VLOOKUP(AC142,'標準様式１シフト記号表（勤務時間帯）'!$C$6:$U$35,19,FALSE))</f>
        <v/>
      </c>
      <c r="AD144" s="302" t="str">
        <f>IF(AD142="","",VLOOKUP(AD142,'標準様式１シフト記号表（勤務時間帯）'!$C$6:$U$35,19,FALSE))</f>
        <v/>
      </c>
      <c r="AE144" s="302" t="str">
        <f>IF(AE142="","",VLOOKUP(AE142,'標準様式１シフト記号表（勤務時間帯）'!$C$6:$U$35,19,FALSE))</f>
        <v/>
      </c>
      <c r="AF144" s="303" t="str">
        <f>IF(AF142="","",VLOOKUP(AF142,'標準様式１シフト記号表（勤務時間帯）'!$C$6:$U$35,19,FALSE))</f>
        <v/>
      </c>
      <c r="AG144" s="301" t="str">
        <f>IF(AG142="","",VLOOKUP(AG142,'標準様式１シフト記号表（勤務時間帯）'!$C$6:$U$35,19,FALSE))</f>
        <v/>
      </c>
      <c r="AH144" s="302" t="str">
        <f>IF(AH142="","",VLOOKUP(AH142,'標準様式１シフト記号表（勤務時間帯）'!$C$6:$U$35,19,FALSE))</f>
        <v/>
      </c>
      <c r="AI144" s="302" t="str">
        <f>IF(AI142="","",VLOOKUP(AI142,'標準様式１シフト記号表（勤務時間帯）'!$C$6:$U$35,19,FALSE))</f>
        <v/>
      </c>
      <c r="AJ144" s="302" t="str">
        <f>IF(AJ142="","",VLOOKUP(AJ142,'標準様式１シフト記号表（勤務時間帯）'!$C$6:$U$35,19,FALSE))</f>
        <v/>
      </c>
      <c r="AK144" s="302" t="str">
        <f>IF(AK142="","",VLOOKUP(AK142,'標準様式１シフト記号表（勤務時間帯）'!$C$6:$U$35,19,FALSE))</f>
        <v/>
      </c>
      <c r="AL144" s="302" t="str">
        <f>IF(AL142="","",VLOOKUP(AL142,'標準様式１シフト記号表（勤務時間帯）'!$C$6:$U$35,19,FALSE))</f>
        <v/>
      </c>
      <c r="AM144" s="303" t="str">
        <f>IF(AM142="","",VLOOKUP(AM142,'標準様式１シフト記号表（勤務時間帯）'!$C$6:$U$35,19,FALSE))</f>
        <v/>
      </c>
      <c r="AN144" s="301" t="str">
        <f>IF(AN142="","",VLOOKUP(AN142,'標準様式１シフト記号表（勤務時間帯）'!$C$6:$U$35,19,FALSE))</f>
        <v/>
      </c>
      <c r="AO144" s="302" t="str">
        <f>IF(AO142="","",VLOOKUP(AO142,'標準様式１シフト記号表（勤務時間帯）'!$C$6:$U$35,19,FALSE))</f>
        <v/>
      </c>
      <c r="AP144" s="302" t="str">
        <f>IF(AP142="","",VLOOKUP(AP142,'標準様式１シフト記号表（勤務時間帯）'!$C$6:$U$35,19,FALSE))</f>
        <v/>
      </c>
      <c r="AQ144" s="302" t="str">
        <f>IF(AQ142="","",VLOOKUP(AQ142,'標準様式１シフト記号表（勤務時間帯）'!$C$6:$U$35,19,FALSE))</f>
        <v/>
      </c>
      <c r="AR144" s="302" t="str">
        <f>IF(AR142="","",VLOOKUP(AR142,'標準様式１シフト記号表（勤務時間帯）'!$C$6:$U$35,19,FALSE))</f>
        <v/>
      </c>
      <c r="AS144" s="302" t="str">
        <f>IF(AS142="","",VLOOKUP(AS142,'標準様式１シフト記号表（勤務時間帯）'!$C$6:$U$35,19,FALSE))</f>
        <v/>
      </c>
      <c r="AT144" s="303" t="str">
        <f>IF(AT142="","",VLOOKUP(AT142,'標準様式１シフト記号表（勤務時間帯）'!$C$6:$U$35,19,FALSE))</f>
        <v/>
      </c>
      <c r="AU144" s="301" t="str">
        <f>IF(AU142="","",VLOOKUP(AU142,'標準様式１シフト記号表（勤務時間帯）'!$C$6:$U$35,19,FALSE))</f>
        <v/>
      </c>
      <c r="AV144" s="302" t="str">
        <f>IF(AV142="","",VLOOKUP(AV142,'標準様式１シフト記号表（勤務時間帯）'!$C$6:$U$35,19,FALSE))</f>
        <v/>
      </c>
      <c r="AW144" s="302" t="str">
        <f>IF(AW142="","",VLOOKUP(AW142,'標準様式１シフト記号表（勤務時間帯）'!$C$6:$U$35,19,FALSE))</f>
        <v/>
      </c>
      <c r="AX144" s="1599">
        <f>IF($BB$3="４週",SUM(S144:AT144),IF($BB$3="暦月",SUM(S144:AW144),""))</f>
        <v>0</v>
      </c>
      <c r="AY144" s="1600"/>
      <c r="AZ144" s="1601">
        <f>IF($BB$3="４週",AX144/4,IF($BB$3="暦月",'標準様式１（100名）'!AX144/('標準様式１（100名）'!$BB$8/7),""))</f>
        <v>0</v>
      </c>
      <c r="BA144" s="1602"/>
      <c r="BB144" s="1644"/>
      <c r="BC144" s="1613"/>
      <c r="BD144" s="1613"/>
      <c r="BE144" s="1613"/>
      <c r="BF144" s="1614"/>
    </row>
    <row r="145" spans="2:58" ht="20.25" customHeight="1" x14ac:dyDescent="0.15">
      <c r="B145" s="1522">
        <f>B142+1</f>
        <v>42</v>
      </c>
      <c r="C145" s="1625"/>
      <c r="D145" s="1626"/>
      <c r="E145" s="1627"/>
      <c r="F145" s="304"/>
      <c r="G145" s="1606"/>
      <c r="H145" s="1608"/>
      <c r="I145" s="1538"/>
      <c r="J145" s="1538"/>
      <c r="K145" s="1539"/>
      <c r="L145" s="1609"/>
      <c r="M145" s="1610"/>
      <c r="N145" s="1610"/>
      <c r="O145" s="1611"/>
      <c r="P145" s="1615" t="s">
        <v>548</v>
      </c>
      <c r="Q145" s="1616"/>
      <c r="R145" s="1617"/>
      <c r="S145" s="354"/>
      <c r="T145" s="355"/>
      <c r="U145" s="355"/>
      <c r="V145" s="355"/>
      <c r="W145" s="355"/>
      <c r="X145" s="355"/>
      <c r="Y145" s="356"/>
      <c r="Z145" s="354"/>
      <c r="AA145" s="355"/>
      <c r="AB145" s="355"/>
      <c r="AC145" s="355"/>
      <c r="AD145" s="355"/>
      <c r="AE145" s="355"/>
      <c r="AF145" s="356"/>
      <c r="AG145" s="354"/>
      <c r="AH145" s="355"/>
      <c r="AI145" s="355"/>
      <c r="AJ145" s="355"/>
      <c r="AK145" s="355"/>
      <c r="AL145" s="355"/>
      <c r="AM145" s="356"/>
      <c r="AN145" s="354"/>
      <c r="AO145" s="355"/>
      <c r="AP145" s="355"/>
      <c r="AQ145" s="355"/>
      <c r="AR145" s="355"/>
      <c r="AS145" s="355"/>
      <c r="AT145" s="356"/>
      <c r="AU145" s="354"/>
      <c r="AV145" s="355"/>
      <c r="AW145" s="355"/>
      <c r="AX145" s="1692"/>
      <c r="AY145" s="1693"/>
      <c r="AZ145" s="1694"/>
      <c r="BA145" s="1695"/>
      <c r="BB145" s="1642"/>
      <c r="BC145" s="1610"/>
      <c r="BD145" s="1610"/>
      <c r="BE145" s="1610"/>
      <c r="BF145" s="1611"/>
    </row>
    <row r="146" spans="2:58" ht="20.25" customHeight="1" x14ac:dyDescent="0.15">
      <c r="B146" s="1522"/>
      <c r="C146" s="1628"/>
      <c r="D146" s="1629"/>
      <c r="E146" s="1630"/>
      <c r="F146" s="296"/>
      <c r="G146" s="1533"/>
      <c r="H146" s="1537"/>
      <c r="I146" s="1538"/>
      <c r="J146" s="1538"/>
      <c r="K146" s="1539"/>
      <c r="L146" s="1543"/>
      <c r="M146" s="1544"/>
      <c r="N146" s="1544"/>
      <c r="O146" s="1545"/>
      <c r="P146" s="1589" t="s">
        <v>549</v>
      </c>
      <c r="Q146" s="1590"/>
      <c r="R146" s="1591"/>
      <c r="S146" s="297" t="str">
        <f>IF(S145="","",VLOOKUP(S145,'標準様式１シフト記号表（勤務時間帯）'!$C$6:$K$35,9,FALSE))</f>
        <v/>
      </c>
      <c r="T146" s="298" t="str">
        <f>IF(T145="","",VLOOKUP(T145,'標準様式１シフト記号表（勤務時間帯）'!$C$6:$K$35,9,FALSE))</f>
        <v/>
      </c>
      <c r="U146" s="298" t="str">
        <f>IF(U145="","",VLOOKUP(U145,'標準様式１シフト記号表（勤務時間帯）'!$C$6:$K$35,9,FALSE))</f>
        <v/>
      </c>
      <c r="V146" s="298" t="str">
        <f>IF(V145="","",VLOOKUP(V145,'標準様式１シフト記号表（勤務時間帯）'!$C$6:$K$35,9,FALSE))</f>
        <v/>
      </c>
      <c r="W146" s="298" t="str">
        <f>IF(W145="","",VLOOKUP(W145,'標準様式１シフト記号表（勤務時間帯）'!$C$6:$K$35,9,FALSE))</f>
        <v/>
      </c>
      <c r="X146" s="298" t="str">
        <f>IF(X145="","",VLOOKUP(X145,'標準様式１シフト記号表（勤務時間帯）'!$C$6:$K$35,9,FALSE))</f>
        <v/>
      </c>
      <c r="Y146" s="299" t="str">
        <f>IF(Y145="","",VLOOKUP(Y145,'標準様式１シフト記号表（勤務時間帯）'!$C$6:$K$35,9,FALSE))</f>
        <v/>
      </c>
      <c r="Z146" s="297" t="str">
        <f>IF(Z145="","",VLOOKUP(Z145,'標準様式１シフト記号表（勤務時間帯）'!$C$6:$K$35,9,FALSE))</f>
        <v/>
      </c>
      <c r="AA146" s="298" t="str">
        <f>IF(AA145="","",VLOOKUP(AA145,'標準様式１シフト記号表（勤務時間帯）'!$C$6:$K$35,9,FALSE))</f>
        <v/>
      </c>
      <c r="AB146" s="298" t="str">
        <f>IF(AB145="","",VLOOKUP(AB145,'標準様式１シフト記号表（勤務時間帯）'!$C$6:$K$35,9,FALSE))</f>
        <v/>
      </c>
      <c r="AC146" s="298" t="str">
        <f>IF(AC145="","",VLOOKUP(AC145,'標準様式１シフト記号表（勤務時間帯）'!$C$6:$K$35,9,FALSE))</f>
        <v/>
      </c>
      <c r="AD146" s="298" t="str">
        <f>IF(AD145="","",VLOOKUP(AD145,'標準様式１シフト記号表（勤務時間帯）'!$C$6:$K$35,9,FALSE))</f>
        <v/>
      </c>
      <c r="AE146" s="298" t="str">
        <f>IF(AE145="","",VLOOKUP(AE145,'標準様式１シフト記号表（勤務時間帯）'!$C$6:$K$35,9,FALSE))</f>
        <v/>
      </c>
      <c r="AF146" s="299" t="str">
        <f>IF(AF145="","",VLOOKUP(AF145,'標準様式１シフト記号表（勤務時間帯）'!$C$6:$K$35,9,FALSE))</f>
        <v/>
      </c>
      <c r="AG146" s="297" t="str">
        <f>IF(AG145="","",VLOOKUP(AG145,'標準様式１シフト記号表（勤務時間帯）'!$C$6:$K$35,9,FALSE))</f>
        <v/>
      </c>
      <c r="AH146" s="298" t="str">
        <f>IF(AH145="","",VLOOKUP(AH145,'標準様式１シフト記号表（勤務時間帯）'!$C$6:$K$35,9,FALSE))</f>
        <v/>
      </c>
      <c r="AI146" s="298" t="str">
        <f>IF(AI145="","",VLOOKUP(AI145,'標準様式１シフト記号表（勤務時間帯）'!$C$6:$K$35,9,FALSE))</f>
        <v/>
      </c>
      <c r="AJ146" s="298" t="str">
        <f>IF(AJ145="","",VLOOKUP(AJ145,'標準様式１シフト記号表（勤務時間帯）'!$C$6:$K$35,9,FALSE))</f>
        <v/>
      </c>
      <c r="AK146" s="298" t="str">
        <f>IF(AK145="","",VLOOKUP(AK145,'標準様式１シフト記号表（勤務時間帯）'!$C$6:$K$35,9,FALSE))</f>
        <v/>
      </c>
      <c r="AL146" s="298" t="str">
        <f>IF(AL145="","",VLOOKUP(AL145,'標準様式１シフト記号表（勤務時間帯）'!$C$6:$K$35,9,FALSE))</f>
        <v/>
      </c>
      <c r="AM146" s="299" t="str">
        <f>IF(AM145="","",VLOOKUP(AM145,'標準様式１シフト記号表（勤務時間帯）'!$C$6:$K$35,9,FALSE))</f>
        <v/>
      </c>
      <c r="AN146" s="297" t="str">
        <f>IF(AN145="","",VLOOKUP(AN145,'標準様式１シフト記号表（勤務時間帯）'!$C$6:$K$35,9,FALSE))</f>
        <v/>
      </c>
      <c r="AO146" s="298" t="str">
        <f>IF(AO145="","",VLOOKUP(AO145,'標準様式１シフト記号表（勤務時間帯）'!$C$6:$K$35,9,FALSE))</f>
        <v/>
      </c>
      <c r="AP146" s="298" t="str">
        <f>IF(AP145="","",VLOOKUP(AP145,'標準様式１シフト記号表（勤務時間帯）'!$C$6:$K$35,9,FALSE))</f>
        <v/>
      </c>
      <c r="AQ146" s="298" t="str">
        <f>IF(AQ145="","",VLOOKUP(AQ145,'標準様式１シフト記号表（勤務時間帯）'!$C$6:$K$35,9,FALSE))</f>
        <v/>
      </c>
      <c r="AR146" s="298" t="str">
        <f>IF(AR145="","",VLOOKUP(AR145,'標準様式１シフト記号表（勤務時間帯）'!$C$6:$K$35,9,FALSE))</f>
        <v/>
      </c>
      <c r="AS146" s="298" t="str">
        <f>IF(AS145="","",VLOOKUP(AS145,'標準様式１シフト記号表（勤務時間帯）'!$C$6:$K$35,9,FALSE))</f>
        <v/>
      </c>
      <c r="AT146" s="299" t="str">
        <f>IF(AT145="","",VLOOKUP(AT145,'標準様式１シフト記号表（勤務時間帯）'!$C$6:$K$35,9,FALSE))</f>
        <v/>
      </c>
      <c r="AU146" s="297" t="str">
        <f>IF(AU145="","",VLOOKUP(AU145,'標準様式１シフト記号表（勤務時間帯）'!$C$6:$K$35,9,FALSE))</f>
        <v/>
      </c>
      <c r="AV146" s="298" t="str">
        <f>IF(AV145="","",VLOOKUP(AV145,'標準様式１シフト記号表（勤務時間帯）'!$C$6:$K$35,9,FALSE))</f>
        <v/>
      </c>
      <c r="AW146" s="298" t="str">
        <f>IF(AW145="","",VLOOKUP(AW145,'標準様式１シフト記号表（勤務時間帯）'!$C$6:$K$35,9,FALSE))</f>
        <v/>
      </c>
      <c r="AX146" s="1592">
        <f>IF($BB$3="４週",SUM(S146:AT146),IF($BB$3="暦月",SUM(S146:AW146),""))</f>
        <v>0</v>
      </c>
      <c r="AY146" s="1593"/>
      <c r="AZ146" s="1594">
        <f>IF($BB$3="４週",AX146/4,IF($BB$3="暦月",'標準様式１（100名）'!AX146/('標準様式１（100名）'!$BB$8/7),""))</f>
        <v>0</v>
      </c>
      <c r="BA146" s="1595"/>
      <c r="BB146" s="1643"/>
      <c r="BC146" s="1544"/>
      <c r="BD146" s="1544"/>
      <c r="BE146" s="1544"/>
      <c r="BF146" s="1545"/>
    </row>
    <row r="147" spans="2:58" ht="20.25" customHeight="1" x14ac:dyDescent="0.15">
      <c r="B147" s="1522"/>
      <c r="C147" s="1631"/>
      <c r="D147" s="1632"/>
      <c r="E147" s="1633"/>
      <c r="F147" s="357">
        <f>C145</f>
        <v>0</v>
      </c>
      <c r="G147" s="1607"/>
      <c r="H147" s="1537"/>
      <c r="I147" s="1538"/>
      <c r="J147" s="1538"/>
      <c r="K147" s="1539"/>
      <c r="L147" s="1612"/>
      <c r="M147" s="1613"/>
      <c r="N147" s="1613"/>
      <c r="O147" s="1614"/>
      <c r="P147" s="1596" t="s">
        <v>550</v>
      </c>
      <c r="Q147" s="1597"/>
      <c r="R147" s="1598"/>
      <c r="S147" s="301" t="str">
        <f>IF(S145="","",VLOOKUP(S145,'標準様式１シフト記号表（勤務時間帯）'!$C$6:$U$35,19,FALSE))</f>
        <v/>
      </c>
      <c r="T147" s="302" t="str">
        <f>IF(T145="","",VLOOKUP(T145,'標準様式１シフト記号表（勤務時間帯）'!$C$6:$U$35,19,FALSE))</f>
        <v/>
      </c>
      <c r="U147" s="302" t="str">
        <f>IF(U145="","",VLOOKUP(U145,'標準様式１シフト記号表（勤務時間帯）'!$C$6:$U$35,19,FALSE))</f>
        <v/>
      </c>
      <c r="V147" s="302" t="str">
        <f>IF(V145="","",VLOOKUP(V145,'標準様式１シフト記号表（勤務時間帯）'!$C$6:$U$35,19,FALSE))</f>
        <v/>
      </c>
      <c r="W147" s="302" t="str">
        <f>IF(W145="","",VLOOKUP(W145,'標準様式１シフト記号表（勤務時間帯）'!$C$6:$U$35,19,FALSE))</f>
        <v/>
      </c>
      <c r="X147" s="302" t="str">
        <f>IF(X145="","",VLOOKUP(X145,'標準様式１シフト記号表（勤務時間帯）'!$C$6:$U$35,19,FALSE))</f>
        <v/>
      </c>
      <c r="Y147" s="303" t="str">
        <f>IF(Y145="","",VLOOKUP(Y145,'標準様式１シフト記号表（勤務時間帯）'!$C$6:$U$35,19,FALSE))</f>
        <v/>
      </c>
      <c r="Z147" s="301" t="str">
        <f>IF(Z145="","",VLOOKUP(Z145,'標準様式１シフト記号表（勤務時間帯）'!$C$6:$U$35,19,FALSE))</f>
        <v/>
      </c>
      <c r="AA147" s="302" t="str">
        <f>IF(AA145="","",VLOOKUP(AA145,'標準様式１シフト記号表（勤務時間帯）'!$C$6:$U$35,19,FALSE))</f>
        <v/>
      </c>
      <c r="AB147" s="302" t="str">
        <f>IF(AB145="","",VLOOKUP(AB145,'標準様式１シフト記号表（勤務時間帯）'!$C$6:$U$35,19,FALSE))</f>
        <v/>
      </c>
      <c r="AC147" s="302" t="str">
        <f>IF(AC145="","",VLOOKUP(AC145,'標準様式１シフト記号表（勤務時間帯）'!$C$6:$U$35,19,FALSE))</f>
        <v/>
      </c>
      <c r="AD147" s="302" t="str">
        <f>IF(AD145="","",VLOOKUP(AD145,'標準様式１シフト記号表（勤務時間帯）'!$C$6:$U$35,19,FALSE))</f>
        <v/>
      </c>
      <c r="AE147" s="302" t="str">
        <f>IF(AE145="","",VLOOKUP(AE145,'標準様式１シフト記号表（勤務時間帯）'!$C$6:$U$35,19,FALSE))</f>
        <v/>
      </c>
      <c r="AF147" s="303" t="str">
        <f>IF(AF145="","",VLOOKUP(AF145,'標準様式１シフト記号表（勤務時間帯）'!$C$6:$U$35,19,FALSE))</f>
        <v/>
      </c>
      <c r="AG147" s="301" t="str">
        <f>IF(AG145="","",VLOOKUP(AG145,'標準様式１シフト記号表（勤務時間帯）'!$C$6:$U$35,19,FALSE))</f>
        <v/>
      </c>
      <c r="AH147" s="302" t="str">
        <f>IF(AH145="","",VLOOKUP(AH145,'標準様式１シフト記号表（勤務時間帯）'!$C$6:$U$35,19,FALSE))</f>
        <v/>
      </c>
      <c r="AI147" s="302" t="str">
        <f>IF(AI145="","",VLOOKUP(AI145,'標準様式１シフト記号表（勤務時間帯）'!$C$6:$U$35,19,FALSE))</f>
        <v/>
      </c>
      <c r="AJ147" s="302" t="str">
        <f>IF(AJ145="","",VLOOKUP(AJ145,'標準様式１シフト記号表（勤務時間帯）'!$C$6:$U$35,19,FALSE))</f>
        <v/>
      </c>
      <c r="AK147" s="302" t="str">
        <f>IF(AK145="","",VLOOKUP(AK145,'標準様式１シフト記号表（勤務時間帯）'!$C$6:$U$35,19,FALSE))</f>
        <v/>
      </c>
      <c r="AL147" s="302" t="str">
        <f>IF(AL145="","",VLOOKUP(AL145,'標準様式１シフト記号表（勤務時間帯）'!$C$6:$U$35,19,FALSE))</f>
        <v/>
      </c>
      <c r="AM147" s="303" t="str">
        <f>IF(AM145="","",VLOOKUP(AM145,'標準様式１シフト記号表（勤務時間帯）'!$C$6:$U$35,19,FALSE))</f>
        <v/>
      </c>
      <c r="AN147" s="301" t="str">
        <f>IF(AN145="","",VLOOKUP(AN145,'標準様式１シフト記号表（勤務時間帯）'!$C$6:$U$35,19,FALSE))</f>
        <v/>
      </c>
      <c r="AO147" s="302" t="str">
        <f>IF(AO145="","",VLOOKUP(AO145,'標準様式１シフト記号表（勤務時間帯）'!$C$6:$U$35,19,FALSE))</f>
        <v/>
      </c>
      <c r="AP147" s="302" t="str">
        <f>IF(AP145="","",VLOOKUP(AP145,'標準様式１シフト記号表（勤務時間帯）'!$C$6:$U$35,19,FALSE))</f>
        <v/>
      </c>
      <c r="AQ147" s="302" t="str">
        <f>IF(AQ145="","",VLOOKUP(AQ145,'標準様式１シフト記号表（勤務時間帯）'!$C$6:$U$35,19,FALSE))</f>
        <v/>
      </c>
      <c r="AR147" s="302" t="str">
        <f>IF(AR145="","",VLOOKUP(AR145,'標準様式１シフト記号表（勤務時間帯）'!$C$6:$U$35,19,FALSE))</f>
        <v/>
      </c>
      <c r="AS147" s="302" t="str">
        <f>IF(AS145="","",VLOOKUP(AS145,'標準様式１シフト記号表（勤務時間帯）'!$C$6:$U$35,19,FALSE))</f>
        <v/>
      </c>
      <c r="AT147" s="303" t="str">
        <f>IF(AT145="","",VLOOKUP(AT145,'標準様式１シフト記号表（勤務時間帯）'!$C$6:$U$35,19,FALSE))</f>
        <v/>
      </c>
      <c r="AU147" s="301" t="str">
        <f>IF(AU145="","",VLOOKUP(AU145,'標準様式１シフト記号表（勤務時間帯）'!$C$6:$U$35,19,FALSE))</f>
        <v/>
      </c>
      <c r="AV147" s="302" t="str">
        <f>IF(AV145="","",VLOOKUP(AV145,'標準様式１シフト記号表（勤務時間帯）'!$C$6:$U$35,19,FALSE))</f>
        <v/>
      </c>
      <c r="AW147" s="302" t="str">
        <f>IF(AW145="","",VLOOKUP(AW145,'標準様式１シフト記号表（勤務時間帯）'!$C$6:$U$35,19,FALSE))</f>
        <v/>
      </c>
      <c r="AX147" s="1599">
        <f>IF($BB$3="４週",SUM(S147:AT147),IF($BB$3="暦月",SUM(S147:AW147),""))</f>
        <v>0</v>
      </c>
      <c r="AY147" s="1600"/>
      <c r="AZ147" s="1601">
        <f>IF($BB$3="４週",AX147/4,IF($BB$3="暦月",'標準様式１（100名）'!AX147/('標準様式１（100名）'!$BB$8/7),""))</f>
        <v>0</v>
      </c>
      <c r="BA147" s="1602"/>
      <c r="BB147" s="1644"/>
      <c r="BC147" s="1613"/>
      <c r="BD147" s="1613"/>
      <c r="BE147" s="1613"/>
      <c r="BF147" s="1614"/>
    </row>
    <row r="148" spans="2:58" ht="20.25" customHeight="1" x14ac:dyDescent="0.15">
      <c r="B148" s="1522">
        <f>B145+1</f>
        <v>43</v>
      </c>
      <c r="C148" s="1625"/>
      <c r="D148" s="1626"/>
      <c r="E148" s="1627"/>
      <c r="F148" s="304"/>
      <c r="G148" s="1606"/>
      <c r="H148" s="1608"/>
      <c r="I148" s="1538"/>
      <c r="J148" s="1538"/>
      <c r="K148" s="1539"/>
      <c r="L148" s="1609"/>
      <c r="M148" s="1610"/>
      <c r="N148" s="1610"/>
      <c r="O148" s="1611"/>
      <c r="P148" s="1615" t="s">
        <v>548</v>
      </c>
      <c r="Q148" s="1616"/>
      <c r="R148" s="1617"/>
      <c r="S148" s="354"/>
      <c r="T148" s="355"/>
      <c r="U148" s="355"/>
      <c r="V148" s="355"/>
      <c r="W148" s="355"/>
      <c r="X148" s="355"/>
      <c r="Y148" s="356"/>
      <c r="Z148" s="354"/>
      <c r="AA148" s="355"/>
      <c r="AB148" s="355"/>
      <c r="AC148" s="355"/>
      <c r="AD148" s="355"/>
      <c r="AE148" s="355"/>
      <c r="AF148" s="356"/>
      <c r="AG148" s="354"/>
      <c r="AH148" s="355"/>
      <c r="AI148" s="355"/>
      <c r="AJ148" s="355"/>
      <c r="AK148" s="355"/>
      <c r="AL148" s="355"/>
      <c r="AM148" s="356"/>
      <c r="AN148" s="354"/>
      <c r="AO148" s="355"/>
      <c r="AP148" s="355"/>
      <c r="AQ148" s="355"/>
      <c r="AR148" s="355"/>
      <c r="AS148" s="355"/>
      <c r="AT148" s="356"/>
      <c r="AU148" s="354"/>
      <c r="AV148" s="355"/>
      <c r="AW148" s="355"/>
      <c r="AX148" s="1692"/>
      <c r="AY148" s="1693"/>
      <c r="AZ148" s="1694"/>
      <c r="BA148" s="1695"/>
      <c r="BB148" s="1642"/>
      <c r="BC148" s="1610"/>
      <c r="BD148" s="1610"/>
      <c r="BE148" s="1610"/>
      <c r="BF148" s="1611"/>
    </row>
    <row r="149" spans="2:58" ht="20.25" customHeight="1" x14ac:dyDescent="0.15">
      <c r="B149" s="1522"/>
      <c r="C149" s="1628"/>
      <c r="D149" s="1629"/>
      <c r="E149" s="1630"/>
      <c r="F149" s="296"/>
      <c r="G149" s="1533"/>
      <c r="H149" s="1537"/>
      <c r="I149" s="1538"/>
      <c r="J149" s="1538"/>
      <c r="K149" s="1539"/>
      <c r="L149" s="1543"/>
      <c r="M149" s="1544"/>
      <c r="N149" s="1544"/>
      <c r="O149" s="1545"/>
      <c r="P149" s="1589" t="s">
        <v>549</v>
      </c>
      <c r="Q149" s="1590"/>
      <c r="R149" s="1591"/>
      <c r="S149" s="297" t="str">
        <f>IF(S148="","",VLOOKUP(S148,'標準様式１シフト記号表（勤務時間帯）'!$C$6:$K$35,9,FALSE))</f>
        <v/>
      </c>
      <c r="T149" s="298" t="str">
        <f>IF(T148="","",VLOOKUP(T148,'標準様式１シフト記号表（勤務時間帯）'!$C$6:$K$35,9,FALSE))</f>
        <v/>
      </c>
      <c r="U149" s="298" t="str">
        <f>IF(U148="","",VLOOKUP(U148,'標準様式１シフト記号表（勤務時間帯）'!$C$6:$K$35,9,FALSE))</f>
        <v/>
      </c>
      <c r="V149" s="298" t="str">
        <f>IF(V148="","",VLOOKUP(V148,'標準様式１シフト記号表（勤務時間帯）'!$C$6:$K$35,9,FALSE))</f>
        <v/>
      </c>
      <c r="W149" s="298" t="str">
        <f>IF(W148="","",VLOOKUP(W148,'標準様式１シフト記号表（勤務時間帯）'!$C$6:$K$35,9,FALSE))</f>
        <v/>
      </c>
      <c r="X149" s="298" t="str">
        <f>IF(X148="","",VLOOKUP(X148,'標準様式１シフト記号表（勤務時間帯）'!$C$6:$K$35,9,FALSE))</f>
        <v/>
      </c>
      <c r="Y149" s="299" t="str">
        <f>IF(Y148="","",VLOOKUP(Y148,'標準様式１シフト記号表（勤務時間帯）'!$C$6:$K$35,9,FALSE))</f>
        <v/>
      </c>
      <c r="Z149" s="297" t="str">
        <f>IF(Z148="","",VLOOKUP(Z148,'標準様式１シフト記号表（勤務時間帯）'!$C$6:$K$35,9,FALSE))</f>
        <v/>
      </c>
      <c r="AA149" s="298" t="str">
        <f>IF(AA148="","",VLOOKUP(AA148,'標準様式１シフト記号表（勤務時間帯）'!$C$6:$K$35,9,FALSE))</f>
        <v/>
      </c>
      <c r="AB149" s="298" t="str">
        <f>IF(AB148="","",VLOOKUP(AB148,'標準様式１シフト記号表（勤務時間帯）'!$C$6:$K$35,9,FALSE))</f>
        <v/>
      </c>
      <c r="AC149" s="298" t="str">
        <f>IF(AC148="","",VLOOKUP(AC148,'標準様式１シフト記号表（勤務時間帯）'!$C$6:$K$35,9,FALSE))</f>
        <v/>
      </c>
      <c r="AD149" s="298" t="str">
        <f>IF(AD148="","",VLOOKUP(AD148,'標準様式１シフト記号表（勤務時間帯）'!$C$6:$K$35,9,FALSE))</f>
        <v/>
      </c>
      <c r="AE149" s="298" t="str">
        <f>IF(AE148="","",VLOOKUP(AE148,'標準様式１シフト記号表（勤務時間帯）'!$C$6:$K$35,9,FALSE))</f>
        <v/>
      </c>
      <c r="AF149" s="299" t="str">
        <f>IF(AF148="","",VLOOKUP(AF148,'標準様式１シフト記号表（勤務時間帯）'!$C$6:$K$35,9,FALSE))</f>
        <v/>
      </c>
      <c r="AG149" s="297" t="str">
        <f>IF(AG148="","",VLOOKUP(AG148,'標準様式１シフト記号表（勤務時間帯）'!$C$6:$K$35,9,FALSE))</f>
        <v/>
      </c>
      <c r="AH149" s="298" t="str">
        <f>IF(AH148="","",VLOOKUP(AH148,'標準様式１シフト記号表（勤務時間帯）'!$C$6:$K$35,9,FALSE))</f>
        <v/>
      </c>
      <c r="AI149" s="298" t="str">
        <f>IF(AI148="","",VLOOKUP(AI148,'標準様式１シフト記号表（勤務時間帯）'!$C$6:$K$35,9,FALSE))</f>
        <v/>
      </c>
      <c r="AJ149" s="298" t="str">
        <f>IF(AJ148="","",VLOOKUP(AJ148,'標準様式１シフト記号表（勤務時間帯）'!$C$6:$K$35,9,FALSE))</f>
        <v/>
      </c>
      <c r="AK149" s="298" t="str">
        <f>IF(AK148="","",VLOOKUP(AK148,'標準様式１シフト記号表（勤務時間帯）'!$C$6:$K$35,9,FALSE))</f>
        <v/>
      </c>
      <c r="AL149" s="298" t="str">
        <f>IF(AL148="","",VLOOKUP(AL148,'標準様式１シフト記号表（勤務時間帯）'!$C$6:$K$35,9,FALSE))</f>
        <v/>
      </c>
      <c r="AM149" s="299" t="str">
        <f>IF(AM148="","",VLOOKUP(AM148,'標準様式１シフト記号表（勤務時間帯）'!$C$6:$K$35,9,FALSE))</f>
        <v/>
      </c>
      <c r="AN149" s="297" t="str">
        <f>IF(AN148="","",VLOOKUP(AN148,'標準様式１シフト記号表（勤務時間帯）'!$C$6:$K$35,9,FALSE))</f>
        <v/>
      </c>
      <c r="AO149" s="298" t="str">
        <f>IF(AO148="","",VLOOKUP(AO148,'標準様式１シフト記号表（勤務時間帯）'!$C$6:$K$35,9,FALSE))</f>
        <v/>
      </c>
      <c r="AP149" s="298" t="str">
        <f>IF(AP148="","",VLOOKUP(AP148,'標準様式１シフト記号表（勤務時間帯）'!$C$6:$K$35,9,FALSE))</f>
        <v/>
      </c>
      <c r="AQ149" s="298" t="str">
        <f>IF(AQ148="","",VLOOKUP(AQ148,'標準様式１シフト記号表（勤務時間帯）'!$C$6:$K$35,9,FALSE))</f>
        <v/>
      </c>
      <c r="AR149" s="298" t="str">
        <f>IF(AR148="","",VLOOKUP(AR148,'標準様式１シフト記号表（勤務時間帯）'!$C$6:$K$35,9,FALSE))</f>
        <v/>
      </c>
      <c r="AS149" s="298" t="str">
        <f>IF(AS148="","",VLOOKUP(AS148,'標準様式１シフト記号表（勤務時間帯）'!$C$6:$K$35,9,FALSE))</f>
        <v/>
      </c>
      <c r="AT149" s="299" t="str">
        <f>IF(AT148="","",VLOOKUP(AT148,'標準様式１シフト記号表（勤務時間帯）'!$C$6:$K$35,9,FALSE))</f>
        <v/>
      </c>
      <c r="AU149" s="297" t="str">
        <f>IF(AU148="","",VLOOKUP(AU148,'標準様式１シフト記号表（勤務時間帯）'!$C$6:$K$35,9,FALSE))</f>
        <v/>
      </c>
      <c r="AV149" s="298" t="str">
        <f>IF(AV148="","",VLOOKUP(AV148,'標準様式１シフト記号表（勤務時間帯）'!$C$6:$K$35,9,FALSE))</f>
        <v/>
      </c>
      <c r="AW149" s="298" t="str">
        <f>IF(AW148="","",VLOOKUP(AW148,'標準様式１シフト記号表（勤務時間帯）'!$C$6:$K$35,9,FALSE))</f>
        <v/>
      </c>
      <c r="AX149" s="1592">
        <f>IF($BB$3="４週",SUM(S149:AT149),IF($BB$3="暦月",SUM(S149:AW149),""))</f>
        <v>0</v>
      </c>
      <c r="AY149" s="1593"/>
      <c r="AZ149" s="1594">
        <f>IF($BB$3="４週",AX149/4,IF($BB$3="暦月",'標準様式１（100名）'!AX149/('標準様式１（100名）'!$BB$8/7),""))</f>
        <v>0</v>
      </c>
      <c r="BA149" s="1595"/>
      <c r="BB149" s="1643"/>
      <c r="BC149" s="1544"/>
      <c r="BD149" s="1544"/>
      <c r="BE149" s="1544"/>
      <c r="BF149" s="1545"/>
    </row>
    <row r="150" spans="2:58" ht="20.25" customHeight="1" x14ac:dyDescent="0.15">
      <c r="B150" s="1522"/>
      <c r="C150" s="1631"/>
      <c r="D150" s="1632"/>
      <c r="E150" s="1633"/>
      <c r="F150" s="357">
        <f>C148</f>
        <v>0</v>
      </c>
      <c r="G150" s="1607"/>
      <c r="H150" s="1537"/>
      <c r="I150" s="1538"/>
      <c r="J150" s="1538"/>
      <c r="K150" s="1539"/>
      <c r="L150" s="1612"/>
      <c r="M150" s="1613"/>
      <c r="N150" s="1613"/>
      <c r="O150" s="1614"/>
      <c r="P150" s="1596" t="s">
        <v>550</v>
      </c>
      <c r="Q150" s="1597"/>
      <c r="R150" s="1598"/>
      <c r="S150" s="301" t="str">
        <f>IF(S148="","",VLOOKUP(S148,'標準様式１シフト記号表（勤務時間帯）'!$C$6:$U$35,19,FALSE))</f>
        <v/>
      </c>
      <c r="T150" s="302" t="str">
        <f>IF(T148="","",VLOOKUP(T148,'標準様式１シフト記号表（勤務時間帯）'!$C$6:$U$35,19,FALSE))</f>
        <v/>
      </c>
      <c r="U150" s="302" t="str">
        <f>IF(U148="","",VLOOKUP(U148,'標準様式１シフト記号表（勤務時間帯）'!$C$6:$U$35,19,FALSE))</f>
        <v/>
      </c>
      <c r="V150" s="302" t="str">
        <f>IF(V148="","",VLOOKUP(V148,'標準様式１シフト記号表（勤務時間帯）'!$C$6:$U$35,19,FALSE))</f>
        <v/>
      </c>
      <c r="W150" s="302" t="str">
        <f>IF(W148="","",VLOOKUP(W148,'標準様式１シフト記号表（勤務時間帯）'!$C$6:$U$35,19,FALSE))</f>
        <v/>
      </c>
      <c r="X150" s="302" t="str">
        <f>IF(X148="","",VLOOKUP(X148,'標準様式１シフト記号表（勤務時間帯）'!$C$6:$U$35,19,FALSE))</f>
        <v/>
      </c>
      <c r="Y150" s="303" t="str">
        <f>IF(Y148="","",VLOOKUP(Y148,'標準様式１シフト記号表（勤務時間帯）'!$C$6:$U$35,19,FALSE))</f>
        <v/>
      </c>
      <c r="Z150" s="301" t="str">
        <f>IF(Z148="","",VLOOKUP(Z148,'標準様式１シフト記号表（勤務時間帯）'!$C$6:$U$35,19,FALSE))</f>
        <v/>
      </c>
      <c r="AA150" s="302" t="str">
        <f>IF(AA148="","",VLOOKUP(AA148,'標準様式１シフト記号表（勤務時間帯）'!$C$6:$U$35,19,FALSE))</f>
        <v/>
      </c>
      <c r="AB150" s="302" t="str">
        <f>IF(AB148="","",VLOOKUP(AB148,'標準様式１シフト記号表（勤務時間帯）'!$C$6:$U$35,19,FALSE))</f>
        <v/>
      </c>
      <c r="AC150" s="302" t="str">
        <f>IF(AC148="","",VLOOKUP(AC148,'標準様式１シフト記号表（勤務時間帯）'!$C$6:$U$35,19,FALSE))</f>
        <v/>
      </c>
      <c r="AD150" s="302" t="str">
        <f>IF(AD148="","",VLOOKUP(AD148,'標準様式１シフト記号表（勤務時間帯）'!$C$6:$U$35,19,FALSE))</f>
        <v/>
      </c>
      <c r="AE150" s="302" t="str">
        <f>IF(AE148="","",VLOOKUP(AE148,'標準様式１シフト記号表（勤務時間帯）'!$C$6:$U$35,19,FALSE))</f>
        <v/>
      </c>
      <c r="AF150" s="303" t="str">
        <f>IF(AF148="","",VLOOKUP(AF148,'標準様式１シフト記号表（勤務時間帯）'!$C$6:$U$35,19,FALSE))</f>
        <v/>
      </c>
      <c r="AG150" s="301" t="str">
        <f>IF(AG148="","",VLOOKUP(AG148,'標準様式１シフト記号表（勤務時間帯）'!$C$6:$U$35,19,FALSE))</f>
        <v/>
      </c>
      <c r="AH150" s="302" t="str">
        <f>IF(AH148="","",VLOOKUP(AH148,'標準様式１シフト記号表（勤務時間帯）'!$C$6:$U$35,19,FALSE))</f>
        <v/>
      </c>
      <c r="AI150" s="302" t="str">
        <f>IF(AI148="","",VLOOKUP(AI148,'標準様式１シフト記号表（勤務時間帯）'!$C$6:$U$35,19,FALSE))</f>
        <v/>
      </c>
      <c r="AJ150" s="302" t="str">
        <f>IF(AJ148="","",VLOOKUP(AJ148,'標準様式１シフト記号表（勤務時間帯）'!$C$6:$U$35,19,FALSE))</f>
        <v/>
      </c>
      <c r="AK150" s="302" t="str">
        <f>IF(AK148="","",VLOOKUP(AK148,'標準様式１シフト記号表（勤務時間帯）'!$C$6:$U$35,19,FALSE))</f>
        <v/>
      </c>
      <c r="AL150" s="302" t="str">
        <f>IF(AL148="","",VLOOKUP(AL148,'標準様式１シフト記号表（勤務時間帯）'!$C$6:$U$35,19,FALSE))</f>
        <v/>
      </c>
      <c r="AM150" s="303" t="str">
        <f>IF(AM148="","",VLOOKUP(AM148,'標準様式１シフト記号表（勤務時間帯）'!$C$6:$U$35,19,FALSE))</f>
        <v/>
      </c>
      <c r="AN150" s="301" t="str">
        <f>IF(AN148="","",VLOOKUP(AN148,'標準様式１シフト記号表（勤務時間帯）'!$C$6:$U$35,19,FALSE))</f>
        <v/>
      </c>
      <c r="AO150" s="302" t="str">
        <f>IF(AO148="","",VLOOKUP(AO148,'標準様式１シフト記号表（勤務時間帯）'!$C$6:$U$35,19,FALSE))</f>
        <v/>
      </c>
      <c r="AP150" s="302" t="str">
        <f>IF(AP148="","",VLOOKUP(AP148,'標準様式１シフト記号表（勤務時間帯）'!$C$6:$U$35,19,FALSE))</f>
        <v/>
      </c>
      <c r="AQ150" s="302" t="str">
        <f>IF(AQ148="","",VLOOKUP(AQ148,'標準様式１シフト記号表（勤務時間帯）'!$C$6:$U$35,19,FALSE))</f>
        <v/>
      </c>
      <c r="AR150" s="302" t="str">
        <f>IF(AR148="","",VLOOKUP(AR148,'標準様式１シフト記号表（勤務時間帯）'!$C$6:$U$35,19,FALSE))</f>
        <v/>
      </c>
      <c r="AS150" s="302" t="str">
        <f>IF(AS148="","",VLOOKUP(AS148,'標準様式１シフト記号表（勤務時間帯）'!$C$6:$U$35,19,FALSE))</f>
        <v/>
      </c>
      <c r="AT150" s="303" t="str">
        <f>IF(AT148="","",VLOOKUP(AT148,'標準様式１シフト記号表（勤務時間帯）'!$C$6:$U$35,19,FALSE))</f>
        <v/>
      </c>
      <c r="AU150" s="301" t="str">
        <f>IF(AU148="","",VLOOKUP(AU148,'標準様式１シフト記号表（勤務時間帯）'!$C$6:$U$35,19,FALSE))</f>
        <v/>
      </c>
      <c r="AV150" s="302" t="str">
        <f>IF(AV148="","",VLOOKUP(AV148,'標準様式１シフト記号表（勤務時間帯）'!$C$6:$U$35,19,FALSE))</f>
        <v/>
      </c>
      <c r="AW150" s="302" t="str">
        <f>IF(AW148="","",VLOOKUP(AW148,'標準様式１シフト記号表（勤務時間帯）'!$C$6:$U$35,19,FALSE))</f>
        <v/>
      </c>
      <c r="AX150" s="1599">
        <f>IF($BB$3="４週",SUM(S150:AT150),IF($BB$3="暦月",SUM(S150:AW150),""))</f>
        <v>0</v>
      </c>
      <c r="AY150" s="1600"/>
      <c r="AZ150" s="1601">
        <f>IF($BB$3="４週",AX150/4,IF($BB$3="暦月",'標準様式１（100名）'!AX150/('標準様式１（100名）'!$BB$8/7),""))</f>
        <v>0</v>
      </c>
      <c r="BA150" s="1602"/>
      <c r="BB150" s="1644"/>
      <c r="BC150" s="1613"/>
      <c r="BD150" s="1613"/>
      <c r="BE150" s="1613"/>
      <c r="BF150" s="1614"/>
    </row>
    <row r="151" spans="2:58" ht="20.25" customHeight="1" x14ac:dyDescent="0.15">
      <c r="B151" s="1522">
        <f>B148+1</f>
        <v>44</v>
      </c>
      <c r="C151" s="1625"/>
      <c r="D151" s="1626"/>
      <c r="E151" s="1627"/>
      <c r="F151" s="304"/>
      <c r="G151" s="1606"/>
      <c r="H151" s="1608"/>
      <c r="I151" s="1538"/>
      <c r="J151" s="1538"/>
      <c r="K151" s="1539"/>
      <c r="L151" s="1609"/>
      <c r="M151" s="1610"/>
      <c r="N151" s="1610"/>
      <c r="O151" s="1611"/>
      <c r="P151" s="1615" t="s">
        <v>548</v>
      </c>
      <c r="Q151" s="1616"/>
      <c r="R151" s="1617"/>
      <c r="S151" s="354"/>
      <c r="T151" s="355"/>
      <c r="U151" s="355"/>
      <c r="V151" s="355"/>
      <c r="W151" s="355"/>
      <c r="X151" s="355"/>
      <c r="Y151" s="356"/>
      <c r="Z151" s="354"/>
      <c r="AA151" s="355"/>
      <c r="AB151" s="355"/>
      <c r="AC151" s="355"/>
      <c r="AD151" s="355"/>
      <c r="AE151" s="355"/>
      <c r="AF151" s="356"/>
      <c r="AG151" s="354"/>
      <c r="AH151" s="355"/>
      <c r="AI151" s="355"/>
      <c r="AJ151" s="355"/>
      <c r="AK151" s="355"/>
      <c r="AL151" s="355"/>
      <c r="AM151" s="356"/>
      <c r="AN151" s="354"/>
      <c r="AO151" s="355"/>
      <c r="AP151" s="355"/>
      <c r="AQ151" s="355"/>
      <c r="AR151" s="355"/>
      <c r="AS151" s="355"/>
      <c r="AT151" s="356"/>
      <c r="AU151" s="354"/>
      <c r="AV151" s="355"/>
      <c r="AW151" s="355"/>
      <c r="AX151" s="1692"/>
      <c r="AY151" s="1693"/>
      <c r="AZ151" s="1694"/>
      <c r="BA151" s="1695"/>
      <c r="BB151" s="1642"/>
      <c r="BC151" s="1610"/>
      <c r="BD151" s="1610"/>
      <c r="BE151" s="1610"/>
      <c r="BF151" s="1611"/>
    </row>
    <row r="152" spans="2:58" ht="20.25" customHeight="1" x14ac:dyDescent="0.15">
      <c r="B152" s="1522"/>
      <c r="C152" s="1628"/>
      <c r="D152" s="1629"/>
      <c r="E152" s="1630"/>
      <c r="F152" s="296"/>
      <c r="G152" s="1533"/>
      <c r="H152" s="1537"/>
      <c r="I152" s="1538"/>
      <c r="J152" s="1538"/>
      <c r="K152" s="1539"/>
      <c r="L152" s="1543"/>
      <c r="M152" s="1544"/>
      <c r="N152" s="1544"/>
      <c r="O152" s="1545"/>
      <c r="P152" s="1589" t="s">
        <v>549</v>
      </c>
      <c r="Q152" s="1590"/>
      <c r="R152" s="1591"/>
      <c r="S152" s="297" t="str">
        <f>IF(S151="","",VLOOKUP(S151,'標準様式１シフト記号表（勤務時間帯）'!$C$6:$K$35,9,FALSE))</f>
        <v/>
      </c>
      <c r="T152" s="298" t="str">
        <f>IF(T151="","",VLOOKUP(T151,'標準様式１シフト記号表（勤務時間帯）'!$C$6:$K$35,9,FALSE))</f>
        <v/>
      </c>
      <c r="U152" s="298" t="str">
        <f>IF(U151="","",VLOOKUP(U151,'標準様式１シフト記号表（勤務時間帯）'!$C$6:$K$35,9,FALSE))</f>
        <v/>
      </c>
      <c r="V152" s="298" t="str">
        <f>IF(V151="","",VLOOKUP(V151,'標準様式１シフト記号表（勤務時間帯）'!$C$6:$K$35,9,FALSE))</f>
        <v/>
      </c>
      <c r="W152" s="298" t="str">
        <f>IF(W151="","",VLOOKUP(W151,'標準様式１シフト記号表（勤務時間帯）'!$C$6:$K$35,9,FALSE))</f>
        <v/>
      </c>
      <c r="X152" s="298" t="str">
        <f>IF(X151="","",VLOOKUP(X151,'標準様式１シフト記号表（勤務時間帯）'!$C$6:$K$35,9,FALSE))</f>
        <v/>
      </c>
      <c r="Y152" s="299" t="str">
        <f>IF(Y151="","",VLOOKUP(Y151,'標準様式１シフト記号表（勤務時間帯）'!$C$6:$K$35,9,FALSE))</f>
        <v/>
      </c>
      <c r="Z152" s="297" t="str">
        <f>IF(Z151="","",VLOOKUP(Z151,'標準様式１シフト記号表（勤務時間帯）'!$C$6:$K$35,9,FALSE))</f>
        <v/>
      </c>
      <c r="AA152" s="298" t="str">
        <f>IF(AA151="","",VLOOKUP(AA151,'標準様式１シフト記号表（勤務時間帯）'!$C$6:$K$35,9,FALSE))</f>
        <v/>
      </c>
      <c r="AB152" s="298" t="str">
        <f>IF(AB151="","",VLOOKUP(AB151,'標準様式１シフト記号表（勤務時間帯）'!$C$6:$K$35,9,FALSE))</f>
        <v/>
      </c>
      <c r="AC152" s="298" t="str">
        <f>IF(AC151="","",VLOOKUP(AC151,'標準様式１シフト記号表（勤務時間帯）'!$C$6:$K$35,9,FALSE))</f>
        <v/>
      </c>
      <c r="AD152" s="298" t="str">
        <f>IF(AD151="","",VLOOKUP(AD151,'標準様式１シフト記号表（勤務時間帯）'!$C$6:$K$35,9,FALSE))</f>
        <v/>
      </c>
      <c r="AE152" s="298" t="str">
        <f>IF(AE151="","",VLOOKUP(AE151,'標準様式１シフト記号表（勤務時間帯）'!$C$6:$K$35,9,FALSE))</f>
        <v/>
      </c>
      <c r="AF152" s="299" t="str">
        <f>IF(AF151="","",VLOOKUP(AF151,'標準様式１シフト記号表（勤務時間帯）'!$C$6:$K$35,9,FALSE))</f>
        <v/>
      </c>
      <c r="AG152" s="297" t="str">
        <f>IF(AG151="","",VLOOKUP(AG151,'標準様式１シフト記号表（勤務時間帯）'!$C$6:$K$35,9,FALSE))</f>
        <v/>
      </c>
      <c r="AH152" s="298" t="str">
        <f>IF(AH151="","",VLOOKUP(AH151,'標準様式１シフト記号表（勤務時間帯）'!$C$6:$K$35,9,FALSE))</f>
        <v/>
      </c>
      <c r="AI152" s="298" t="str">
        <f>IF(AI151="","",VLOOKUP(AI151,'標準様式１シフト記号表（勤務時間帯）'!$C$6:$K$35,9,FALSE))</f>
        <v/>
      </c>
      <c r="AJ152" s="298" t="str">
        <f>IF(AJ151="","",VLOOKUP(AJ151,'標準様式１シフト記号表（勤務時間帯）'!$C$6:$K$35,9,FALSE))</f>
        <v/>
      </c>
      <c r="AK152" s="298" t="str">
        <f>IF(AK151="","",VLOOKUP(AK151,'標準様式１シフト記号表（勤務時間帯）'!$C$6:$K$35,9,FALSE))</f>
        <v/>
      </c>
      <c r="AL152" s="298" t="str">
        <f>IF(AL151="","",VLOOKUP(AL151,'標準様式１シフト記号表（勤務時間帯）'!$C$6:$K$35,9,FALSE))</f>
        <v/>
      </c>
      <c r="AM152" s="299" t="str">
        <f>IF(AM151="","",VLOOKUP(AM151,'標準様式１シフト記号表（勤務時間帯）'!$C$6:$K$35,9,FALSE))</f>
        <v/>
      </c>
      <c r="AN152" s="297" t="str">
        <f>IF(AN151="","",VLOOKUP(AN151,'標準様式１シフト記号表（勤務時間帯）'!$C$6:$K$35,9,FALSE))</f>
        <v/>
      </c>
      <c r="AO152" s="298" t="str">
        <f>IF(AO151="","",VLOOKUP(AO151,'標準様式１シフト記号表（勤務時間帯）'!$C$6:$K$35,9,FALSE))</f>
        <v/>
      </c>
      <c r="AP152" s="298" t="str">
        <f>IF(AP151="","",VLOOKUP(AP151,'標準様式１シフト記号表（勤務時間帯）'!$C$6:$K$35,9,FALSE))</f>
        <v/>
      </c>
      <c r="AQ152" s="298" t="str">
        <f>IF(AQ151="","",VLOOKUP(AQ151,'標準様式１シフト記号表（勤務時間帯）'!$C$6:$K$35,9,FALSE))</f>
        <v/>
      </c>
      <c r="AR152" s="298" t="str">
        <f>IF(AR151="","",VLOOKUP(AR151,'標準様式１シフト記号表（勤務時間帯）'!$C$6:$K$35,9,FALSE))</f>
        <v/>
      </c>
      <c r="AS152" s="298" t="str">
        <f>IF(AS151="","",VLOOKUP(AS151,'標準様式１シフト記号表（勤務時間帯）'!$C$6:$K$35,9,FALSE))</f>
        <v/>
      </c>
      <c r="AT152" s="299" t="str">
        <f>IF(AT151="","",VLOOKUP(AT151,'標準様式１シフト記号表（勤務時間帯）'!$C$6:$K$35,9,FALSE))</f>
        <v/>
      </c>
      <c r="AU152" s="297" t="str">
        <f>IF(AU151="","",VLOOKUP(AU151,'標準様式１シフト記号表（勤務時間帯）'!$C$6:$K$35,9,FALSE))</f>
        <v/>
      </c>
      <c r="AV152" s="298" t="str">
        <f>IF(AV151="","",VLOOKUP(AV151,'標準様式１シフト記号表（勤務時間帯）'!$C$6:$K$35,9,FALSE))</f>
        <v/>
      </c>
      <c r="AW152" s="298" t="str">
        <f>IF(AW151="","",VLOOKUP(AW151,'標準様式１シフト記号表（勤務時間帯）'!$C$6:$K$35,9,FALSE))</f>
        <v/>
      </c>
      <c r="AX152" s="1592">
        <f>IF($BB$3="４週",SUM(S152:AT152),IF($BB$3="暦月",SUM(S152:AW152),""))</f>
        <v>0</v>
      </c>
      <c r="AY152" s="1593"/>
      <c r="AZ152" s="1594">
        <f>IF($BB$3="４週",AX152/4,IF($BB$3="暦月",'標準様式１（100名）'!AX152/('標準様式１（100名）'!$BB$8/7),""))</f>
        <v>0</v>
      </c>
      <c r="BA152" s="1595"/>
      <c r="BB152" s="1643"/>
      <c r="BC152" s="1544"/>
      <c r="BD152" s="1544"/>
      <c r="BE152" s="1544"/>
      <c r="BF152" s="1545"/>
    </row>
    <row r="153" spans="2:58" ht="20.25" customHeight="1" x14ac:dyDescent="0.15">
      <c r="B153" s="1522"/>
      <c r="C153" s="1631"/>
      <c r="D153" s="1632"/>
      <c r="E153" s="1633"/>
      <c r="F153" s="357">
        <f>C151</f>
        <v>0</v>
      </c>
      <c r="G153" s="1607"/>
      <c r="H153" s="1537"/>
      <c r="I153" s="1538"/>
      <c r="J153" s="1538"/>
      <c r="K153" s="1539"/>
      <c r="L153" s="1612"/>
      <c r="M153" s="1613"/>
      <c r="N153" s="1613"/>
      <c r="O153" s="1614"/>
      <c r="P153" s="1596" t="s">
        <v>550</v>
      </c>
      <c r="Q153" s="1597"/>
      <c r="R153" s="1598"/>
      <c r="S153" s="301" t="str">
        <f>IF(S151="","",VLOOKUP(S151,'標準様式１シフト記号表（勤務時間帯）'!$C$6:$U$35,19,FALSE))</f>
        <v/>
      </c>
      <c r="T153" s="302" t="str">
        <f>IF(T151="","",VLOOKUP(T151,'標準様式１シフト記号表（勤務時間帯）'!$C$6:$U$35,19,FALSE))</f>
        <v/>
      </c>
      <c r="U153" s="302" t="str">
        <f>IF(U151="","",VLOOKUP(U151,'標準様式１シフト記号表（勤務時間帯）'!$C$6:$U$35,19,FALSE))</f>
        <v/>
      </c>
      <c r="V153" s="302" t="str">
        <f>IF(V151="","",VLOOKUP(V151,'標準様式１シフト記号表（勤務時間帯）'!$C$6:$U$35,19,FALSE))</f>
        <v/>
      </c>
      <c r="W153" s="302" t="str">
        <f>IF(W151="","",VLOOKUP(W151,'標準様式１シフト記号表（勤務時間帯）'!$C$6:$U$35,19,FALSE))</f>
        <v/>
      </c>
      <c r="X153" s="302" t="str">
        <f>IF(X151="","",VLOOKUP(X151,'標準様式１シフト記号表（勤務時間帯）'!$C$6:$U$35,19,FALSE))</f>
        <v/>
      </c>
      <c r="Y153" s="303" t="str">
        <f>IF(Y151="","",VLOOKUP(Y151,'標準様式１シフト記号表（勤務時間帯）'!$C$6:$U$35,19,FALSE))</f>
        <v/>
      </c>
      <c r="Z153" s="301" t="str">
        <f>IF(Z151="","",VLOOKUP(Z151,'標準様式１シフト記号表（勤務時間帯）'!$C$6:$U$35,19,FALSE))</f>
        <v/>
      </c>
      <c r="AA153" s="302" t="str">
        <f>IF(AA151="","",VLOOKUP(AA151,'標準様式１シフト記号表（勤務時間帯）'!$C$6:$U$35,19,FALSE))</f>
        <v/>
      </c>
      <c r="AB153" s="302" t="str">
        <f>IF(AB151="","",VLOOKUP(AB151,'標準様式１シフト記号表（勤務時間帯）'!$C$6:$U$35,19,FALSE))</f>
        <v/>
      </c>
      <c r="AC153" s="302" t="str">
        <f>IF(AC151="","",VLOOKUP(AC151,'標準様式１シフト記号表（勤務時間帯）'!$C$6:$U$35,19,FALSE))</f>
        <v/>
      </c>
      <c r="AD153" s="302" t="str">
        <f>IF(AD151="","",VLOOKUP(AD151,'標準様式１シフト記号表（勤務時間帯）'!$C$6:$U$35,19,FALSE))</f>
        <v/>
      </c>
      <c r="AE153" s="302" t="str">
        <f>IF(AE151="","",VLOOKUP(AE151,'標準様式１シフト記号表（勤務時間帯）'!$C$6:$U$35,19,FALSE))</f>
        <v/>
      </c>
      <c r="AF153" s="303" t="str">
        <f>IF(AF151="","",VLOOKUP(AF151,'標準様式１シフト記号表（勤務時間帯）'!$C$6:$U$35,19,FALSE))</f>
        <v/>
      </c>
      <c r="AG153" s="301" t="str">
        <f>IF(AG151="","",VLOOKUP(AG151,'標準様式１シフト記号表（勤務時間帯）'!$C$6:$U$35,19,FALSE))</f>
        <v/>
      </c>
      <c r="AH153" s="302" t="str">
        <f>IF(AH151="","",VLOOKUP(AH151,'標準様式１シフト記号表（勤務時間帯）'!$C$6:$U$35,19,FALSE))</f>
        <v/>
      </c>
      <c r="AI153" s="302" t="str">
        <f>IF(AI151="","",VLOOKUP(AI151,'標準様式１シフト記号表（勤務時間帯）'!$C$6:$U$35,19,FALSE))</f>
        <v/>
      </c>
      <c r="AJ153" s="302" t="str">
        <f>IF(AJ151="","",VLOOKUP(AJ151,'標準様式１シフト記号表（勤務時間帯）'!$C$6:$U$35,19,FALSE))</f>
        <v/>
      </c>
      <c r="AK153" s="302" t="str">
        <f>IF(AK151="","",VLOOKUP(AK151,'標準様式１シフト記号表（勤務時間帯）'!$C$6:$U$35,19,FALSE))</f>
        <v/>
      </c>
      <c r="AL153" s="302" t="str">
        <f>IF(AL151="","",VLOOKUP(AL151,'標準様式１シフト記号表（勤務時間帯）'!$C$6:$U$35,19,FALSE))</f>
        <v/>
      </c>
      <c r="AM153" s="303" t="str">
        <f>IF(AM151="","",VLOOKUP(AM151,'標準様式１シフト記号表（勤務時間帯）'!$C$6:$U$35,19,FALSE))</f>
        <v/>
      </c>
      <c r="AN153" s="301" t="str">
        <f>IF(AN151="","",VLOOKUP(AN151,'標準様式１シフト記号表（勤務時間帯）'!$C$6:$U$35,19,FALSE))</f>
        <v/>
      </c>
      <c r="AO153" s="302" t="str">
        <f>IF(AO151="","",VLOOKUP(AO151,'標準様式１シフト記号表（勤務時間帯）'!$C$6:$U$35,19,FALSE))</f>
        <v/>
      </c>
      <c r="AP153" s="302" t="str">
        <f>IF(AP151="","",VLOOKUP(AP151,'標準様式１シフト記号表（勤務時間帯）'!$C$6:$U$35,19,FALSE))</f>
        <v/>
      </c>
      <c r="AQ153" s="302" t="str">
        <f>IF(AQ151="","",VLOOKUP(AQ151,'標準様式１シフト記号表（勤務時間帯）'!$C$6:$U$35,19,FALSE))</f>
        <v/>
      </c>
      <c r="AR153" s="302" t="str">
        <f>IF(AR151="","",VLOOKUP(AR151,'標準様式１シフト記号表（勤務時間帯）'!$C$6:$U$35,19,FALSE))</f>
        <v/>
      </c>
      <c r="AS153" s="302" t="str">
        <f>IF(AS151="","",VLOOKUP(AS151,'標準様式１シフト記号表（勤務時間帯）'!$C$6:$U$35,19,FALSE))</f>
        <v/>
      </c>
      <c r="AT153" s="303" t="str">
        <f>IF(AT151="","",VLOOKUP(AT151,'標準様式１シフト記号表（勤務時間帯）'!$C$6:$U$35,19,FALSE))</f>
        <v/>
      </c>
      <c r="AU153" s="301" t="str">
        <f>IF(AU151="","",VLOOKUP(AU151,'標準様式１シフト記号表（勤務時間帯）'!$C$6:$U$35,19,FALSE))</f>
        <v/>
      </c>
      <c r="AV153" s="302" t="str">
        <f>IF(AV151="","",VLOOKUP(AV151,'標準様式１シフト記号表（勤務時間帯）'!$C$6:$U$35,19,FALSE))</f>
        <v/>
      </c>
      <c r="AW153" s="302" t="str">
        <f>IF(AW151="","",VLOOKUP(AW151,'標準様式１シフト記号表（勤務時間帯）'!$C$6:$U$35,19,FALSE))</f>
        <v/>
      </c>
      <c r="AX153" s="1599">
        <f>IF($BB$3="４週",SUM(S153:AT153),IF($BB$3="暦月",SUM(S153:AW153),""))</f>
        <v>0</v>
      </c>
      <c r="AY153" s="1600"/>
      <c r="AZ153" s="1601">
        <f>IF($BB$3="４週",AX153/4,IF($BB$3="暦月",'標準様式１（100名）'!AX153/('標準様式１（100名）'!$BB$8/7),""))</f>
        <v>0</v>
      </c>
      <c r="BA153" s="1602"/>
      <c r="BB153" s="1644"/>
      <c r="BC153" s="1613"/>
      <c r="BD153" s="1613"/>
      <c r="BE153" s="1613"/>
      <c r="BF153" s="1614"/>
    </row>
    <row r="154" spans="2:58" ht="20.25" customHeight="1" x14ac:dyDescent="0.15">
      <c r="B154" s="1522">
        <f>B151+1</f>
        <v>45</v>
      </c>
      <c r="C154" s="1625"/>
      <c r="D154" s="1626"/>
      <c r="E154" s="1627"/>
      <c r="F154" s="304"/>
      <c r="G154" s="1606"/>
      <c r="H154" s="1608"/>
      <c r="I154" s="1538"/>
      <c r="J154" s="1538"/>
      <c r="K154" s="1539"/>
      <c r="L154" s="1609"/>
      <c r="M154" s="1610"/>
      <c r="N154" s="1610"/>
      <c r="O154" s="1611"/>
      <c r="P154" s="1615" t="s">
        <v>548</v>
      </c>
      <c r="Q154" s="1616"/>
      <c r="R154" s="1617"/>
      <c r="S154" s="354"/>
      <c r="T154" s="355"/>
      <c r="U154" s="355"/>
      <c r="V154" s="355"/>
      <c r="W154" s="355"/>
      <c r="X154" s="355"/>
      <c r="Y154" s="356"/>
      <c r="Z154" s="354"/>
      <c r="AA154" s="355"/>
      <c r="AB154" s="355"/>
      <c r="AC154" s="355"/>
      <c r="AD154" s="355"/>
      <c r="AE154" s="355"/>
      <c r="AF154" s="356"/>
      <c r="AG154" s="354"/>
      <c r="AH154" s="355"/>
      <c r="AI154" s="355"/>
      <c r="AJ154" s="355"/>
      <c r="AK154" s="355"/>
      <c r="AL154" s="355"/>
      <c r="AM154" s="356"/>
      <c r="AN154" s="354"/>
      <c r="AO154" s="355"/>
      <c r="AP154" s="355"/>
      <c r="AQ154" s="355"/>
      <c r="AR154" s="355"/>
      <c r="AS154" s="355"/>
      <c r="AT154" s="356"/>
      <c r="AU154" s="354"/>
      <c r="AV154" s="355"/>
      <c r="AW154" s="355"/>
      <c r="AX154" s="1692"/>
      <c r="AY154" s="1693"/>
      <c r="AZ154" s="1694"/>
      <c r="BA154" s="1695"/>
      <c r="BB154" s="1642"/>
      <c r="BC154" s="1610"/>
      <c r="BD154" s="1610"/>
      <c r="BE154" s="1610"/>
      <c r="BF154" s="1611"/>
    </row>
    <row r="155" spans="2:58" ht="20.25" customHeight="1" x14ac:dyDescent="0.15">
      <c r="B155" s="1522"/>
      <c r="C155" s="1628"/>
      <c r="D155" s="1629"/>
      <c r="E155" s="1630"/>
      <c r="F155" s="296"/>
      <c r="G155" s="1533"/>
      <c r="H155" s="1537"/>
      <c r="I155" s="1538"/>
      <c r="J155" s="1538"/>
      <c r="K155" s="1539"/>
      <c r="L155" s="1543"/>
      <c r="M155" s="1544"/>
      <c r="N155" s="1544"/>
      <c r="O155" s="1545"/>
      <c r="P155" s="1589" t="s">
        <v>549</v>
      </c>
      <c r="Q155" s="1590"/>
      <c r="R155" s="1591"/>
      <c r="S155" s="297" t="str">
        <f>IF(S154="","",VLOOKUP(S154,'標準様式１シフト記号表（勤務時間帯）'!$C$6:$K$35,9,FALSE))</f>
        <v/>
      </c>
      <c r="T155" s="298" t="str">
        <f>IF(T154="","",VLOOKUP(T154,'標準様式１シフト記号表（勤務時間帯）'!$C$6:$K$35,9,FALSE))</f>
        <v/>
      </c>
      <c r="U155" s="298" t="str">
        <f>IF(U154="","",VLOOKUP(U154,'標準様式１シフト記号表（勤務時間帯）'!$C$6:$K$35,9,FALSE))</f>
        <v/>
      </c>
      <c r="V155" s="298" t="str">
        <f>IF(V154="","",VLOOKUP(V154,'標準様式１シフト記号表（勤務時間帯）'!$C$6:$K$35,9,FALSE))</f>
        <v/>
      </c>
      <c r="W155" s="298" t="str">
        <f>IF(W154="","",VLOOKUP(W154,'標準様式１シフト記号表（勤務時間帯）'!$C$6:$K$35,9,FALSE))</f>
        <v/>
      </c>
      <c r="X155" s="298" t="str">
        <f>IF(X154="","",VLOOKUP(X154,'標準様式１シフト記号表（勤務時間帯）'!$C$6:$K$35,9,FALSE))</f>
        <v/>
      </c>
      <c r="Y155" s="299" t="str">
        <f>IF(Y154="","",VLOOKUP(Y154,'標準様式１シフト記号表（勤務時間帯）'!$C$6:$K$35,9,FALSE))</f>
        <v/>
      </c>
      <c r="Z155" s="297" t="str">
        <f>IF(Z154="","",VLOOKUP(Z154,'標準様式１シフト記号表（勤務時間帯）'!$C$6:$K$35,9,FALSE))</f>
        <v/>
      </c>
      <c r="AA155" s="298" t="str">
        <f>IF(AA154="","",VLOOKUP(AA154,'標準様式１シフト記号表（勤務時間帯）'!$C$6:$K$35,9,FALSE))</f>
        <v/>
      </c>
      <c r="AB155" s="298" t="str">
        <f>IF(AB154="","",VLOOKUP(AB154,'標準様式１シフト記号表（勤務時間帯）'!$C$6:$K$35,9,FALSE))</f>
        <v/>
      </c>
      <c r="AC155" s="298" t="str">
        <f>IF(AC154="","",VLOOKUP(AC154,'標準様式１シフト記号表（勤務時間帯）'!$C$6:$K$35,9,FALSE))</f>
        <v/>
      </c>
      <c r="AD155" s="298" t="str">
        <f>IF(AD154="","",VLOOKUP(AD154,'標準様式１シフト記号表（勤務時間帯）'!$C$6:$K$35,9,FALSE))</f>
        <v/>
      </c>
      <c r="AE155" s="298" t="str">
        <f>IF(AE154="","",VLOOKUP(AE154,'標準様式１シフト記号表（勤務時間帯）'!$C$6:$K$35,9,FALSE))</f>
        <v/>
      </c>
      <c r="AF155" s="299" t="str">
        <f>IF(AF154="","",VLOOKUP(AF154,'標準様式１シフト記号表（勤務時間帯）'!$C$6:$K$35,9,FALSE))</f>
        <v/>
      </c>
      <c r="AG155" s="297" t="str">
        <f>IF(AG154="","",VLOOKUP(AG154,'標準様式１シフト記号表（勤務時間帯）'!$C$6:$K$35,9,FALSE))</f>
        <v/>
      </c>
      <c r="AH155" s="298" t="str">
        <f>IF(AH154="","",VLOOKUP(AH154,'標準様式１シフト記号表（勤務時間帯）'!$C$6:$K$35,9,FALSE))</f>
        <v/>
      </c>
      <c r="AI155" s="298" t="str">
        <f>IF(AI154="","",VLOOKUP(AI154,'標準様式１シフト記号表（勤務時間帯）'!$C$6:$K$35,9,FALSE))</f>
        <v/>
      </c>
      <c r="AJ155" s="298" t="str">
        <f>IF(AJ154="","",VLOOKUP(AJ154,'標準様式１シフト記号表（勤務時間帯）'!$C$6:$K$35,9,FALSE))</f>
        <v/>
      </c>
      <c r="AK155" s="298" t="str">
        <f>IF(AK154="","",VLOOKUP(AK154,'標準様式１シフト記号表（勤務時間帯）'!$C$6:$K$35,9,FALSE))</f>
        <v/>
      </c>
      <c r="AL155" s="298" t="str">
        <f>IF(AL154="","",VLOOKUP(AL154,'標準様式１シフト記号表（勤務時間帯）'!$C$6:$K$35,9,FALSE))</f>
        <v/>
      </c>
      <c r="AM155" s="299" t="str">
        <f>IF(AM154="","",VLOOKUP(AM154,'標準様式１シフト記号表（勤務時間帯）'!$C$6:$K$35,9,FALSE))</f>
        <v/>
      </c>
      <c r="AN155" s="297" t="str">
        <f>IF(AN154="","",VLOOKUP(AN154,'標準様式１シフト記号表（勤務時間帯）'!$C$6:$K$35,9,FALSE))</f>
        <v/>
      </c>
      <c r="AO155" s="298" t="str">
        <f>IF(AO154="","",VLOOKUP(AO154,'標準様式１シフト記号表（勤務時間帯）'!$C$6:$K$35,9,FALSE))</f>
        <v/>
      </c>
      <c r="AP155" s="298" t="str">
        <f>IF(AP154="","",VLOOKUP(AP154,'標準様式１シフト記号表（勤務時間帯）'!$C$6:$K$35,9,FALSE))</f>
        <v/>
      </c>
      <c r="AQ155" s="298" t="str">
        <f>IF(AQ154="","",VLOOKUP(AQ154,'標準様式１シフト記号表（勤務時間帯）'!$C$6:$K$35,9,FALSE))</f>
        <v/>
      </c>
      <c r="AR155" s="298" t="str">
        <f>IF(AR154="","",VLOOKUP(AR154,'標準様式１シフト記号表（勤務時間帯）'!$C$6:$K$35,9,FALSE))</f>
        <v/>
      </c>
      <c r="AS155" s="298" t="str">
        <f>IF(AS154="","",VLOOKUP(AS154,'標準様式１シフト記号表（勤務時間帯）'!$C$6:$K$35,9,FALSE))</f>
        <v/>
      </c>
      <c r="AT155" s="299" t="str">
        <f>IF(AT154="","",VLOOKUP(AT154,'標準様式１シフト記号表（勤務時間帯）'!$C$6:$K$35,9,FALSE))</f>
        <v/>
      </c>
      <c r="AU155" s="297" t="str">
        <f>IF(AU154="","",VLOOKUP(AU154,'標準様式１シフト記号表（勤務時間帯）'!$C$6:$K$35,9,FALSE))</f>
        <v/>
      </c>
      <c r="AV155" s="298" t="str">
        <f>IF(AV154="","",VLOOKUP(AV154,'標準様式１シフト記号表（勤務時間帯）'!$C$6:$K$35,9,FALSE))</f>
        <v/>
      </c>
      <c r="AW155" s="298" t="str">
        <f>IF(AW154="","",VLOOKUP(AW154,'標準様式１シフト記号表（勤務時間帯）'!$C$6:$K$35,9,FALSE))</f>
        <v/>
      </c>
      <c r="AX155" s="1592">
        <f>IF($BB$3="４週",SUM(S155:AT155),IF($BB$3="暦月",SUM(S155:AW155),""))</f>
        <v>0</v>
      </c>
      <c r="AY155" s="1593"/>
      <c r="AZ155" s="1594">
        <f>IF($BB$3="４週",AX155/4,IF($BB$3="暦月",'標準様式１（100名）'!AX155/('標準様式１（100名）'!$BB$8/7),""))</f>
        <v>0</v>
      </c>
      <c r="BA155" s="1595"/>
      <c r="BB155" s="1643"/>
      <c r="BC155" s="1544"/>
      <c r="BD155" s="1544"/>
      <c r="BE155" s="1544"/>
      <c r="BF155" s="1545"/>
    </row>
    <row r="156" spans="2:58" ht="20.25" customHeight="1" x14ac:dyDescent="0.15">
      <c r="B156" s="1522"/>
      <c r="C156" s="1631"/>
      <c r="D156" s="1632"/>
      <c r="E156" s="1633"/>
      <c r="F156" s="357">
        <f>C154</f>
        <v>0</v>
      </c>
      <c r="G156" s="1607"/>
      <c r="H156" s="1537"/>
      <c r="I156" s="1538"/>
      <c r="J156" s="1538"/>
      <c r="K156" s="1539"/>
      <c r="L156" s="1612"/>
      <c r="M156" s="1613"/>
      <c r="N156" s="1613"/>
      <c r="O156" s="1614"/>
      <c r="P156" s="1596" t="s">
        <v>550</v>
      </c>
      <c r="Q156" s="1597"/>
      <c r="R156" s="1598"/>
      <c r="S156" s="301" t="str">
        <f>IF(S154="","",VLOOKUP(S154,'標準様式１シフト記号表（勤務時間帯）'!$C$6:$U$35,19,FALSE))</f>
        <v/>
      </c>
      <c r="T156" s="302" t="str">
        <f>IF(T154="","",VLOOKUP(T154,'標準様式１シフト記号表（勤務時間帯）'!$C$6:$U$35,19,FALSE))</f>
        <v/>
      </c>
      <c r="U156" s="302" t="str">
        <f>IF(U154="","",VLOOKUP(U154,'標準様式１シフト記号表（勤務時間帯）'!$C$6:$U$35,19,FALSE))</f>
        <v/>
      </c>
      <c r="V156" s="302" t="str">
        <f>IF(V154="","",VLOOKUP(V154,'標準様式１シフト記号表（勤務時間帯）'!$C$6:$U$35,19,FALSE))</f>
        <v/>
      </c>
      <c r="W156" s="302" t="str">
        <f>IF(W154="","",VLOOKUP(W154,'標準様式１シフト記号表（勤務時間帯）'!$C$6:$U$35,19,FALSE))</f>
        <v/>
      </c>
      <c r="X156" s="302" t="str">
        <f>IF(X154="","",VLOOKUP(X154,'標準様式１シフト記号表（勤務時間帯）'!$C$6:$U$35,19,FALSE))</f>
        <v/>
      </c>
      <c r="Y156" s="303" t="str">
        <f>IF(Y154="","",VLOOKUP(Y154,'標準様式１シフト記号表（勤務時間帯）'!$C$6:$U$35,19,FALSE))</f>
        <v/>
      </c>
      <c r="Z156" s="301" t="str">
        <f>IF(Z154="","",VLOOKUP(Z154,'標準様式１シフト記号表（勤務時間帯）'!$C$6:$U$35,19,FALSE))</f>
        <v/>
      </c>
      <c r="AA156" s="302" t="str">
        <f>IF(AA154="","",VLOOKUP(AA154,'標準様式１シフト記号表（勤務時間帯）'!$C$6:$U$35,19,FALSE))</f>
        <v/>
      </c>
      <c r="AB156" s="302" t="str">
        <f>IF(AB154="","",VLOOKUP(AB154,'標準様式１シフト記号表（勤務時間帯）'!$C$6:$U$35,19,FALSE))</f>
        <v/>
      </c>
      <c r="AC156" s="302" t="str">
        <f>IF(AC154="","",VLOOKUP(AC154,'標準様式１シフト記号表（勤務時間帯）'!$C$6:$U$35,19,FALSE))</f>
        <v/>
      </c>
      <c r="AD156" s="302" t="str">
        <f>IF(AD154="","",VLOOKUP(AD154,'標準様式１シフト記号表（勤務時間帯）'!$C$6:$U$35,19,FALSE))</f>
        <v/>
      </c>
      <c r="AE156" s="302" t="str">
        <f>IF(AE154="","",VLOOKUP(AE154,'標準様式１シフト記号表（勤務時間帯）'!$C$6:$U$35,19,FALSE))</f>
        <v/>
      </c>
      <c r="AF156" s="303" t="str">
        <f>IF(AF154="","",VLOOKUP(AF154,'標準様式１シフト記号表（勤務時間帯）'!$C$6:$U$35,19,FALSE))</f>
        <v/>
      </c>
      <c r="AG156" s="301" t="str">
        <f>IF(AG154="","",VLOOKUP(AG154,'標準様式１シフト記号表（勤務時間帯）'!$C$6:$U$35,19,FALSE))</f>
        <v/>
      </c>
      <c r="AH156" s="302" t="str">
        <f>IF(AH154="","",VLOOKUP(AH154,'標準様式１シフト記号表（勤務時間帯）'!$C$6:$U$35,19,FALSE))</f>
        <v/>
      </c>
      <c r="AI156" s="302" t="str">
        <f>IF(AI154="","",VLOOKUP(AI154,'標準様式１シフト記号表（勤務時間帯）'!$C$6:$U$35,19,FALSE))</f>
        <v/>
      </c>
      <c r="AJ156" s="302" t="str">
        <f>IF(AJ154="","",VLOOKUP(AJ154,'標準様式１シフト記号表（勤務時間帯）'!$C$6:$U$35,19,FALSE))</f>
        <v/>
      </c>
      <c r="AK156" s="302" t="str">
        <f>IF(AK154="","",VLOOKUP(AK154,'標準様式１シフト記号表（勤務時間帯）'!$C$6:$U$35,19,FALSE))</f>
        <v/>
      </c>
      <c r="AL156" s="302" t="str">
        <f>IF(AL154="","",VLOOKUP(AL154,'標準様式１シフト記号表（勤務時間帯）'!$C$6:$U$35,19,FALSE))</f>
        <v/>
      </c>
      <c r="AM156" s="303" t="str">
        <f>IF(AM154="","",VLOOKUP(AM154,'標準様式１シフト記号表（勤務時間帯）'!$C$6:$U$35,19,FALSE))</f>
        <v/>
      </c>
      <c r="AN156" s="301" t="str">
        <f>IF(AN154="","",VLOOKUP(AN154,'標準様式１シフト記号表（勤務時間帯）'!$C$6:$U$35,19,FALSE))</f>
        <v/>
      </c>
      <c r="AO156" s="302" t="str">
        <f>IF(AO154="","",VLOOKUP(AO154,'標準様式１シフト記号表（勤務時間帯）'!$C$6:$U$35,19,FALSE))</f>
        <v/>
      </c>
      <c r="AP156" s="302" t="str">
        <f>IF(AP154="","",VLOOKUP(AP154,'標準様式１シフト記号表（勤務時間帯）'!$C$6:$U$35,19,FALSE))</f>
        <v/>
      </c>
      <c r="AQ156" s="302" t="str">
        <f>IF(AQ154="","",VLOOKUP(AQ154,'標準様式１シフト記号表（勤務時間帯）'!$C$6:$U$35,19,FALSE))</f>
        <v/>
      </c>
      <c r="AR156" s="302" t="str">
        <f>IF(AR154="","",VLOOKUP(AR154,'標準様式１シフト記号表（勤務時間帯）'!$C$6:$U$35,19,FALSE))</f>
        <v/>
      </c>
      <c r="AS156" s="302" t="str">
        <f>IF(AS154="","",VLOOKUP(AS154,'標準様式１シフト記号表（勤務時間帯）'!$C$6:$U$35,19,FALSE))</f>
        <v/>
      </c>
      <c r="AT156" s="303" t="str">
        <f>IF(AT154="","",VLOOKUP(AT154,'標準様式１シフト記号表（勤務時間帯）'!$C$6:$U$35,19,FALSE))</f>
        <v/>
      </c>
      <c r="AU156" s="301" t="str">
        <f>IF(AU154="","",VLOOKUP(AU154,'標準様式１シフト記号表（勤務時間帯）'!$C$6:$U$35,19,FALSE))</f>
        <v/>
      </c>
      <c r="AV156" s="302" t="str">
        <f>IF(AV154="","",VLOOKUP(AV154,'標準様式１シフト記号表（勤務時間帯）'!$C$6:$U$35,19,FALSE))</f>
        <v/>
      </c>
      <c r="AW156" s="302" t="str">
        <f>IF(AW154="","",VLOOKUP(AW154,'標準様式１シフト記号表（勤務時間帯）'!$C$6:$U$35,19,FALSE))</f>
        <v/>
      </c>
      <c r="AX156" s="1599">
        <f>IF($BB$3="４週",SUM(S156:AT156),IF($BB$3="暦月",SUM(S156:AW156),""))</f>
        <v>0</v>
      </c>
      <c r="AY156" s="1600"/>
      <c r="AZ156" s="1601">
        <f>IF($BB$3="４週",AX156/4,IF($BB$3="暦月",'標準様式１（100名）'!AX156/('標準様式１（100名）'!$BB$8/7),""))</f>
        <v>0</v>
      </c>
      <c r="BA156" s="1602"/>
      <c r="BB156" s="1644"/>
      <c r="BC156" s="1613"/>
      <c r="BD156" s="1613"/>
      <c r="BE156" s="1613"/>
      <c r="BF156" s="1614"/>
    </row>
    <row r="157" spans="2:58" ht="20.25" customHeight="1" x14ac:dyDescent="0.15">
      <c r="B157" s="1522">
        <f>B154+1</f>
        <v>46</v>
      </c>
      <c r="C157" s="1625"/>
      <c r="D157" s="1626"/>
      <c r="E157" s="1627"/>
      <c r="F157" s="304"/>
      <c r="G157" s="1606"/>
      <c r="H157" s="1608"/>
      <c r="I157" s="1538"/>
      <c r="J157" s="1538"/>
      <c r="K157" s="1539"/>
      <c r="L157" s="1609"/>
      <c r="M157" s="1610"/>
      <c r="N157" s="1610"/>
      <c r="O157" s="1611"/>
      <c r="P157" s="1615" t="s">
        <v>548</v>
      </c>
      <c r="Q157" s="1616"/>
      <c r="R157" s="1617"/>
      <c r="S157" s="354"/>
      <c r="T157" s="355"/>
      <c r="U157" s="355"/>
      <c r="V157" s="355"/>
      <c r="W157" s="355"/>
      <c r="X157" s="355"/>
      <c r="Y157" s="356"/>
      <c r="Z157" s="354"/>
      <c r="AA157" s="355"/>
      <c r="AB157" s="355"/>
      <c r="AC157" s="355"/>
      <c r="AD157" s="355"/>
      <c r="AE157" s="355"/>
      <c r="AF157" s="356"/>
      <c r="AG157" s="354"/>
      <c r="AH157" s="355"/>
      <c r="AI157" s="355"/>
      <c r="AJ157" s="355"/>
      <c r="AK157" s="355"/>
      <c r="AL157" s="355"/>
      <c r="AM157" s="356"/>
      <c r="AN157" s="354"/>
      <c r="AO157" s="355"/>
      <c r="AP157" s="355"/>
      <c r="AQ157" s="355"/>
      <c r="AR157" s="355"/>
      <c r="AS157" s="355"/>
      <c r="AT157" s="356"/>
      <c r="AU157" s="354"/>
      <c r="AV157" s="355"/>
      <c r="AW157" s="355"/>
      <c r="AX157" s="1692"/>
      <c r="AY157" s="1693"/>
      <c r="AZ157" s="1694"/>
      <c r="BA157" s="1695"/>
      <c r="BB157" s="1642"/>
      <c r="BC157" s="1610"/>
      <c r="BD157" s="1610"/>
      <c r="BE157" s="1610"/>
      <c r="BF157" s="1611"/>
    </row>
    <row r="158" spans="2:58" ht="20.25" customHeight="1" x14ac:dyDescent="0.15">
      <c r="B158" s="1522"/>
      <c r="C158" s="1628"/>
      <c r="D158" s="1629"/>
      <c r="E158" s="1630"/>
      <c r="F158" s="296"/>
      <c r="G158" s="1533"/>
      <c r="H158" s="1537"/>
      <c r="I158" s="1538"/>
      <c r="J158" s="1538"/>
      <c r="K158" s="1539"/>
      <c r="L158" s="1543"/>
      <c r="M158" s="1544"/>
      <c r="N158" s="1544"/>
      <c r="O158" s="1545"/>
      <c r="P158" s="1589" t="s">
        <v>549</v>
      </c>
      <c r="Q158" s="1590"/>
      <c r="R158" s="1591"/>
      <c r="S158" s="297" t="str">
        <f>IF(S157="","",VLOOKUP(S157,'標準様式１シフト記号表（勤務時間帯）'!$C$6:$K$35,9,FALSE))</f>
        <v/>
      </c>
      <c r="T158" s="298" t="str">
        <f>IF(T157="","",VLOOKUP(T157,'標準様式１シフト記号表（勤務時間帯）'!$C$6:$K$35,9,FALSE))</f>
        <v/>
      </c>
      <c r="U158" s="298" t="str">
        <f>IF(U157="","",VLOOKUP(U157,'標準様式１シフト記号表（勤務時間帯）'!$C$6:$K$35,9,FALSE))</f>
        <v/>
      </c>
      <c r="V158" s="298" t="str">
        <f>IF(V157="","",VLOOKUP(V157,'標準様式１シフト記号表（勤務時間帯）'!$C$6:$K$35,9,FALSE))</f>
        <v/>
      </c>
      <c r="W158" s="298" t="str">
        <f>IF(W157="","",VLOOKUP(W157,'標準様式１シフト記号表（勤務時間帯）'!$C$6:$K$35,9,FALSE))</f>
        <v/>
      </c>
      <c r="X158" s="298" t="str">
        <f>IF(X157="","",VLOOKUP(X157,'標準様式１シフト記号表（勤務時間帯）'!$C$6:$K$35,9,FALSE))</f>
        <v/>
      </c>
      <c r="Y158" s="299" t="str">
        <f>IF(Y157="","",VLOOKUP(Y157,'標準様式１シフト記号表（勤務時間帯）'!$C$6:$K$35,9,FALSE))</f>
        <v/>
      </c>
      <c r="Z158" s="297" t="str">
        <f>IF(Z157="","",VLOOKUP(Z157,'標準様式１シフト記号表（勤務時間帯）'!$C$6:$K$35,9,FALSE))</f>
        <v/>
      </c>
      <c r="AA158" s="298" t="str">
        <f>IF(AA157="","",VLOOKUP(AA157,'標準様式１シフト記号表（勤務時間帯）'!$C$6:$K$35,9,FALSE))</f>
        <v/>
      </c>
      <c r="AB158" s="298" t="str">
        <f>IF(AB157="","",VLOOKUP(AB157,'標準様式１シフト記号表（勤務時間帯）'!$C$6:$K$35,9,FALSE))</f>
        <v/>
      </c>
      <c r="AC158" s="298" t="str">
        <f>IF(AC157="","",VLOOKUP(AC157,'標準様式１シフト記号表（勤務時間帯）'!$C$6:$K$35,9,FALSE))</f>
        <v/>
      </c>
      <c r="AD158" s="298" t="str">
        <f>IF(AD157="","",VLOOKUP(AD157,'標準様式１シフト記号表（勤務時間帯）'!$C$6:$K$35,9,FALSE))</f>
        <v/>
      </c>
      <c r="AE158" s="298" t="str">
        <f>IF(AE157="","",VLOOKUP(AE157,'標準様式１シフト記号表（勤務時間帯）'!$C$6:$K$35,9,FALSE))</f>
        <v/>
      </c>
      <c r="AF158" s="299" t="str">
        <f>IF(AF157="","",VLOOKUP(AF157,'標準様式１シフト記号表（勤務時間帯）'!$C$6:$K$35,9,FALSE))</f>
        <v/>
      </c>
      <c r="AG158" s="297" t="str">
        <f>IF(AG157="","",VLOOKUP(AG157,'標準様式１シフト記号表（勤務時間帯）'!$C$6:$K$35,9,FALSE))</f>
        <v/>
      </c>
      <c r="AH158" s="298" t="str">
        <f>IF(AH157="","",VLOOKUP(AH157,'標準様式１シフト記号表（勤務時間帯）'!$C$6:$K$35,9,FALSE))</f>
        <v/>
      </c>
      <c r="AI158" s="298" t="str">
        <f>IF(AI157="","",VLOOKUP(AI157,'標準様式１シフト記号表（勤務時間帯）'!$C$6:$K$35,9,FALSE))</f>
        <v/>
      </c>
      <c r="AJ158" s="298" t="str">
        <f>IF(AJ157="","",VLOOKUP(AJ157,'標準様式１シフト記号表（勤務時間帯）'!$C$6:$K$35,9,FALSE))</f>
        <v/>
      </c>
      <c r="AK158" s="298" t="str">
        <f>IF(AK157="","",VLOOKUP(AK157,'標準様式１シフト記号表（勤務時間帯）'!$C$6:$K$35,9,FALSE))</f>
        <v/>
      </c>
      <c r="AL158" s="298" t="str">
        <f>IF(AL157="","",VLOOKUP(AL157,'標準様式１シフト記号表（勤務時間帯）'!$C$6:$K$35,9,FALSE))</f>
        <v/>
      </c>
      <c r="AM158" s="299" t="str">
        <f>IF(AM157="","",VLOOKUP(AM157,'標準様式１シフト記号表（勤務時間帯）'!$C$6:$K$35,9,FALSE))</f>
        <v/>
      </c>
      <c r="AN158" s="297" t="str">
        <f>IF(AN157="","",VLOOKUP(AN157,'標準様式１シフト記号表（勤務時間帯）'!$C$6:$K$35,9,FALSE))</f>
        <v/>
      </c>
      <c r="AO158" s="298" t="str">
        <f>IF(AO157="","",VLOOKUP(AO157,'標準様式１シフト記号表（勤務時間帯）'!$C$6:$K$35,9,FALSE))</f>
        <v/>
      </c>
      <c r="AP158" s="298" t="str">
        <f>IF(AP157="","",VLOOKUP(AP157,'標準様式１シフト記号表（勤務時間帯）'!$C$6:$K$35,9,FALSE))</f>
        <v/>
      </c>
      <c r="AQ158" s="298" t="str">
        <f>IF(AQ157="","",VLOOKUP(AQ157,'標準様式１シフト記号表（勤務時間帯）'!$C$6:$K$35,9,FALSE))</f>
        <v/>
      </c>
      <c r="AR158" s="298" t="str">
        <f>IF(AR157="","",VLOOKUP(AR157,'標準様式１シフト記号表（勤務時間帯）'!$C$6:$K$35,9,FALSE))</f>
        <v/>
      </c>
      <c r="AS158" s="298" t="str">
        <f>IF(AS157="","",VLOOKUP(AS157,'標準様式１シフト記号表（勤務時間帯）'!$C$6:$K$35,9,FALSE))</f>
        <v/>
      </c>
      <c r="AT158" s="299" t="str">
        <f>IF(AT157="","",VLOOKUP(AT157,'標準様式１シフト記号表（勤務時間帯）'!$C$6:$K$35,9,FALSE))</f>
        <v/>
      </c>
      <c r="AU158" s="297" t="str">
        <f>IF(AU157="","",VLOOKUP(AU157,'標準様式１シフト記号表（勤務時間帯）'!$C$6:$K$35,9,FALSE))</f>
        <v/>
      </c>
      <c r="AV158" s="298" t="str">
        <f>IF(AV157="","",VLOOKUP(AV157,'標準様式１シフト記号表（勤務時間帯）'!$C$6:$K$35,9,FALSE))</f>
        <v/>
      </c>
      <c r="AW158" s="298" t="str">
        <f>IF(AW157="","",VLOOKUP(AW157,'標準様式１シフト記号表（勤務時間帯）'!$C$6:$K$35,9,FALSE))</f>
        <v/>
      </c>
      <c r="AX158" s="1592">
        <f>IF($BB$3="４週",SUM(S158:AT158),IF($BB$3="暦月",SUM(S158:AW158),""))</f>
        <v>0</v>
      </c>
      <c r="AY158" s="1593"/>
      <c r="AZ158" s="1594">
        <f>IF($BB$3="４週",AX158/4,IF($BB$3="暦月",'標準様式１（100名）'!AX158/('標準様式１（100名）'!$BB$8/7),""))</f>
        <v>0</v>
      </c>
      <c r="BA158" s="1595"/>
      <c r="BB158" s="1643"/>
      <c r="BC158" s="1544"/>
      <c r="BD158" s="1544"/>
      <c r="BE158" s="1544"/>
      <c r="BF158" s="1545"/>
    </row>
    <row r="159" spans="2:58" ht="20.25" customHeight="1" x14ac:dyDescent="0.15">
      <c r="B159" s="1522"/>
      <c r="C159" s="1631"/>
      <c r="D159" s="1632"/>
      <c r="E159" s="1633"/>
      <c r="F159" s="357">
        <f>C157</f>
        <v>0</v>
      </c>
      <c r="G159" s="1607"/>
      <c r="H159" s="1537"/>
      <c r="I159" s="1538"/>
      <c r="J159" s="1538"/>
      <c r="K159" s="1539"/>
      <c r="L159" s="1612"/>
      <c r="M159" s="1613"/>
      <c r="N159" s="1613"/>
      <c r="O159" s="1614"/>
      <c r="P159" s="1596" t="s">
        <v>550</v>
      </c>
      <c r="Q159" s="1597"/>
      <c r="R159" s="1598"/>
      <c r="S159" s="301" t="str">
        <f>IF(S157="","",VLOOKUP(S157,'標準様式１シフト記号表（勤務時間帯）'!$C$6:$U$35,19,FALSE))</f>
        <v/>
      </c>
      <c r="T159" s="302" t="str">
        <f>IF(T157="","",VLOOKUP(T157,'標準様式１シフト記号表（勤務時間帯）'!$C$6:$U$35,19,FALSE))</f>
        <v/>
      </c>
      <c r="U159" s="302" t="str">
        <f>IF(U157="","",VLOOKUP(U157,'標準様式１シフト記号表（勤務時間帯）'!$C$6:$U$35,19,FALSE))</f>
        <v/>
      </c>
      <c r="V159" s="302" t="str">
        <f>IF(V157="","",VLOOKUP(V157,'標準様式１シフト記号表（勤務時間帯）'!$C$6:$U$35,19,FALSE))</f>
        <v/>
      </c>
      <c r="W159" s="302" t="str">
        <f>IF(W157="","",VLOOKUP(W157,'標準様式１シフト記号表（勤務時間帯）'!$C$6:$U$35,19,FALSE))</f>
        <v/>
      </c>
      <c r="X159" s="302" t="str">
        <f>IF(X157="","",VLOOKUP(X157,'標準様式１シフト記号表（勤務時間帯）'!$C$6:$U$35,19,FALSE))</f>
        <v/>
      </c>
      <c r="Y159" s="303" t="str">
        <f>IF(Y157="","",VLOOKUP(Y157,'標準様式１シフト記号表（勤務時間帯）'!$C$6:$U$35,19,FALSE))</f>
        <v/>
      </c>
      <c r="Z159" s="301" t="str">
        <f>IF(Z157="","",VLOOKUP(Z157,'標準様式１シフト記号表（勤務時間帯）'!$C$6:$U$35,19,FALSE))</f>
        <v/>
      </c>
      <c r="AA159" s="302" t="str">
        <f>IF(AA157="","",VLOOKUP(AA157,'標準様式１シフト記号表（勤務時間帯）'!$C$6:$U$35,19,FALSE))</f>
        <v/>
      </c>
      <c r="AB159" s="302" t="str">
        <f>IF(AB157="","",VLOOKUP(AB157,'標準様式１シフト記号表（勤務時間帯）'!$C$6:$U$35,19,FALSE))</f>
        <v/>
      </c>
      <c r="AC159" s="302" t="str">
        <f>IF(AC157="","",VLOOKUP(AC157,'標準様式１シフト記号表（勤務時間帯）'!$C$6:$U$35,19,FALSE))</f>
        <v/>
      </c>
      <c r="AD159" s="302" t="str">
        <f>IF(AD157="","",VLOOKUP(AD157,'標準様式１シフト記号表（勤務時間帯）'!$C$6:$U$35,19,FALSE))</f>
        <v/>
      </c>
      <c r="AE159" s="302" t="str">
        <f>IF(AE157="","",VLOOKUP(AE157,'標準様式１シフト記号表（勤務時間帯）'!$C$6:$U$35,19,FALSE))</f>
        <v/>
      </c>
      <c r="AF159" s="303" t="str">
        <f>IF(AF157="","",VLOOKUP(AF157,'標準様式１シフト記号表（勤務時間帯）'!$C$6:$U$35,19,FALSE))</f>
        <v/>
      </c>
      <c r="AG159" s="301" t="str">
        <f>IF(AG157="","",VLOOKUP(AG157,'標準様式１シフト記号表（勤務時間帯）'!$C$6:$U$35,19,FALSE))</f>
        <v/>
      </c>
      <c r="AH159" s="302" t="str">
        <f>IF(AH157="","",VLOOKUP(AH157,'標準様式１シフト記号表（勤務時間帯）'!$C$6:$U$35,19,FALSE))</f>
        <v/>
      </c>
      <c r="AI159" s="302" t="str">
        <f>IF(AI157="","",VLOOKUP(AI157,'標準様式１シフト記号表（勤務時間帯）'!$C$6:$U$35,19,FALSE))</f>
        <v/>
      </c>
      <c r="AJ159" s="302" t="str">
        <f>IF(AJ157="","",VLOOKUP(AJ157,'標準様式１シフト記号表（勤務時間帯）'!$C$6:$U$35,19,FALSE))</f>
        <v/>
      </c>
      <c r="AK159" s="302" t="str">
        <f>IF(AK157="","",VLOOKUP(AK157,'標準様式１シフト記号表（勤務時間帯）'!$C$6:$U$35,19,FALSE))</f>
        <v/>
      </c>
      <c r="AL159" s="302" t="str">
        <f>IF(AL157="","",VLOOKUP(AL157,'標準様式１シフト記号表（勤務時間帯）'!$C$6:$U$35,19,FALSE))</f>
        <v/>
      </c>
      <c r="AM159" s="303" t="str">
        <f>IF(AM157="","",VLOOKUP(AM157,'標準様式１シフト記号表（勤務時間帯）'!$C$6:$U$35,19,FALSE))</f>
        <v/>
      </c>
      <c r="AN159" s="301" t="str">
        <f>IF(AN157="","",VLOOKUP(AN157,'標準様式１シフト記号表（勤務時間帯）'!$C$6:$U$35,19,FALSE))</f>
        <v/>
      </c>
      <c r="AO159" s="302" t="str">
        <f>IF(AO157="","",VLOOKUP(AO157,'標準様式１シフト記号表（勤務時間帯）'!$C$6:$U$35,19,FALSE))</f>
        <v/>
      </c>
      <c r="AP159" s="302" t="str">
        <f>IF(AP157="","",VLOOKUP(AP157,'標準様式１シフト記号表（勤務時間帯）'!$C$6:$U$35,19,FALSE))</f>
        <v/>
      </c>
      <c r="AQ159" s="302" t="str">
        <f>IF(AQ157="","",VLOOKUP(AQ157,'標準様式１シフト記号表（勤務時間帯）'!$C$6:$U$35,19,FALSE))</f>
        <v/>
      </c>
      <c r="AR159" s="302" t="str">
        <f>IF(AR157="","",VLOOKUP(AR157,'標準様式１シフト記号表（勤務時間帯）'!$C$6:$U$35,19,FALSE))</f>
        <v/>
      </c>
      <c r="AS159" s="302" t="str">
        <f>IF(AS157="","",VLOOKUP(AS157,'標準様式１シフト記号表（勤務時間帯）'!$C$6:$U$35,19,FALSE))</f>
        <v/>
      </c>
      <c r="AT159" s="303" t="str">
        <f>IF(AT157="","",VLOOKUP(AT157,'標準様式１シフト記号表（勤務時間帯）'!$C$6:$U$35,19,FALSE))</f>
        <v/>
      </c>
      <c r="AU159" s="301" t="str">
        <f>IF(AU157="","",VLOOKUP(AU157,'標準様式１シフト記号表（勤務時間帯）'!$C$6:$U$35,19,FALSE))</f>
        <v/>
      </c>
      <c r="AV159" s="302" t="str">
        <f>IF(AV157="","",VLOOKUP(AV157,'標準様式１シフト記号表（勤務時間帯）'!$C$6:$U$35,19,FALSE))</f>
        <v/>
      </c>
      <c r="AW159" s="302" t="str">
        <f>IF(AW157="","",VLOOKUP(AW157,'標準様式１シフト記号表（勤務時間帯）'!$C$6:$U$35,19,FALSE))</f>
        <v/>
      </c>
      <c r="AX159" s="1599">
        <f>IF($BB$3="４週",SUM(S159:AT159),IF($BB$3="暦月",SUM(S159:AW159),""))</f>
        <v>0</v>
      </c>
      <c r="AY159" s="1600"/>
      <c r="AZ159" s="1601">
        <f>IF($BB$3="４週",AX159/4,IF($BB$3="暦月",'標準様式１（100名）'!AX159/('標準様式１（100名）'!$BB$8/7),""))</f>
        <v>0</v>
      </c>
      <c r="BA159" s="1602"/>
      <c r="BB159" s="1644"/>
      <c r="BC159" s="1613"/>
      <c r="BD159" s="1613"/>
      <c r="BE159" s="1613"/>
      <c r="BF159" s="1614"/>
    </row>
    <row r="160" spans="2:58" ht="20.25" customHeight="1" x14ac:dyDescent="0.15">
      <c r="B160" s="1522">
        <f>B157+1</f>
        <v>47</v>
      </c>
      <c r="C160" s="1625"/>
      <c r="D160" s="1626"/>
      <c r="E160" s="1627"/>
      <c r="F160" s="304"/>
      <c r="G160" s="1606"/>
      <c r="H160" s="1608"/>
      <c r="I160" s="1538"/>
      <c r="J160" s="1538"/>
      <c r="K160" s="1539"/>
      <c r="L160" s="1609"/>
      <c r="M160" s="1610"/>
      <c r="N160" s="1610"/>
      <c r="O160" s="1611"/>
      <c r="P160" s="1615" t="s">
        <v>548</v>
      </c>
      <c r="Q160" s="1616"/>
      <c r="R160" s="1617"/>
      <c r="S160" s="354"/>
      <c r="T160" s="355"/>
      <c r="U160" s="355"/>
      <c r="V160" s="355"/>
      <c r="W160" s="355"/>
      <c r="X160" s="355"/>
      <c r="Y160" s="356"/>
      <c r="Z160" s="354"/>
      <c r="AA160" s="355"/>
      <c r="AB160" s="355"/>
      <c r="AC160" s="355"/>
      <c r="AD160" s="355"/>
      <c r="AE160" s="355"/>
      <c r="AF160" s="356"/>
      <c r="AG160" s="354"/>
      <c r="AH160" s="355"/>
      <c r="AI160" s="355"/>
      <c r="AJ160" s="355"/>
      <c r="AK160" s="355"/>
      <c r="AL160" s="355"/>
      <c r="AM160" s="356"/>
      <c r="AN160" s="354"/>
      <c r="AO160" s="355"/>
      <c r="AP160" s="355"/>
      <c r="AQ160" s="355"/>
      <c r="AR160" s="355"/>
      <c r="AS160" s="355"/>
      <c r="AT160" s="356"/>
      <c r="AU160" s="354"/>
      <c r="AV160" s="355"/>
      <c r="AW160" s="355"/>
      <c r="AX160" s="1692"/>
      <c r="AY160" s="1693"/>
      <c r="AZ160" s="1694"/>
      <c r="BA160" s="1695"/>
      <c r="BB160" s="1642"/>
      <c r="BC160" s="1610"/>
      <c r="BD160" s="1610"/>
      <c r="BE160" s="1610"/>
      <c r="BF160" s="1611"/>
    </row>
    <row r="161" spans="2:58" ht="20.25" customHeight="1" x14ac:dyDescent="0.15">
      <c r="B161" s="1522"/>
      <c r="C161" s="1628"/>
      <c r="D161" s="1629"/>
      <c r="E161" s="1630"/>
      <c r="F161" s="296"/>
      <c r="G161" s="1533"/>
      <c r="H161" s="1537"/>
      <c r="I161" s="1538"/>
      <c r="J161" s="1538"/>
      <c r="K161" s="1539"/>
      <c r="L161" s="1543"/>
      <c r="M161" s="1544"/>
      <c r="N161" s="1544"/>
      <c r="O161" s="1545"/>
      <c r="P161" s="1589" t="s">
        <v>549</v>
      </c>
      <c r="Q161" s="1590"/>
      <c r="R161" s="1591"/>
      <c r="S161" s="297" t="str">
        <f>IF(S160="","",VLOOKUP(S160,'標準様式１シフト記号表（勤務時間帯）'!$C$6:$K$35,9,FALSE))</f>
        <v/>
      </c>
      <c r="T161" s="298" t="str">
        <f>IF(T160="","",VLOOKUP(T160,'標準様式１シフト記号表（勤務時間帯）'!$C$6:$K$35,9,FALSE))</f>
        <v/>
      </c>
      <c r="U161" s="298" t="str">
        <f>IF(U160="","",VLOOKUP(U160,'標準様式１シフト記号表（勤務時間帯）'!$C$6:$K$35,9,FALSE))</f>
        <v/>
      </c>
      <c r="V161" s="298" t="str">
        <f>IF(V160="","",VLOOKUP(V160,'標準様式１シフト記号表（勤務時間帯）'!$C$6:$K$35,9,FALSE))</f>
        <v/>
      </c>
      <c r="W161" s="298" t="str">
        <f>IF(W160="","",VLOOKUP(W160,'標準様式１シフト記号表（勤務時間帯）'!$C$6:$K$35,9,FALSE))</f>
        <v/>
      </c>
      <c r="X161" s="298" t="str">
        <f>IF(X160="","",VLOOKUP(X160,'標準様式１シフト記号表（勤務時間帯）'!$C$6:$K$35,9,FALSE))</f>
        <v/>
      </c>
      <c r="Y161" s="299" t="str">
        <f>IF(Y160="","",VLOOKUP(Y160,'標準様式１シフト記号表（勤務時間帯）'!$C$6:$K$35,9,FALSE))</f>
        <v/>
      </c>
      <c r="Z161" s="297" t="str">
        <f>IF(Z160="","",VLOOKUP(Z160,'標準様式１シフト記号表（勤務時間帯）'!$C$6:$K$35,9,FALSE))</f>
        <v/>
      </c>
      <c r="AA161" s="298" t="str">
        <f>IF(AA160="","",VLOOKUP(AA160,'標準様式１シフト記号表（勤務時間帯）'!$C$6:$K$35,9,FALSE))</f>
        <v/>
      </c>
      <c r="AB161" s="298" t="str">
        <f>IF(AB160="","",VLOOKUP(AB160,'標準様式１シフト記号表（勤務時間帯）'!$C$6:$K$35,9,FALSE))</f>
        <v/>
      </c>
      <c r="AC161" s="298" t="str">
        <f>IF(AC160="","",VLOOKUP(AC160,'標準様式１シフト記号表（勤務時間帯）'!$C$6:$K$35,9,FALSE))</f>
        <v/>
      </c>
      <c r="AD161" s="298" t="str">
        <f>IF(AD160="","",VLOOKUP(AD160,'標準様式１シフト記号表（勤務時間帯）'!$C$6:$K$35,9,FALSE))</f>
        <v/>
      </c>
      <c r="AE161" s="298" t="str">
        <f>IF(AE160="","",VLOOKUP(AE160,'標準様式１シフト記号表（勤務時間帯）'!$C$6:$K$35,9,FALSE))</f>
        <v/>
      </c>
      <c r="AF161" s="299" t="str">
        <f>IF(AF160="","",VLOOKUP(AF160,'標準様式１シフト記号表（勤務時間帯）'!$C$6:$K$35,9,FALSE))</f>
        <v/>
      </c>
      <c r="AG161" s="297" t="str">
        <f>IF(AG160="","",VLOOKUP(AG160,'標準様式１シフト記号表（勤務時間帯）'!$C$6:$K$35,9,FALSE))</f>
        <v/>
      </c>
      <c r="AH161" s="298" t="str">
        <f>IF(AH160="","",VLOOKUP(AH160,'標準様式１シフト記号表（勤務時間帯）'!$C$6:$K$35,9,FALSE))</f>
        <v/>
      </c>
      <c r="AI161" s="298" t="str">
        <f>IF(AI160="","",VLOOKUP(AI160,'標準様式１シフト記号表（勤務時間帯）'!$C$6:$K$35,9,FALSE))</f>
        <v/>
      </c>
      <c r="AJ161" s="298" t="str">
        <f>IF(AJ160="","",VLOOKUP(AJ160,'標準様式１シフト記号表（勤務時間帯）'!$C$6:$K$35,9,FALSE))</f>
        <v/>
      </c>
      <c r="AK161" s="298" t="str">
        <f>IF(AK160="","",VLOOKUP(AK160,'標準様式１シフト記号表（勤務時間帯）'!$C$6:$K$35,9,FALSE))</f>
        <v/>
      </c>
      <c r="AL161" s="298" t="str">
        <f>IF(AL160="","",VLOOKUP(AL160,'標準様式１シフト記号表（勤務時間帯）'!$C$6:$K$35,9,FALSE))</f>
        <v/>
      </c>
      <c r="AM161" s="299" t="str">
        <f>IF(AM160="","",VLOOKUP(AM160,'標準様式１シフト記号表（勤務時間帯）'!$C$6:$K$35,9,FALSE))</f>
        <v/>
      </c>
      <c r="AN161" s="297" t="str">
        <f>IF(AN160="","",VLOOKUP(AN160,'標準様式１シフト記号表（勤務時間帯）'!$C$6:$K$35,9,FALSE))</f>
        <v/>
      </c>
      <c r="AO161" s="298" t="str">
        <f>IF(AO160="","",VLOOKUP(AO160,'標準様式１シフト記号表（勤務時間帯）'!$C$6:$K$35,9,FALSE))</f>
        <v/>
      </c>
      <c r="AP161" s="298" t="str">
        <f>IF(AP160="","",VLOOKUP(AP160,'標準様式１シフト記号表（勤務時間帯）'!$C$6:$K$35,9,FALSE))</f>
        <v/>
      </c>
      <c r="AQ161" s="298" t="str">
        <f>IF(AQ160="","",VLOOKUP(AQ160,'標準様式１シフト記号表（勤務時間帯）'!$C$6:$K$35,9,FALSE))</f>
        <v/>
      </c>
      <c r="AR161" s="298" t="str">
        <f>IF(AR160="","",VLOOKUP(AR160,'標準様式１シフト記号表（勤務時間帯）'!$C$6:$K$35,9,FALSE))</f>
        <v/>
      </c>
      <c r="AS161" s="298" t="str">
        <f>IF(AS160="","",VLOOKUP(AS160,'標準様式１シフト記号表（勤務時間帯）'!$C$6:$K$35,9,FALSE))</f>
        <v/>
      </c>
      <c r="AT161" s="299" t="str">
        <f>IF(AT160="","",VLOOKUP(AT160,'標準様式１シフト記号表（勤務時間帯）'!$C$6:$K$35,9,FALSE))</f>
        <v/>
      </c>
      <c r="AU161" s="297" t="str">
        <f>IF(AU160="","",VLOOKUP(AU160,'標準様式１シフト記号表（勤務時間帯）'!$C$6:$K$35,9,FALSE))</f>
        <v/>
      </c>
      <c r="AV161" s="298" t="str">
        <f>IF(AV160="","",VLOOKUP(AV160,'標準様式１シフト記号表（勤務時間帯）'!$C$6:$K$35,9,FALSE))</f>
        <v/>
      </c>
      <c r="AW161" s="298" t="str">
        <f>IF(AW160="","",VLOOKUP(AW160,'標準様式１シフト記号表（勤務時間帯）'!$C$6:$K$35,9,FALSE))</f>
        <v/>
      </c>
      <c r="AX161" s="1592">
        <f>IF($BB$3="４週",SUM(S161:AT161),IF($BB$3="暦月",SUM(S161:AW161),""))</f>
        <v>0</v>
      </c>
      <c r="AY161" s="1593"/>
      <c r="AZ161" s="1594">
        <f>IF($BB$3="４週",AX161/4,IF($BB$3="暦月",'標準様式１（100名）'!AX161/('標準様式１（100名）'!$BB$8/7),""))</f>
        <v>0</v>
      </c>
      <c r="BA161" s="1595"/>
      <c r="BB161" s="1643"/>
      <c r="BC161" s="1544"/>
      <c r="BD161" s="1544"/>
      <c r="BE161" s="1544"/>
      <c r="BF161" s="1545"/>
    </row>
    <row r="162" spans="2:58" ht="20.25" customHeight="1" x14ac:dyDescent="0.15">
      <c r="B162" s="1522"/>
      <c r="C162" s="1631"/>
      <c r="D162" s="1632"/>
      <c r="E162" s="1633"/>
      <c r="F162" s="357">
        <f>C160</f>
        <v>0</v>
      </c>
      <c r="G162" s="1607"/>
      <c r="H162" s="1537"/>
      <c r="I162" s="1538"/>
      <c r="J162" s="1538"/>
      <c r="K162" s="1539"/>
      <c r="L162" s="1612"/>
      <c r="M162" s="1613"/>
      <c r="N162" s="1613"/>
      <c r="O162" s="1614"/>
      <c r="P162" s="1596" t="s">
        <v>550</v>
      </c>
      <c r="Q162" s="1597"/>
      <c r="R162" s="1598"/>
      <c r="S162" s="301" t="str">
        <f>IF(S160="","",VLOOKUP(S160,'標準様式１シフト記号表（勤務時間帯）'!$C$6:$U$35,19,FALSE))</f>
        <v/>
      </c>
      <c r="T162" s="302" t="str">
        <f>IF(T160="","",VLOOKUP(T160,'標準様式１シフト記号表（勤務時間帯）'!$C$6:$U$35,19,FALSE))</f>
        <v/>
      </c>
      <c r="U162" s="302" t="str">
        <f>IF(U160="","",VLOOKUP(U160,'標準様式１シフト記号表（勤務時間帯）'!$C$6:$U$35,19,FALSE))</f>
        <v/>
      </c>
      <c r="V162" s="302" t="str">
        <f>IF(V160="","",VLOOKUP(V160,'標準様式１シフト記号表（勤務時間帯）'!$C$6:$U$35,19,FALSE))</f>
        <v/>
      </c>
      <c r="W162" s="302" t="str">
        <f>IF(W160="","",VLOOKUP(W160,'標準様式１シフト記号表（勤務時間帯）'!$C$6:$U$35,19,FALSE))</f>
        <v/>
      </c>
      <c r="X162" s="302" t="str">
        <f>IF(X160="","",VLOOKUP(X160,'標準様式１シフト記号表（勤務時間帯）'!$C$6:$U$35,19,FALSE))</f>
        <v/>
      </c>
      <c r="Y162" s="303" t="str">
        <f>IF(Y160="","",VLOOKUP(Y160,'標準様式１シフト記号表（勤務時間帯）'!$C$6:$U$35,19,FALSE))</f>
        <v/>
      </c>
      <c r="Z162" s="301" t="str">
        <f>IF(Z160="","",VLOOKUP(Z160,'標準様式１シフト記号表（勤務時間帯）'!$C$6:$U$35,19,FALSE))</f>
        <v/>
      </c>
      <c r="AA162" s="302" t="str">
        <f>IF(AA160="","",VLOOKUP(AA160,'標準様式１シフト記号表（勤務時間帯）'!$C$6:$U$35,19,FALSE))</f>
        <v/>
      </c>
      <c r="AB162" s="302" t="str">
        <f>IF(AB160="","",VLOOKUP(AB160,'標準様式１シフト記号表（勤務時間帯）'!$C$6:$U$35,19,FALSE))</f>
        <v/>
      </c>
      <c r="AC162" s="302" t="str">
        <f>IF(AC160="","",VLOOKUP(AC160,'標準様式１シフト記号表（勤務時間帯）'!$C$6:$U$35,19,FALSE))</f>
        <v/>
      </c>
      <c r="AD162" s="302" t="str">
        <f>IF(AD160="","",VLOOKUP(AD160,'標準様式１シフト記号表（勤務時間帯）'!$C$6:$U$35,19,FALSE))</f>
        <v/>
      </c>
      <c r="AE162" s="302" t="str">
        <f>IF(AE160="","",VLOOKUP(AE160,'標準様式１シフト記号表（勤務時間帯）'!$C$6:$U$35,19,FALSE))</f>
        <v/>
      </c>
      <c r="AF162" s="303" t="str">
        <f>IF(AF160="","",VLOOKUP(AF160,'標準様式１シフト記号表（勤務時間帯）'!$C$6:$U$35,19,FALSE))</f>
        <v/>
      </c>
      <c r="AG162" s="301" t="str">
        <f>IF(AG160="","",VLOOKUP(AG160,'標準様式１シフト記号表（勤務時間帯）'!$C$6:$U$35,19,FALSE))</f>
        <v/>
      </c>
      <c r="AH162" s="302" t="str">
        <f>IF(AH160="","",VLOOKUP(AH160,'標準様式１シフト記号表（勤務時間帯）'!$C$6:$U$35,19,FALSE))</f>
        <v/>
      </c>
      <c r="AI162" s="302" t="str">
        <f>IF(AI160="","",VLOOKUP(AI160,'標準様式１シフト記号表（勤務時間帯）'!$C$6:$U$35,19,FALSE))</f>
        <v/>
      </c>
      <c r="AJ162" s="302" t="str">
        <f>IF(AJ160="","",VLOOKUP(AJ160,'標準様式１シフト記号表（勤務時間帯）'!$C$6:$U$35,19,FALSE))</f>
        <v/>
      </c>
      <c r="AK162" s="302" t="str">
        <f>IF(AK160="","",VLOOKUP(AK160,'標準様式１シフト記号表（勤務時間帯）'!$C$6:$U$35,19,FALSE))</f>
        <v/>
      </c>
      <c r="AL162" s="302" t="str">
        <f>IF(AL160="","",VLOOKUP(AL160,'標準様式１シフト記号表（勤務時間帯）'!$C$6:$U$35,19,FALSE))</f>
        <v/>
      </c>
      <c r="AM162" s="303" t="str">
        <f>IF(AM160="","",VLOOKUP(AM160,'標準様式１シフト記号表（勤務時間帯）'!$C$6:$U$35,19,FALSE))</f>
        <v/>
      </c>
      <c r="AN162" s="301" t="str">
        <f>IF(AN160="","",VLOOKUP(AN160,'標準様式１シフト記号表（勤務時間帯）'!$C$6:$U$35,19,FALSE))</f>
        <v/>
      </c>
      <c r="AO162" s="302" t="str">
        <f>IF(AO160="","",VLOOKUP(AO160,'標準様式１シフト記号表（勤務時間帯）'!$C$6:$U$35,19,FALSE))</f>
        <v/>
      </c>
      <c r="AP162" s="302" t="str">
        <f>IF(AP160="","",VLOOKUP(AP160,'標準様式１シフト記号表（勤務時間帯）'!$C$6:$U$35,19,FALSE))</f>
        <v/>
      </c>
      <c r="AQ162" s="302" t="str">
        <f>IF(AQ160="","",VLOOKUP(AQ160,'標準様式１シフト記号表（勤務時間帯）'!$C$6:$U$35,19,FALSE))</f>
        <v/>
      </c>
      <c r="AR162" s="302" t="str">
        <f>IF(AR160="","",VLOOKUP(AR160,'標準様式１シフト記号表（勤務時間帯）'!$C$6:$U$35,19,FALSE))</f>
        <v/>
      </c>
      <c r="AS162" s="302" t="str">
        <f>IF(AS160="","",VLOOKUP(AS160,'標準様式１シフト記号表（勤務時間帯）'!$C$6:$U$35,19,FALSE))</f>
        <v/>
      </c>
      <c r="AT162" s="303" t="str">
        <f>IF(AT160="","",VLOOKUP(AT160,'標準様式１シフト記号表（勤務時間帯）'!$C$6:$U$35,19,FALSE))</f>
        <v/>
      </c>
      <c r="AU162" s="301" t="str">
        <f>IF(AU160="","",VLOOKUP(AU160,'標準様式１シフト記号表（勤務時間帯）'!$C$6:$U$35,19,FALSE))</f>
        <v/>
      </c>
      <c r="AV162" s="302" t="str">
        <f>IF(AV160="","",VLOOKUP(AV160,'標準様式１シフト記号表（勤務時間帯）'!$C$6:$U$35,19,FALSE))</f>
        <v/>
      </c>
      <c r="AW162" s="302" t="str">
        <f>IF(AW160="","",VLOOKUP(AW160,'標準様式１シフト記号表（勤務時間帯）'!$C$6:$U$35,19,FALSE))</f>
        <v/>
      </c>
      <c r="AX162" s="1599">
        <f>IF($BB$3="４週",SUM(S162:AT162),IF($BB$3="暦月",SUM(S162:AW162),""))</f>
        <v>0</v>
      </c>
      <c r="AY162" s="1600"/>
      <c r="AZ162" s="1601">
        <f>IF($BB$3="４週",AX162/4,IF($BB$3="暦月",'標準様式１（100名）'!AX162/('標準様式１（100名）'!$BB$8/7),""))</f>
        <v>0</v>
      </c>
      <c r="BA162" s="1602"/>
      <c r="BB162" s="1644"/>
      <c r="BC162" s="1613"/>
      <c r="BD162" s="1613"/>
      <c r="BE162" s="1613"/>
      <c r="BF162" s="1614"/>
    </row>
    <row r="163" spans="2:58" ht="20.25" customHeight="1" x14ac:dyDescent="0.15">
      <c r="B163" s="1522">
        <f>B160+1</f>
        <v>48</v>
      </c>
      <c r="C163" s="1625"/>
      <c r="D163" s="1626"/>
      <c r="E163" s="1627"/>
      <c r="F163" s="304"/>
      <c r="G163" s="1606"/>
      <c r="H163" s="1608"/>
      <c r="I163" s="1538"/>
      <c r="J163" s="1538"/>
      <c r="K163" s="1539"/>
      <c r="L163" s="1609"/>
      <c r="M163" s="1610"/>
      <c r="N163" s="1610"/>
      <c r="O163" s="1611"/>
      <c r="P163" s="1615" t="s">
        <v>548</v>
      </c>
      <c r="Q163" s="1616"/>
      <c r="R163" s="1617"/>
      <c r="S163" s="354"/>
      <c r="T163" s="355"/>
      <c r="U163" s="355"/>
      <c r="V163" s="355"/>
      <c r="W163" s="355"/>
      <c r="X163" s="355"/>
      <c r="Y163" s="356"/>
      <c r="Z163" s="354"/>
      <c r="AA163" s="355"/>
      <c r="AB163" s="355"/>
      <c r="AC163" s="355"/>
      <c r="AD163" s="355"/>
      <c r="AE163" s="355"/>
      <c r="AF163" s="356"/>
      <c r="AG163" s="354"/>
      <c r="AH163" s="355"/>
      <c r="AI163" s="355"/>
      <c r="AJ163" s="355"/>
      <c r="AK163" s="355"/>
      <c r="AL163" s="355"/>
      <c r="AM163" s="356"/>
      <c r="AN163" s="354"/>
      <c r="AO163" s="355"/>
      <c r="AP163" s="355"/>
      <c r="AQ163" s="355"/>
      <c r="AR163" s="355"/>
      <c r="AS163" s="355"/>
      <c r="AT163" s="356"/>
      <c r="AU163" s="354"/>
      <c r="AV163" s="355"/>
      <c r="AW163" s="355"/>
      <c r="AX163" s="1692"/>
      <c r="AY163" s="1693"/>
      <c r="AZ163" s="1694"/>
      <c r="BA163" s="1695"/>
      <c r="BB163" s="1642"/>
      <c r="BC163" s="1610"/>
      <c r="BD163" s="1610"/>
      <c r="BE163" s="1610"/>
      <c r="BF163" s="1611"/>
    </row>
    <row r="164" spans="2:58" ht="20.25" customHeight="1" x14ac:dyDescent="0.15">
      <c r="B164" s="1522"/>
      <c r="C164" s="1628"/>
      <c r="D164" s="1629"/>
      <c r="E164" s="1630"/>
      <c r="F164" s="296"/>
      <c r="G164" s="1533"/>
      <c r="H164" s="1537"/>
      <c r="I164" s="1538"/>
      <c r="J164" s="1538"/>
      <c r="K164" s="1539"/>
      <c r="L164" s="1543"/>
      <c r="M164" s="1544"/>
      <c r="N164" s="1544"/>
      <c r="O164" s="1545"/>
      <c r="P164" s="1589" t="s">
        <v>549</v>
      </c>
      <c r="Q164" s="1590"/>
      <c r="R164" s="1591"/>
      <c r="S164" s="297" t="str">
        <f>IF(S163="","",VLOOKUP(S163,'標準様式１シフト記号表（勤務時間帯）'!$C$6:$K$35,9,FALSE))</f>
        <v/>
      </c>
      <c r="T164" s="298" t="str">
        <f>IF(T163="","",VLOOKUP(T163,'標準様式１シフト記号表（勤務時間帯）'!$C$6:$K$35,9,FALSE))</f>
        <v/>
      </c>
      <c r="U164" s="298" t="str">
        <f>IF(U163="","",VLOOKUP(U163,'標準様式１シフト記号表（勤務時間帯）'!$C$6:$K$35,9,FALSE))</f>
        <v/>
      </c>
      <c r="V164" s="298" t="str">
        <f>IF(V163="","",VLOOKUP(V163,'標準様式１シフト記号表（勤務時間帯）'!$C$6:$K$35,9,FALSE))</f>
        <v/>
      </c>
      <c r="W164" s="298" t="str">
        <f>IF(W163="","",VLOOKUP(W163,'標準様式１シフト記号表（勤務時間帯）'!$C$6:$K$35,9,FALSE))</f>
        <v/>
      </c>
      <c r="X164" s="298" t="str">
        <f>IF(X163="","",VLOOKUP(X163,'標準様式１シフト記号表（勤務時間帯）'!$C$6:$K$35,9,FALSE))</f>
        <v/>
      </c>
      <c r="Y164" s="299" t="str">
        <f>IF(Y163="","",VLOOKUP(Y163,'標準様式１シフト記号表（勤務時間帯）'!$C$6:$K$35,9,FALSE))</f>
        <v/>
      </c>
      <c r="Z164" s="297" t="str">
        <f>IF(Z163="","",VLOOKUP(Z163,'標準様式１シフト記号表（勤務時間帯）'!$C$6:$K$35,9,FALSE))</f>
        <v/>
      </c>
      <c r="AA164" s="298" t="str">
        <f>IF(AA163="","",VLOOKUP(AA163,'標準様式１シフト記号表（勤務時間帯）'!$C$6:$K$35,9,FALSE))</f>
        <v/>
      </c>
      <c r="AB164" s="298" t="str">
        <f>IF(AB163="","",VLOOKUP(AB163,'標準様式１シフト記号表（勤務時間帯）'!$C$6:$K$35,9,FALSE))</f>
        <v/>
      </c>
      <c r="AC164" s="298" t="str">
        <f>IF(AC163="","",VLOOKUP(AC163,'標準様式１シフト記号表（勤務時間帯）'!$C$6:$K$35,9,FALSE))</f>
        <v/>
      </c>
      <c r="AD164" s="298" t="str">
        <f>IF(AD163="","",VLOOKUP(AD163,'標準様式１シフト記号表（勤務時間帯）'!$C$6:$K$35,9,FALSE))</f>
        <v/>
      </c>
      <c r="AE164" s="298" t="str">
        <f>IF(AE163="","",VLOOKUP(AE163,'標準様式１シフト記号表（勤務時間帯）'!$C$6:$K$35,9,FALSE))</f>
        <v/>
      </c>
      <c r="AF164" s="299" t="str">
        <f>IF(AF163="","",VLOOKUP(AF163,'標準様式１シフト記号表（勤務時間帯）'!$C$6:$K$35,9,FALSE))</f>
        <v/>
      </c>
      <c r="AG164" s="297" t="str">
        <f>IF(AG163="","",VLOOKUP(AG163,'標準様式１シフト記号表（勤務時間帯）'!$C$6:$K$35,9,FALSE))</f>
        <v/>
      </c>
      <c r="AH164" s="298" t="str">
        <f>IF(AH163="","",VLOOKUP(AH163,'標準様式１シフト記号表（勤務時間帯）'!$C$6:$K$35,9,FALSE))</f>
        <v/>
      </c>
      <c r="AI164" s="298" t="str">
        <f>IF(AI163="","",VLOOKUP(AI163,'標準様式１シフト記号表（勤務時間帯）'!$C$6:$K$35,9,FALSE))</f>
        <v/>
      </c>
      <c r="AJ164" s="298" t="str">
        <f>IF(AJ163="","",VLOOKUP(AJ163,'標準様式１シフト記号表（勤務時間帯）'!$C$6:$K$35,9,FALSE))</f>
        <v/>
      </c>
      <c r="AK164" s="298" t="str">
        <f>IF(AK163="","",VLOOKUP(AK163,'標準様式１シフト記号表（勤務時間帯）'!$C$6:$K$35,9,FALSE))</f>
        <v/>
      </c>
      <c r="AL164" s="298" t="str">
        <f>IF(AL163="","",VLOOKUP(AL163,'標準様式１シフト記号表（勤務時間帯）'!$C$6:$K$35,9,FALSE))</f>
        <v/>
      </c>
      <c r="AM164" s="299" t="str">
        <f>IF(AM163="","",VLOOKUP(AM163,'標準様式１シフト記号表（勤務時間帯）'!$C$6:$K$35,9,FALSE))</f>
        <v/>
      </c>
      <c r="AN164" s="297" t="str">
        <f>IF(AN163="","",VLOOKUP(AN163,'標準様式１シフト記号表（勤務時間帯）'!$C$6:$K$35,9,FALSE))</f>
        <v/>
      </c>
      <c r="AO164" s="298" t="str">
        <f>IF(AO163="","",VLOOKUP(AO163,'標準様式１シフト記号表（勤務時間帯）'!$C$6:$K$35,9,FALSE))</f>
        <v/>
      </c>
      <c r="AP164" s="298" t="str">
        <f>IF(AP163="","",VLOOKUP(AP163,'標準様式１シフト記号表（勤務時間帯）'!$C$6:$K$35,9,FALSE))</f>
        <v/>
      </c>
      <c r="AQ164" s="298" t="str">
        <f>IF(AQ163="","",VLOOKUP(AQ163,'標準様式１シフト記号表（勤務時間帯）'!$C$6:$K$35,9,FALSE))</f>
        <v/>
      </c>
      <c r="AR164" s="298" t="str">
        <f>IF(AR163="","",VLOOKUP(AR163,'標準様式１シフト記号表（勤務時間帯）'!$C$6:$K$35,9,FALSE))</f>
        <v/>
      </c>
      <c r="AS164" s="298" t="str">
        <f>IF(AS163="","",VLOOKUP(AS163,'標準様式１シフト記号表（勤務時間帯）'!$C$6:$K$35,9,FALSE))</f>
        <v/>
      </c>
      <c r="AT164" s="299" t="str">
        <f>IF(AT163="","",VLOOKUP(AT163,'標準様式１シフト記号表（勤務時間帯）'!$C$6:$K$35,9,FALSE))</f>
        <v/>
      </c>
      <c r="AU164" s="297" t="str">
        <f>IF(AU163="","",VLOOKUP(AU163,'標準様式１シフト記号表（勤務時間帯）'!$C$6:$K$35,9,FALSE))</f>
        <v/>
      </c>
      <c r="AV164" s="298" t="str">
        <f>IF(AV163="","",VLOOKUP(AV163,'標準様式１シフト記号表（勤務時間帯）'!$C$6:$K$35,9,FALSE))</f>
        <v/>
      </c>
      <c r="AW164" s="298" t="str">
        <f>IF(AW163="","",VLOOKUP(AW163,'標準様式１シフト記号表（勤務時間帯）'!$C$6:$K$35,9,FALSE))</f>
        <v/>
      </c>
      <c r="AX164" s="1592">
        <f>IF($BB$3="４週",SUM(S164:AT164),IF($BB$3="暦月",SUM(S164:AW164),""))</f>
        <v>0</v>
      </c>
      <c r="AY164" s="1593"/>
      <c r="AZ164" s="1594">
        <f>IF($BB$3="４週",AX164/4,IF($BB$3="暦月",'標準様式１（100名）'!AX164/('標準様式１（100名）'!$BB$8/7),""))</f>
        <v>0</v>
      </c>
      <c r="BA164" s="1595"/>
      <c r="BB164" s="1643"/>
      <c r="BC164" s="1544"/>
      <c r="BD164" s="1544"/>
      <c r="BE164" s="1544"/>
      <c r="BF164" s="1545"/>
    </row>
    <row r="165" spans="2:58" ht="20.25" customHeight="1" x14ac:dyDescent="0.15">
      <c r="B165" s="1522"/>
      <c r="C165" s="1631"/>
      <c r="D165" s="1632"/>
      <c r="E165" s="1633"/>
      <c r="F165" s="357">
        <f>C163</f>
        <v>0</v>
      </c>
      <c r="G165" s="1607"/>
      <c r="H165" s="1537"/>
      <c r="I165" s="1538"/>
      <c r="J165" s="1538"/>
      <c r="K165" s="1539"/>
      <c r="L165" s="1612"/>
      <c r="M165" s="1613"/>
      <c r="N165" s="1613"/>
      <c r="O165" s="1614"/>
      <c r="P165" s="1596" t="s">
        <v>550</v>
      </c>
      <c r="Q165" s="1597"/>
      <c r="R165" s="1598"/>
      <c r="S165" s="301" t="str">
        <f>IF(S163="","",VLOOKUP(S163,'標準様式１シフト記号表（勤務時間帯）'!$C$6:$U$35,19,FALSE))</f>
        <v/>
      </c>
      <c r="T165" s="302" t="str">
        <f>IF(T163="","",VLOOKUP(T163,'標準様式１シフト記号表（勤務時間帯）'!$C$6:$U$35,19,FALSE))</f>
        <v/>
      </c>
      <c r="U165" s="302" t="str">
        <f>IF(U163="","",VLOOKUP(U163,'標準様式１シフト記号表（勤務時間帯）'!$C$6:$U$35,19,FALSE))</f>
        <v/>
      </c>
      <c r="V165" s="302" t="str">
        <f>IF(V163="","",VLOOKUP(V163,'標準様式１シフト記号表（勤務時間帯）'!$C$6:$U$35,19,FALSE))</f>
        <v/>
      </c>
      <c r="W165" s="302" t="str">
        <f>IF(W163="","",VLOOKUP(W163,'標準様式１シフト記号表（勤務時間帯）'!$C$6:$U$35,19,FALSE))</f>
        <v/>
      </c>
      <c r="X165" s="302" t="str">
        <f>IF(X163="","",VLOOKUP(X163,'標準様式１シフト記号表（勤務時間帯）'!$C$6:$U$35,19,FALSE))</f>
        <v/>
      </c>
      <c r="Y165" s="303" t="str">
        <f>IF(Y163="","",VLOOKUP(Y163,'標準様式１シフト記号表（勤務時間帯）'!$C$6:$U$35,19,FALSE))</f>
        <v/>
      </c>
      <c r="Z165" s="301" t="str">
        <f>IF(Z163="","",VLOOKUP(Z163,'標準様式１シフト記号表（勤務時間帯）'!$C$6:$U$35,19,FALSE))</f>
        <v/>
      </c>
      <c r="AA165" s="302" t="str">
        <f>IF(AA163="","",VLOOKUP(AA163,'標準様式１シフト記号表（勤務時間帯）'!$C$6:$U$35,19,FALSE))</f>
        <v/>
      </c>
      <c r="AB165" s="302" t="str">
        <f>IF(AB163="","",VLOOKUP(AB163,'標準様式１シフト記号表（勤務時間帯）'!$C$6:$U$35,19,FALSE))</f>
        <v/>
      </c>
      <c r="AC165" s="302" t="str">
        <f>IF(AC163="","",VLOOKUP(AC163,'標準様式１シフト記号表（勤務時間帯）'!$C$6:$U$35,19,FALSE))</f>
        <v/>
      </c>
      <c r="AD165" s="302" t="str">
        <f>IF(AD163="","",VLOOKUP(AD163,'標準様式１シフト記号表（勤務時間帯）'!$C$6:$U$35,19,FALSE))</f>
        <v/>
      </c>
      <c r="AE165" s="302" t="str">
        <f>IF(AE163="","",VLOOKUP(AE163,'標準様式１シフト記号表（勤務時間帯）'!$C$6:$U$35,19,FALSE))</f>
        <v/>
      </c>
      <c r="AF165" s="303" t="str">
        <f>IF(AF163="","",VLOOKUP(AF163,'標準様式１シフト記号表（勤務時間帯）'!$C$6:$U$35,19,FALSE))</f>
        <v/>
      </c>
      <c r="AG165" s="301" t="str">
        <f>IF(AG163="","",VLOOKUP(AG163,'標準様式１シフト記号表（勤務時間帯）'!$C$6:$U$35,19,FALSE))</f>
        <v/>
      </c>
      <c r="AH165" s="302" t="str">
        <f>IF(AH163="","",VLOOKUP(AH163,'標準様式１シフト記号表（勤務時間帯）'!$C$6:$U$35,19,FALSE))</f>
        <v/>
      </c>
      <c r="AI165" s="302" t="str">
        <f>IF(AI163="","",VLOOKUP(AI163,'標準様式１シフト記号表（勤務時間帯）'!$C$6:$U$35,19,FALSE))</f>
        <v/>
      </c>
      <c r="AJ165" s="302" t="str">
        <f>IF(AJ163="","",VLOOKUP(AJ163,'標準様式１シフト記号表（勤務時間帯）'!$C$6:$U$35,19,FALSE))</f>
        <v/>
      </c>
      <c r="AK165" s="302" t="str">
        <f>IF(AK163="","",VLOOKUP(AK163,'標準様式１シフト記号表（勤務時間帯）'!$C$6:$U$35,19,FALSE))</f>
        <v/>
      </c>
      <c r="AL165" s="302" t="str">
        <f>IF(AL163="","",VLOOKUP(AL163,'標準様式１シフト記号表（勤務時間帯）'!$C$6:$U$35,19,FALSE))</f>
        <v/>
      </c>
      <c r="AM165" s="303" t="str">
        <f>IF(AM163="","",VLOOKUP(AM163,'標準様式１シフト記号表（勤務時間帯）'!$C$6:$U$35,19,FALSE))</f>
        <v/>
      </c>
      <c r="AN165" s="301" t="str">
        <f>IF(AN163="","",VLOOKUP(AN163,'標準様式１シフト記号表（勤務時間帯）'!$C$6:$U$35,19,FALSE))</f>
        <v/>
      </c>
      <c r="AO165" s="302" t="str">
        <f>IF(AO163="","",VLOOKUP(AO163,'標準様式１シフト記号表（勤務時間帯）'!$C$6:$U$35,19,FALSE))</f>
        <v/>
      </c>
      <c r="AP165" s="302" t="str">
        <f>IF(AP163="","",VLOOKUP(AP163,'標準様式１シフト記号表（勤務時間帯）'!$C$6:$U$35,19,FALSE))</f>
        <v/>
      </c>
      <c r="AQ165" s="302" t="str">
        <f>IF(AQ163="","",VLOOKUP(AQ163,'標準様式１シフト記号表（勤務時間帯）'!$C$6:$U$35,19,FALSE))</f>
        <v/>
      </c>
      <c r="AR165" s="302" t="str">
        <f>IF(AR163="","",VLOOKUP(AR163,'標準様式１シフト記号表（勤務時間帯）'!$C$6:$U$35,19,FALSE))</f>
        <v/>
      </c>
      <c r="AS165" s="302" t="str">
        <f>IF(AS163="","",VLOOKUP(AS163,'標準様式１シフト記号表（勤務時間帯）'!$C$6:$U$35,19,FALSE))</f>
        <v/>
      </c>
      <c r="AT165" s="303" t="str">
        <f>IF(AT163="","",VLOOKUP(AT163,'標準様式１シフト記号表（勤務時間帯）'!$C$6:$U$35,19,FALSE))</f>
        <v/>
      </c>
      <c r="AU165" s="301" t="str">
        <f>IF(AU163="","",VLOOKUP(AU163,'標準様式１シフト記号表（勤務時間帯）'!$C$6:$U$35,19,FALSE))</f>
        <v/>
      </c>
      <c r="AV165" s="302" t="str">
        <f>IF(AV163="","",VLOOKUP(AV163,'標準様式１シフト記号表（勤務時間帯）'!$C$6:$U$35,19,FALSE))</f>
        <v/>
      </c>
      <c r="AW165" s="302" t="str">
        <f>IF(AW163="","",VLOOKUP(AW163,'標準様式１シフト記号表（勤務時間帯）'!$C$6:$U$35,19,FALSE))</f>
        <v/>
      </c>
      <c r="AX165" s="1599">
        <f>IF($BB$3="４週",SUM(S165:AT165),IF($BB$3="暦月",SUM(S165:AW165),""))</f>
        <v>0</v>
      </c>
      <c r="AY165" s="1600"/>
      <c r="AZ165" s="1601">
        <f>IF($BB$3="４週",AX165/4,IF($BB$3="暦月",'標準様式１（100名）'!AX165/('標準様式１（100名）'!$BB$8/7),""))</f>
        <v>0</v>
      </c>
      <c r="BA165" s="1602"/>
      <c r="BB165" s="1644"/>
      <c r="BC165" s="1613"/>
      <c r="BD165" s="1613"/>
      <c r="BE165" s="1613"/>
      <c r="BF165" s="1614"/>
    </row>
    <row r="166" spans="2:58" ht="20.25" customHeight="1" x14ac:dyDescent="0.15">
      <c r="B166" s="1522">
        <f>B163+1</f>
        <v>49</v>
      </c>
      <c r="C166" s="1625"/>
      <c r="D166" s="1626"/>
      <c r="E166" s="1627"/>
      <c r="F166" s="304"/>
      <c r="G166" s="1606"/>
      <c r="H166" s="1608"/>
      <c r="I166" s="1538"/>
      <c r="J166" s="1538"/>
      <c r="K166" s="1539"/>
      <c r="L166" s="1609"/>
      <c r="M166" s="1610"/>
      <c r="N166" s="1610"/>
      <c r="O166" s="1611"/>
      <c r="P166" s="1615" t="s">
        <v>548</v>
      </c>
      <c r="Q166" s="1616"/>
      <c r="R166" s="1617"/>
      <c r="S166" s="354"/>
      <c r="T166" s="355"/>
      <c r="U166" s="355"/>
      <c r="V166" s="355"/>
      <c r="W166" s="355"/>
      <c r="X166" s="355"/>
      <c r="Y166" s="356"/>
      <c r="Z166" s="354"/>
      <c r="AA166" s="355"/>
      <c r="AB166" s="355"/>
      <c r="AC166" s="355"/>
      <c r="AD166" s="355"/>
      <c r="AE166" s="355"/>
      <c r="AF166" s="356"/>
      <c r="AG166" s="354"/>
      <c r="AH166" s="355"/>
      <c r="AI166" s="355"/>
      <c r="AJ166" s="355"/>
      <c r="AK166" s="355"/>
      <c r="AL166" s="355"/>
      <c r="AM166" s="356"/>
      <c r="AN166" s="354"/>
      <c r="AO166" s="355"/>
      <c r="AP166" s="355"/>
      <c r="AQ166" s="355"/>
      <c r="AR166" s="355"/>
      <c r="AS166" s="355"/>
      <c r="AT166" s="356"/>
      <c r="AU166" s="354"/>
      <c r="AV166" s="355"/>
      <c r="AW166" s="355"/>
      <c r="AX166" s="1692"/>
      <c r="AY166" s="1693"/>
      <c r="AZ166" s="1694"/>
      <c r="BA166" s="1695"/>
      <c r="BB166" s="1642"/>
      <c r="BC166" s="1610"/>
      <c r="BD166" s="1610"/>
      <c r="BE166" s="1610"/>
      <c r="BF166" s="1611"/>
    </row>
    <row r="167" spans="2:58" ht="20.25" customHeight="1" x14ac:dyDescent="0.15">
      <c r="B167" s="1522"/>
      <c r="C167" s="1628"/>
      <c r="D167" s="1629"/>
      <c r="E167" s="1630"/>
      <c r="F167" s="296"/>
      <c r="G167" s="1533"/>
      <c r="H167" s="1537"/>
      <c r="I167" s="1538"/>
      <c r="J167" s="1538"/>
      <c r="K167" s="1539"/>
      <c r="L167" s="1543"/>
      <c r="M167" s="1544"/>
      <c r="N167" s="1544"/>
      <c r="O167" s="1545"/>
      <c r="P167" s="1589" t="s">
        <v>549</v>
      </c>
      <c r="Q167" s="1590"/>
      <c r="R167" s="1591"/>
      <c r="S167" s="297" t="str">
        <f>IF(S166="","",VLOOKUP(S166,'標準様式１シフト記号表（勤務時間帯）'!$C$6:$K$35,9,FALSE))</f>
        <v/>
      </c>
      <c r="T167" s="298" t="str">
        <f>IF(T166="","",VLOOKUP(T166,'標準様式１シフト記号表（勤務時間帯）'!$C$6:$K$35,9,FALSE))</f>
        <v/>
      </c>
      <c r="U167" s="298" t="str">
        <f>IF(U166="","",VLOOKUP(U166,'標準様式１シフト記号表（勤務時間帯）'!$C$6:$K$35,9,FALSE))</f>
        <v/>
      </c>
      <c r="V167" s="298" t="str">
        <f>IF(V166="","",VLOOKUP(V166,'標準様式１シフト記号表（勤務時間帯）'!$C$6:$K$35,9,FALSE))</f>
        <v/>
      </c>
      <c r="W167" s="298" t="str">
        <f>IF(W166="","",VLOOKUP(W166,'標準様式１シフト記号表（勤務時間帯）'!$C$6:$K$35,9,FALSE))</f>
        <v/>
      </c>
      <c r="X167" s="298" t="str">
        <f>IF(X166="","",VLOOKUP(X166,'標準様式１シフト記号表（勤務時間帯）'!$C$6:$K$35,9,FALSE))</f>
        <v/>
      </c>
      <c r="Y167" s="299" t="str">
        <f>IF(Y166="","",VLOOKUP(Y166,'標準様式１シフト記号表（勤務時間帯）'!$C$6:$K$35,9,FALSE))</f>
        <v/>
      </c>
      <c r="Z167" s="297" t="str">
        <f>IF(Z166="","",VLOOKUP(Z166,'標準様式１シフト記号表（勤務時間帯）'!$C$6:$K$35,9,FALSE))</f>
        <v/>
      </c>
      <c r="AA167" s="298" t="str">
        <f>IF(AA166="","",VLOOKUP(AA166,'標準様式１シフト記号表（勤務時間帯）'!$C$6:$K$35,9,FALSE))</f>
        <v/>
      </c>
      <c r="AB167" s="298" t="str">
        <f>IF(AB166="","",VLOOKUP(AB166,'標準様式１シフト記号表（勤務時間帯）'!$C$6:$K$35,9,FALSE))</f>
        <v/>
      </c>
      <c r="AC167" s="298" t="str">
        <f>IF(AC166="","",VLOOKUP(AC166,'標準様式１シフト記号表（勤務時間帯）'!$C$6:$K$35,9,FALSE))</f>
        <v/>
      </c>
      <c r="AD167" s="298" t="str">
        <f>IF(AD166="","",VLOOKUP(AD166,'標準様式１シフト記号表（勤務時間帯）'!$C$6:$K$35,9,FALSE))</f>
        <v/>
      </c>
      <c r="AE167" s="298" t="str">
        <f>IF(AE166="","",VLOOKUP(AE166,'標準様式１シフト記号表（勤務時間帯）'!$C$6:$K$35,9,FALSE))</f>
        <v/>
      </c>
      <c r="AF167" s="299" t="str">
        <f>IF(AF166="","",VLOOKUP(AF166,'標準様式１シフト記号表（勤務時間帯）'!$C$6:$K$35,9,FALSE))</f>
        <v/>
      </c>
      <c r="AG167" s="297" t="str">
        <f>IF(AG166="","",VLOOKUP(AG166,'標準様式１シフト記号表（勤務時間帯）'!$C$6:$K$35,9,FALSE))</f>
        <v/>
      </c>
      <c r="AH167" s="298" t="str">
        <f>IF(AH166="","",VLOOKUP(AH166,'標準様式１シフト記号表（勤務時間帯）'!$C$6:$K$35,9,FALSE))</f>
        <v/>
      </c>
      <c r="AI167" s="298" t="str">
        <f>IF(AI166="","",VLOOKUP(AI166,'標準様式１シフト記号表（勤務時間帯）'!$C$6:$K$35,9,FALSE))</f>
        <v/>
      </c>
      <c r="AJ167" s="298" t="str">
        <f>IF(AJ166="","",VLOOKUP(AJ166,'標準様式１シフト記号表（勤務時間帯）'!$C$6:$K$35,9,FALSE))</f>
        <v/>
      </c>
      <c r="AK167" s="298" t="str">
        <f>IF(AK166="","",VLOOKUP(AK166,'標準様式１シフト記号表（勤務時間帯）'!$C$6:$K$35,9,FALSE))</f>
        <v/>
      </c>
      <c r="AL167" s="298" t="str">
        <f>IF(AL166="","",VLOOKUP(AL166,'標準様式１シフト記号表（勤務時間帯）'!$C$6:$K$35,9,FALSE))</f>
        <v/>
      </c>
      <c r="AM167" s="299" t="str">
        <f>IF(AM166="","",VLOOKUP(AM166,'標準様式１シフト記号表（勤務時間帯）'!$C$6:$K$35,9,FALSE))</f>
        <v/>
      </c>
      <c r="AN167" s="297" t="str">
        <f>IF(AN166="","",VLOOKUP(AN166,'標準様式１シフト記号表（勤務時間帯）'!$C$6:$K$35,9,FALSE))</f>
        <v/>
      </c>
      <c r="AO167" s="298" t="str">
        <f>IF(AO166="","",VLOOKUP(AO166,'標準様式１シフト記号表（勤務時間帯）'!$C$6:$K$35,9,FALSE))</f>
        <v/>
      </c>
      <c r="AP167" s="298" t="str">
        <f>IF(AP166="","",VLOOKUP(AP166,'標準様式１シフト記号表（勤務時間帯）'!$C$6:$K$35,9,FALSE))</f>
        <v/>
      </c>
      <c r="AQ167" s="298" t="str">
        <f>IF(AQ166="","",VLOOKUP(AQ166,'標準様式１シフト記号表（勤務時間帯）'!$C$6:$K$35,9,FALSE))</f>
        <v/>
      </c>
      <c r="AR167" s="298" t="str">
        <f>IF(AR166="","",VLOOKUP(AR166,'標準様式１シフト記号表（勤務時間帯）'!$C$6:$K$35,9,FALSE))</f>
        <v/>
      </c>
      <c r="AS167" s="298" t="str">
        <f>IF(AS166="","",VLOOKUP(AS166,'標準様式１シフト記号表（勤務時間帯）'!$C$6:$K$35,9,FALSE))</f>
        <v/>
      </c>
      <c r="AT167" s="299" t="str">
        <f>IF(AT166="","",VLOOKUP(AT166,'標準様式１シフト記号表（勤務時間帯）'!$C$6:$K$35,9,FALSE))</f>
        <v/>
      </c>
      <c r="AU167" s="297" t="str">
        <f>IF(AU166="","",VLOOKUP(AU166,'標準様式１シフト記号表（勤務時間帯）'!$C$6:$K$35,9,FALSE))</f>
        <v/>
      </c>
      <c r="AV167" s="298" t="str">
        <f>IF(AV166="","",VLOOKUP(AV166,'標準様式１シフト記号表（勤務時間帯）'!$C$6:$K$35,9,FALSE))</f>
        <v/>
      </c>
      <c r="AW167" s="298" t="str">
        <f>IF(AW166="","",VLOOKUP(AW166,'標準様式１シフト記号表（勤務時間帯）'!$C$6:$K$35,9,FALSE))</f>
        <v/>
      </c>
      <c r="AX167" s="1592">
        <f>IF($BB$3="４週",SUM(S167:AT167),IF($BB$3="暦月",SUM(S167:AW167),""))</f>
        <v>0</v>
      </c>
      <c r="AY167" s="1593"/>
      <c r="AZ167" s="1594">
        <f>IF($BB$3="４週",AX167/4,IF($BB$3="暦月",'標準様式１（100名）'!AX167/('標準様式１（100名）'!$BB$8/7),""))</f>
        <v>0</v>
      </c>
      <c r="BA167" s="1595"/>
      <c r="BB167" s="1643"/>
      <c r="BC167" s="1544"/>
      <c r="BD167" s="1544"/>
      <c r="BE167" s="1544"/>
      <c r="BF167" s="1545"/>
    </row>
    <row r="168" spans="2:58" ht="20.25" customHeight="1" x14ac:dyDescent="0.15">
      <c r="B168" s="1522"/>
      <c r="C168" s="1631"/>
      <c r="D168" s="1632"/>
      <c r="E168" s="1633"/>
      <c r="F168" s="357">
        <f>C166</f>
        <v>0</v>
      </c>
      <c r="G168" s="1607"/>
      <c r="H168" s="1537"/>
      <c r="I168" s="1538"/>
      <c r="J168" s="1538"/>
      <c r="K168" s="1539"/>
      <c r="L168" s="1612"/>
      <c r="M168" s="1613"/>
      <c r="N168" s="1613"/>
      <c r="O168" s="1614"/>
      <c r="P168" s="1596" t="s">
        <v>550</v>
      </c>
      <c r="Q168" s="1597"/>
      <c r="R168" s="1598"/>
      <c r="S168" s="301" t="str">
        <f>IF(S166="","",VLOOKUP(S166,'標準様式１シフト記号表（勤務時間帯）'!$C$6:$U$35,19,FALSE))</f>
        <v/>
      </c>
      <c r="T168" s="302" t="str">
        <f>IF(T166="","",VLOOKUP(T166,'標準様式１シフト記号表（勤務時間帯）'!$C$6:$U$35,19,FALSE))</f>
        <v/>
      </c>
      <c r="U168" s="302" t="str">
        <f>IF(U166="","",VLOOKUP(U166,'標準様式１シフト記号表（勤務時間帯）'!$C$6:$U$35,19,FALSE))</f>
        <v/>
      </c>
      <c r="V168" s="302" t="str">
        <f>IF(V166="","",VLOOKUP(V166,'標準様式１シフト記号表（勤務時間帯）'!$C$6:$U$35,19,FALSE))</f>
        <v/>
      </c>
      <c r="W168" s="302" t="str">
        <f>IF(W166="","",VLOOKUP(W166,'標準様式１シフト記号表（勤務時間帯）'!$C$6:$U$35,19,FALSE))</f>
        <v/>
      </c>
      <c r="X168" s="302" t="str">
        <f>IF(X166="","",VLOOKUP(X166,'標準様式１シフト記号表（勤務時間帯）'!$C$6:$U$35,19,FALSE))</f>
        <v/>
      </c>
      <c r="Y168" s="303" t="str">
        <f>IF(Y166="","",VLOOKUP(Y166,'標準様式１シフト記号表（勤務時間帯）'!$C$6:$U$35,19,FALSE))</f>
        <v/>
      </c>
      <c r="Z168" s="301" t="str">
        <f>IF(Z166="","",VLOOKUP(Z166,'標準様式１シフト記号表（勤務時間帯）'!$C$6:$U$35,19,FALSE))</f>
        <v/>
      </c>
      <c r="AA168" s="302" t="str">
        <f>IF(AA166="","",VLOOKUP(AA166,'標準様式１シフト記号表（勤務時間帯）'!$C$6:$U$35,19,FALSE))</f>
        <v/>
      </c>
      <c r="AB168" s="302" t="str">
        <f>IF(AB166="","",VLOOKUP(AB166,'標準様式１シフト記号表（勤務時間帯）'!$C$6:$U$35,19,FALSE))</f>
        <v/>
      </c>
      <c r="AC168" s="302" t="str">
        <f>IF(AC166="","",VLOOKUP(AC166,'標準様式１シフト記号表（勤務時間帯）'!$C$6:$U$35,19,FALSE))</f>
        <v/>
      </c>
      <c r="AD168" s="302" t="str">
        <f>IF(AD166="","",VLOOKUP(AD166,'標準様式１シフト記号表（勤務時間帯）'!$C$6:$U$35,19,FALSE))</f>
        <v/>
      </c>
      <c r="AE168" s="302" t="str">
        <f>IF(AE166="","",VLOOKUP(AE166,'標準様式１シフト記号表（勤務時間帯）'!$C$6:$U$35,19,FALSE))</f>
        <v/>
      </c>
      <c r="AF168" s="303" t="str">
        <f>IF(AF166="","",VLOOKUP(AF166,'標準様式１シフト記号表（勤務時間帯）'!$C$6:$U$35,19,FALSE))</f>
        <v/>
      </c>
      <c r="AG168" s="301" t="str">
        <f>IF(AG166="","",VLOOKUP(AG166,'標準様式１シフト記号表（勤務時間帯）'!$C$6:$U$35,19,FALSE))</f>
        <v/>
      </c>
      <c r="AH168" s="302" t="str">
        <f>IF(AH166="","",VLOOKUP(AH166,'標準様式１シフト記号表（勤務時間帯）'!$C$6:$U$35,19,FALSE))</f>
        <v/>
      </c>
      <c r="AI168" s="302" t="str">
        <f>IF(AI166="","",VLOOKUP(AI166,'標準様式１シフト記号表（勤務時間帯）'!$C$6:$U$35,19,FALSE))</f>
        <v/>
      </c>
      <c r="AJ168" s="302" t="str">
        <f>IF(AJ166="","",VLOOKUP(AJ166,'標準様式１シフト記号表（勤務時間帯）'!$C$6:$U$35,19,FALSE))</f>
        <v/>
      </c>
      <c r="AK168" s="302" t="str">
        <f>IF(AK166="","",VLOOKUP(AK166,'標準様式１シフト記号表（勤務時間帯）'!$C$6:$U$35,19,FALSE))</f>
        <v/>
      </c>
      <c r="AL168" s="302" t="str">
        <f>IF(AL166="","",VLOOKUP(AL166,'標準様式１シフト記号表（勤務時間帯）'!$C$6:$U$35,19,FALSE))</f>
        <v/>
      </c>
      <c r="AM168" s="303" t="str">
        <f>IF(AM166="","",VLOOKUP(AM166,'標準様式１シフト記号表（勤務時間帯）'!$C$6:$U$35,19,FALSE))</f>
        <v/>
      </c>
      <c r="AN168" s="301" t="str">
        <f>IF(AN166="","",VLOOKUP(AN166,'標準様式１シフト記号表（勤務時間帯）'!$C$6:$U$35,19,FALSE))</f>
        <v/>
      </c>
      <c r="AO168" s="302" t="str">
        <f>IF(AO166="","",VLOOKUP(AO166,'標準様式１シフト記号表（勤務時間帯）'!$C$6:$U$35,19,FALSE))</f>
        <v/>
      </c>
      <c r="AP168" s="302" t="str">
        <f>IF(AP166="","",VLOOKUP(AP166,'標準様式１シフト記号表（勤務時間帯）'!$C$6:$U$35,19,FALSE))</f>
        <v/>
      </c>
      <c r="AQ168" s="302" t="str">
        <f>IF(AQ166="","",VLOOKUP(AQ166,'標準様式１シフト記号表（勤務時間帯）'!$C$6:$U$35,19,FALSE))</f>
        <v/>
      </c>
      <c r="AR168" s="302" t="str">
        <f>IF(AR166="","",VLOOKUP(AR166,'標準様式１シフト記号表（勤務時間帯）'!$C$6:$U$35,19,FALSE))</f>
        <v/>
      </c>
      <c r="AS168" s="302" t="str">
        <f>IF(AS166="","",VLOOKUP(AS166,'標準様式１シフト記号表（勤務時間帯）'!$C$6:$U$35,19,FALSE))</f>
        <v/>
      </c>
      <c r="AT168" s="303" t="str">
        <f>IF(AT166="","",VLOOKUP(AT166,'標準様式１シフト記号表（勤務時間帯）'!$C$6:$U$35,19,FALSE))</f>
        <v/>
      </c>
      <c r="AU168" s="301" t="str">
        <f>IF(AU166="","",VLOOKUP(AU166,'標準様式１シフト記号表（勤務時間帯）'!$C$6:$U$35,19,FALSE))</f>
        <v/>
      </c>
      <c r="AV168" s="302" t="str">
        <f>IF(AV166="","",VLOOKUP(AV166,'標準様式１シフト記号表（勤務時間帯）'!$C$6:$U$35,19,FALSE))</f>
        <v/>
      </c>
      <c r="AW168" s="302" t="str">
        <f>IF(AW166="","",VLOOKUP(AW166,'標準様式１シフト記号表（勤務時間帯）'!$C$6:$U$35,19,FALSE))</f>
        <v/>
      </c>
      <c r="AX168" s="1599">
        <f>IF($BB$3="４週",SUM(S168:AT168),IF($BB$3="暦月",SUM(S168:AW168),""))</f>
        <v>0</v>
      </c>
      <c r="AY168" s="1600"/>
      <c r="AZ168" s="1601">
        <f>IF($BB$3="４週",AX168/4,IF($BB$3="暦月",'標準様式１（100名）'!AX168/('標準様式１（100名）'!$BB$8/7),""))</f>
        <v>0</v>
      </c>
      <c r="BA168" s="1602"/>
      <c r="BB168" s="1644"/>
      <c r="BC168" s="1613"/>
      <c r="BD168" s="1613"/>
      <c r="BE168" s="1613"/>
      <c r="BF168" s="1614"/>
    </row>
    <row r="169" spans="2:58" ht="20.25" customHeight="1" x14ac:dyDescent="0.15">
      <c r="B169" s="1522">
        <f>B166+1</f>
        <v>50</v>
      </c>
      <c r="C169" s="1625"/>
      <c r="D169" s="1626"/>
      <c r="E169" s="1627"/>
      <c r="F169" s="304"/>
      <c r="G169" s="1606"/>
      <c r="H169" s="1608"/>
      <c r="I169" s="1538"/>
      <c r="J169" s="1538"/>
      <c r="K169" s="1539"/>
      <c r="L169" s="1609"/>
      <c r="M169" s="1610"/>
      <c r="N169" s="1610"/>
      <c r="O169" s="1611"/>
      <c r="P169" s="1615" t="s">
        <v>548</v>
      </c>
      <c r="Q169" s="1616"/>
      <c r="R169" s="1617"/>
      <c r="S169" s="354"/>
      <c r="T169" s="355"/>
      <c r="U169" s="355"/>
      <c r="V169" s="355"/>
      <c r="W169" s="355"/>
      <c r="X169" s="355"/>
      <c r="Y169" s="356"/>
      <c r="Z169" s="354"/>
      <c r="AA169" s="355"/>
      <c r="AB169" s="355"/>
      <c r="AC169" s="355"/>
      <c r="AD169" s="355"/>
      <c r="AE169" s="355"/>
      <c r="AF169" s="356"/>
      <c r="AG169" s="354"/>
      <c r="AH169" s="355"/>
      <c r="AI169" s="355"/>
      <c r="AJ169" s="355"/>
      <c r="AK169" s="355"/>
      <c r="AL169" s="355"/>
      <c r="AM169" s="356"/>
      <c r="AN169" s="354"/>
      <c r="AO169" s="355"/>
      <c r="AP169" s="355"/>
      <c r="AQ169" s="355"/>
      <c r="AR169" s="355"/>
      <c r="AS169" s="355"/>
      <c r="AT169" s="356"/>
      <c r="AU169" s="354"/>
      <c r="AV169" s="355"/>
      <c r="AW169" s="355"/>
      <c r="AX169" s="1692"/>
      <c r="AY169" s="1693"/>
      <c r="AZ169" s="1694"/>
      <c r="BA169" s="1695"/>
      <c r="BB169" s="1642"/>
      <c r="BC169" s="1610"/>
      <c r="BD169" s="1610"/>
      <c r="BE169" s="1610"/>
      <c r="BF169" s="1611"/>
    </row>
    <row r="170" spans="2:58" ht="20.25" customHeight="1" x14ac:dyDescent="0.15">
      <c r="B170" s="1522"/>
      <c r="C170" s="1628"/>
      <c r="D170" s="1629"/>
      <c r="E170" s="1630"/>
      <c r="F170" s="296"/>
      <c r="G170" s="1533"/>
      <c r="H170" s="1537"/>
      <c r="I170" s="1538"/>
      <c r="J170" s="1538"/>
      <c r="K170" s="1539"/>
      <c r="L170" s="1543"/>
      <c r="M170" s="1544"/>
      <c r="N170" s="1544"/>
      <c r="O170" s="1545"/>
      <c r="P170" s="1589" t="s">
        <v>549</v>
      </c>
      <c r="Q170" s="1590"/>
      <c r="R170" s="1591"/>
      <c r="S170" s="297" t="str">
        <f>IF(S169="","",VLOOKUP(S169,'標準様式１シフト記号表（勤務時間帯）'!$C$6:$K$35,9,FALSE))</f>
        <v/>
      </c>
      <c r="T170" s="298" t="str">
        <f>IF(T169="","",VLOOKUP(T169,'標準様式１シフト記号表（勤務時間帯）'!$C$6:$K$35,9,FALSE))</f>
        <v/>
      </c>
      <c r="U170" s="298" t="str">
        <f>IF(U169="","",VLOOKUP(U169,'標準様式１シフト記号表（勤務時間帯）'!$C$6:$K$35,9,FALSE))</f>
        <v/>
      </c>
      <c r="V170" s="298" t="str">
        <f>IF(V169="","",VLOOKUP(V169,'標準様式１シフト記号表（勤務時間帯）'!$C$6:$K$35,9,FALSE))</f>
        <v/>
      </c>
      <c r="W170" s="298" t="str">
        <f>IF(W169="","",VLOOKUP(W169,'標準様式１シフト記号表（勤務時間帯）'!$C$6:$K$35,9,FALSE))</f>
        <v/>
      </c>
      <c r="X170" s="298" t="str">
        <f>IF(X169="","",VLOOKUP(X169,'標準様式１シフト記号表（勤務時間帯）'!$C$6:$K$35,9,FALSE))</f>
        <v/>
      </c>
      <c r="Y170" s="299" t="str">
        <f>IF(Y169="","",VLOOKUP(Y169,'標準様式１シフト記号表（勤務時間帯）'!$C$6:$K$35,9,FALSE))</f>
        <v/>
      </c>
      <c r="Z170" s="297" t="str">
        <f>IF(Z169="","",VLOOKUP(Z169,'標準様式１シフト記号表（勤務時間帯）'!$C$6:$K$35,9,FALSE))</f>
        <v/>
      </c>
      <c r="AA170" s="298" t="str">
        <f>IF(AA169="","",VLOOKUP(AA169,'標準様式１シフト記号表（勤務時間帯）'!$C$6:$K$35,9,FALSE))</f>
        <v/>
      </c>
      <c r="AB170" s="298" t="str">
        <f>IF(AB169="","",VLOOKUP(AB169,'標準様式１シフト記号表（勤務時間帯）'!$C$6:$K$35,9,FALSE))</f>
        <v/>
      </c>
      <c r="AC170" s="298" t="str">
        <f>IF(AC169="","",VLOOKUP(AC169,'標準様式１シフト記号表（勤務時間帯）'!$C$6:$K$35,9,FALSE))</f>
        <v/>
      </c>
      <c r="AD170" s="298" t="str">
        <f>IF(AD169="","",VLOOKUP(AD169,'標準様式１シフト記号表（勤務時間帯）'!$C$6:$K$35,9,FALSE))</f>
        <v/>
      </c>
      <c r="AE170" s="298" t="str">
        <f>IF(AE169="","",VLOOKUP(AE169,'標準様式１シフト記号表（勤務時間帯）'!$C$6:$K$35,9,FALSE))</f>
        <v/>
      </c>
      <c r="AF170" s="299" t="str">
        <f>IF(AF169="","",VLOOKUP(AF169,'標準様式１シフト記号表（勤務時間帯）'!$C$6:$K$35,9,FALSE))</f>
        <v/>
      </c>
      <c r="AG170" s="297" t="str">
        <f>IF(AG169="","",VLOOKUP(AG169,'標準様式１シフト記号表（勤務時間帯）'!$C$6:$K$35,9,FALSE))</f>
        <v/>
      </c>
      <c r="AH170" s="298" t="str">
        <f>IF(AH169="","",VLOOKUP(AH169,'標準様式１シフト記号表（勤務時間帯）'!$C$6:$K$35,9,FALSE))</f>
        <v/>
      </c>
      <c r="AI170" s="298" t="str">
        <f>IF(AI169="","",VLOOKUP(AI169,'標準様式１シフト記号表（勤務時間帯）'!$C$6:$K$35,9,FALSE))</f>
        <v/>
      </c>
      <c r="AJ170" s="298" t="str">
        <f>IF(AJ169="","",VLOOKUP(AJ169,'標準様式１シフト記号表（勤務時間帯）'!$C$6:$K$35,9,FALSE))</f>
        <v/>
      </c>
      <c r="AK170" s="298" t="str">
        <f>IF(AK169="","",VLOOKUP(AK169,'標準様式１シフト記号表（勤務時間帯）'!$C$6:$K$35,9,FALSE))</f>
        <v/>
      </c>
      <c r="AL170" s="298" t="str">
        <f>IF(AL169="","",VLOOKUP(AL169,'標準様式１シフト記号表（勤務時間帯）'!$C$6:$K$35,9,FALSE))</f>
        <v/>
      </c>
      <c r="AM170" s="299" t="str">
        <f>IF(AM169="","",VLOOKUP(AM169,'標準様式１シフト記号表（勤務時間帯）'!$C$6:$K$35,9,FALSE))</f>
        <v/>
      </c>
      <c r="AN170" s="297" t="str">
        <f>IF(AN169="","",VLOOKUP(AN169,'標準様式１シフト記号表（勤務時間帯）'!$C$6:$K$35,9,FALSE))</f>
        <v/>
      </c>
      <c r="AO170" s="298" t="str">
        <f>IF(AO169="","",VLOOKUP(AO169,'標準様式１シフト記号表（勤務時間帯）'!$C$6:$K$35,9,FALSE))</f>
        <v/>
      </c>
      <c r="AP170" s="298" t="str">
        <f>IF(AP169="","",VLOOKUP(AP169,'標準様式１シフト記号表（勤務時間帯）'!$C$6:$K$35,9,FALSE))</f>
        <v/>
      </c>
      <c r="AQ170" s="298" t="str">
        <f>IF(AQ169="","",VLOOKUP(AQ169,'標準様式１シフト記号表（勤務時間帯）'!$C$6:$K$35,9,FALSE))</f>
        <v/>
      </c>
      <c r="AR170" s="298" t="str">
        <f>IF(AR169="","",VLOOKUP(AR169,'標準様式１シフト記号表（勤務時間帯）'!$C$6:$K$35,9,FALSE))</f>
        <v/>
      </c>
      <c r="AS170" s="298" t="str">
        <f>IF(AS169="","",VLOOKUP(AS169,'標準様式１シフト記号表（勤務時間帯）'!$C$6:$K$35,9,FALSE))</f>
        <v/>
      </c>
      <c r="AT170" s="299" t="str">
        <f>IF(AT169="","",VLOOKUP(AT169,'標準様式１シフト記号表（勤務時間帯）'!$C$6:$K$35,9,FALSE))</f>
        <v/>
      </c>
      <c r="AU170" s="297" t="str">
        <f>IF(AU169="","",VLOOKUP(AU169,'標準様式１シフト記号表（勤務時間帯）'!$C$6:$K$35,9,FALSE))</f>
        <v/>
      </c>
      <c r="AV170" s="298" t="str">
        <f>IF(AV169="","",VLOOKUP(AV169,'標準様式１シフト記号表（勤務時間帯）'!$C$6:$K$35,9,FALSE))</f>
        <v/>
      </c>
      <c r="AW170" s="298" t="str">
        <f>IF(AW169="","",VLOOKUP(AW169,'標準様式１シフト記号表（勤務時間帯）'!$C$6:$K$35,9,FALSE))</f>
        <v/>
      </c>
      <c r="AX170" s="1592">
        <f>IF($BB$3="４週",SUM(S170:AT170),IF($BB$3="暦月",SUM(S170:AW170),""))</f>
        <v>0</v>
      </c>
      <c r="AY170" s="1593"/>
      <c r="AZ170" s="1594">
        <f>IF($BB$3="４週",AX170/4,IF($BB$3="暦月",'標準様式１（100名）'!AX170/('標準様式１（100名）'!$BB$8/7),""))</f>
        <v>0</v>
      </c>
      <c r="BA170" s="1595"/>
      <c r="BB170" s="1643"/>
      <c r="BC170" s="1544"/>
      <c r="BD170" s="1544"/>
      <c r="BE170" s="1544"/>
      <c r="BF170" s="1545"/>
    </row>
    <row r="171" spans="2:58" ht="20.25" customHeight="1" x14ac:dyDescent="0.15">
      <c r="B171" s="1522"/>
      <c r="C171" s="1631"/>
      <c r="D171" s="1632"/>
      <c r="E171" s="1633"/>
      <c r="F171" s="357">
        <f>C169</f>
        <v>0</v>
      </c>
      <c r="G171" s="1607"/>
      <c r="H171" s="1537"/>
      <c r="I171" s="1538"/>
      <c r="J171" s="1538"/>
      <c r="K171" s="1539"/>
      <c r="L171" s="1612"/>
      <c r="M171" s="1613"/>
      <c r="N171" s="1613"/>
      <c r="O171" s="1614"/>
      <c r="P171" s="1596" t="s">
        <v>550</v>
      </c>
      <c r="Q171" s="1597"/>
      <c r="R171" s="1598"/>
      <c r="S171" s="301" t="str">
        <f>IF(S169="","",VLOOKUP(S169,'標準様式１シフト記号表（勤務時間帯）'!$C$6:$U$35,19,FALSE))</f>
        <v/>
      </c>
      <c r="T171" s="302" t="str">
        <f>IF(T169="","",VLOOKUP(T169,'標準様式１シフト記号表（勤務時間帯）'!$C$6:$U$35,19,FALSE))</f>
        <v/>
      </c>
      <c r="U171" s="302" t="str">
        <f>IF(U169="","",VLOOKUP(U169,'標準様式１シフト記号表（勤務時間帯）'!$C$6:$U$35,19,FALSE))</f>
        <v/>
      </c>
      <c r="V171" s="302" t="str">
        <f>IF(V169="","",VLOOKUP(V169,'標準様式１シフト記号表（勤務時間帯）'!$C$6:$U$35,19,FALSE))</f>
        <v/>
      </c>
      <c r="W171" s="302" t="str">
        <f>IF(W169="","",VLOOKUP(W169,'標準様式１シフト記号表（勤務時間帯）'!$C$6:$U$35,19,FALSE))</f>
        <v/>
      </c>
      <c r="X171" s="302" t="str">
        <f>IF(X169="","",VLOOKUP(X169,'標準様式１シフト記号表（勤務時間帯）'!$C$6:$U$35,19,FALSE))</f>
        <v/>
      </c>
      <c r="Y171" s="303" t="str">
        <f>IF(Y169="","",VLOOKUP(Y169,'標準様式１シフト記号表（勤務時間帯）'!$C$6:$U$35,19,FALSE))</f>
        <v/>
      </c>
      <c r="Z171" s="301" t="str">
        <f>IF(Z169="","",VLOOKUP(Z169,'標準様式１シフト記号表（勤務時間帯）'!$C$6:$U$35,19,FALSE))</f>
        <v/>
      </c>
      <c r="AA171" s="302" t="str">
        <f>IF(AA169="","",VLOOKUP(AA169,'標準様式１シフト記号表（勤務時間帯）'!$C$6:$U$35,19,FALSE))</f>
        <v/>
      </c>
      <c r="AB171" s="302" t="str">
        <f>IF(AB169="","",VLOOKUP(AB169,'標準様式１シフト記号表（勤務時間帯）'!$C$6:$U$35,19,FALSE))</f>
        <v/>
      </c>
      <c r="AC171" s="302" t="str">
        <f>IF(AC169="","",VLOOKUP(AC169,'標準様式１シフト記号表（勤務時間帯）'!$C$6:$U$35,19,FALSE))</f>
        <v/>
      </c>
      <c r="AD171" s="302" t="str">
        <f>IF(AD169="","",VLOOKUP(AD169,'標準様式１シフト記号表（勤務時間帯）'!$C$6:$U$35,19,FALSE))</f>
        <v/>
      </c>
      <c r="AE171" s="302" t="str">
        <f>IF(AE169="","",VLOOKUP(AE169,'標準様式１シフト記号表（勤務時間帯）'!$C$6:$U$35,19,FALSE))</f>
        <v/>
      </c>
      <c r="AF171" s="303" t="str">
        <f>IF(AF169="","",VLOOKUP(AF169,'標準様式１シフト記号表（勤務時間帯）'!$C$6:$U$35,19,FALSE))</f>
        <v/>
      </c>
      <c r="AG171" s="301" t="str">
        <f>IF(AG169="","",VLOOKUP(AG169,'標準様式１シフト記号表（勤務時間帯）'!$C$6:$U$35,19,FALSE))</f>
        <v/>
      </c>
      <c r="AH171" s="302" t="str">
        <f>IF(AH169="","",VLOOKUP(AH169,'標準様式１シフト記号表（勤務時間帯）'!$C$6:$U$35,19,FALSE))</f>
        <v/>
      </c>
      <c r="AI171" s="302" t="str">
        <f>IF(AI169="","",VLOOKUP(AI169,'標準様式１シフト記号表（勤務時間帯）'!$C$6:$U$35,19,FALSE))</f>
        <v/>
      </c>
      <c r="AJ171" s="302" t="str">
        <f>IF(AJ169="","",VLOOKUP(AJ169,'標準様式１シフト記号表（勤務時間帯）'!$C$6:$U$35,19,FALSE))</f>
        <v/>
      </c>
      <c r="AK171" s="302" t="str">
        <f>IF(AK169="","",VLOOKUP(AK169,'標準様式１シフト記号表（勤務時間帯）'!$C$6:$U$35,19,FALSE))</f>
        <v/>
      </c>
      <c r="AL171" s="302" t="str">
        <f>IF(AL169="","",VLOOKUP(AL169,'標準様式１シフト記号表（勤務時間帯）'!$C$6:$U$35,19,FALSE))</f>
        <v/>
      </c>
      <c r="AM171" s="303" t="str">
        <f>IF(AM169="","",VLOOKUP(AM169,'標準様式１シフト記号表（勤務時間帯）'!$C$6:$U$35,19,FALSE))</f>
        <v/>
      </c>
      <c r="AN171" s="301" t="str">
        <f>IF(AN169="","",VLOOKUP(AN169,'標準様式１シフト記号表（勤務時間帯）'!$C$6:$U$35,19,FALSE))</f>
        <v/>
      </c>
      <c r="AO171" s="302" t="str">
        <f>IF(AO169="","",VLOOKUP(AO169,'標準様式１シフト記号表（勤務時間帯）'!$C$6:$U$35,19,FALSE))</f>
        <v/>
      </c>
      <c r="AP171" s="302" t="str">
        <f>IF(AP169="","",VLOOKUP(AP169,'標準様式１シフト記号表（勤務時間帯）'!$C$6:$U$35,19,FALSE))</f>
        <v/>
      </c>
      <c r="AQ171" s="302" t="str">
        <f>IF(AQ169="","",VLOOKUP(AQ169,'標準様式１シフト記号表（勤務時間帯）'!$C$6:$U$35,19,FALSE))</f>
        <v/>
      </c>
      <c r="AR171" s="302" t="str">
        <f>IF(AR169="","",VLOOKUP(AR169,'標準様式１シフト記号表（勤務時間帯）'!$C$6:$U$35,19,FALSE))</f>
        <v/>
      </c>
      <c r="AS171" s="302" t="str">
        <f>IF(AS169="","",VLOOKUP(AS169,'標準様式１シフト記号表（勤務時間帯）'!$C$6:$U$35,19,FALSE))</f>
        <v/>
      </c>
      <c r="AT171" s="303" t="str">
        <f>IF(AT169="","",VLOOKUP(AT169,'標準様式１シフト記号表（勤務時間帯）'!$C$6:$U$35,19,FALSE))</f>
        <v/>
      </c>
      <c r="AU171" s="301" t="str">
        <f>IF(AU169="","",VLOOKUP(AU169,'標準様式１シフト記号表（勤務時間帯）'!$C$6:$U$35,19,FALSE))</f>
        <v/>
      </c>
      <c r="AV171" s="302" t="str">
        <f>IF(AV169="","",VLOOKUP(AV169,'標準様式１シフト記号表（勤務時間帯）'!$C$6:$U$35,19,FALSE))</f>
        <v/>
      </c>
      <c r="AW171" s="302" t="str">
        <f>IF(AW169="","",VLOOKUP(AW169,'標準様式１シフト記号表（勤務時間帯）'!$C$6:$U$35,19,FALSE))</f>
        <v/>
      </c>
      <c r="AX171" s="1599">
        <f>IF($BB$3="４週",SUM(S171:AT171),IF($BB$3="暦月",SUM(S171:AW171),""))</f>
        <v>0</v>
      </c>
      <c r="AY171" s="1600"/>
      <c r="AZ171" s="1601">
        <f>IF($BB$3="４週",AX171/4,IF($BB$3="暦月",'標準様式１（100名）'!AX171/('標準様式１（100名）'!$BB$8/7),""))</f>
        <v>0</v>
      </c>
      <c r="BA171" s="1602"/>
      <c r="BB171" s="1644"/>
      <c r="BC171" s="1613"/>
      <c r="BD171" s="1613"/>
      <c r="BE171" s="1613"/>
      <c r="BF171" s="1614"/>
    </row>
    <row r="172" spans="2:58" ht="20.25" customHeight="1" x14ac:dyDescent="0.15">
      <c r="B172" s="1522">
        <f>B169+1</f>
        <v>51</v>
      </c>
      <c r="C172" s="1625"/>
      <c r="D172" s="1626"/>
      <c r="E172" s="1627"/>
      <c r="F172" s="304"/>
      <c r="G172" s="1606"/>
      <c r="H172" s="1608"/>
      <c r="I172" s="1538"/>
      <c r="J172" s="1538"/>
      <c r="K172" s="1539"/>
      <c r="L172" s="1609"/>
      <c r="M172" s="1610"/>
      <c r="N172" s="1610"/>
      <c r="O172" s="1611"/>
      <c r="P172" s="1615" t="s">
        <v>548</v>
      </c>
      <c r="Q172" s="1616"/>
      <c r="R172" s="1617"/>
      <c r="S172" s="354"/>
      <c r="T172" s="355"/>
      <c r="U172" s="355"/>
      <c r="V172" s="355"/>
      <c r="W172" s="355"/>
      <c r="X172" s="355"/>
      <c r="Y172" s="356"/>
      <c r="Z172" s="354"/>
      <c r="AA172" s="355"/>
      <c r="AB172" s="355"/>
      <c r="AC172" s="355"/>
      <c r="AD172" s="355"/>
      <c r="AE172" s="355"/>
      <c r="AF172" s="356"/>
      <c r="AG172" s="354"/>
      <c r="AH172" s="355"/>
      <c r="AI172" s="355"/>
      <c r="AJ172" s="355"/>
      <c r="AK172" s="355"/>
      <c r="AL172" s="355"/>
      <c r="AM172" s="356"/>
      <c r="AN172" s="354"/>
      <c r="AO172" s="355"/>
      <c r="AP172" s="355"/>
      <c r="AQ172" s="355"/>
      <c r="AR172" s="355"/>
      <c r="AS172" s="355"/>
      <c r="AT172" s="356"/>
      <c r="AU172" s="354"/>
      <c r="AV172" s="355"/>
      <c r="AW172" s="355"/>
      <c r="AX172" s="1692"/>
      <c r="AY172" s="1693"/>
      <c r="AZ172" s="1694"/>
      <c r="BA172" s="1695"/>
      <c r="BB172" s="1642"/>
      <c r="BC172" s="1610"/>
      <c r="BD172" s="1610"/>
      <c r="BE172" s="1610"/>
      <c r="BF172" s="1611"/>
    </row>
    <row r="173" spans="2:58" ht="20.25" customHeight="1" x14ac:dyDescent="0.15">
      <c r="B173" s="1522"/>
      <c r="C173" s="1628"/>
      <c r="D173" s="1629"/>
      <c r="E173" s="1630"/>
      <c r="F173" s="296"/>
      <c r="G173" s="1533"/>
      <c r="H173" s="1537"/>
      <c r="I173" s="1538"/>
      <c r="J173" s="1538"/>
      <c r="K173" s="1539"/>
      <c r="L173" s="1543"/>
      <c r="M173" s="1544"/>
      <c r="N173" s="1544"/>
      <c r="O173" s="1545"/>
      <c r="P173" s="1589" t="s">
        <v>549</v>
      </c>
      <c r="Q173" s="1590"/>
      <c r="R173" s="1591"/>
      <c r="S173" s="297" t="str">
        <f>IF(S172="","",VLOOKUP(S172,'標準様式１シフト記号表（勤務時間帯）'!$C$6:$K$35,9,FALSE))</f>
        <v/>
      </c>
      <c r="T173" s="298" t="str">
        <f>IF(T172="","",VLOOKUP(T172,'標準様式１シフト記号表（勤務時間帯）'!$C$6:$K$35,9,FALSE))</f>
        <v/>
      </c>
      <c r="U173" s="298" t="str">
        <f>IF(U172="","",VLOOKUP(U172,'標準様式１シフト記号表（勤務時間帯）'!$C$6:$K$35,9,FALSE))</f>
        <v/>
      </c>
      <c r="V173" s="298" t="str">
        <f>IF(V172="","",VLOOKUP(V172,'標準様式１シフト記号表（勤務時間帯）'!$C$6:$K$35,9,FALSE))</f>
        <v/>
      </c>
      <c r="W173" s="298" t="str">
        <f>IF(W172="","",VLOOKUP(W172,'標準様式１シフト記号表（勤務時間帯）'!$C$6:$K$35,9,FALSE))</f>
        <v/>
      </c>
      <c r="X173" s="298" t="str">
        <f>IF(X172="","",VLOOKUP(X172,'標準様式１シフト記号表（勤務時間帯）'!$C$6:$K$35,9,FALSE))</f>
        <v/>
      </c>
      <c r="Y173" s="299" t="str">
        <f>IF(Y172="","",VLOOKUP(Y172,'標準様式１シフト記号表（勤務時間帯）'!$C$6:$K$35,9,FALSE))</f>
        <v/>
      </c>
      <c r="Z173" s="297" t="str">
        <f>IF(Z172="","",VLOOKUP(Z172,'標準様式１シフト記号表（勤務時間帯）'!$C$6:$K$35,9,FALSE))</f>
        <v/>
      </c>
      <c r="AA173" s="298" t="str">
        <f>IF(AA172="","",VLOOKUP(AA172,'標準様式１シフト記号表（勤務時間帯）'!$C$6:$K$35,9,FALSE))</f>
        <v/>
      </c>
      <c r="AB173" s="298" t="str">
        <f>IF(AB172="","",VLOOKUP(AB172,'標準様式１シフト記号表（勤務時間帯）'!$C$6:$K$35,9,FALSE))</f>
        <v/>
      </c>
      <c r="AC173" s="298" t="str">
        <f>IF(AC172="","",VLOOKUP(AC172,'標準様式１シフト記号表（勤務時間帯）'!$C$6:$K$35,9,FALSE))</f>
        <v/>
      </c>
      <c r="AD173" s="298" t="str">
        <f>IF(AD172="","",VLOOKUP(AD172,'標準様式１シフト記号表（勤務時間帯）'!$C$6:$K$35,9,FALSE))</f>
        <v/>
      </c>
      <c r="AE173" s="298" t="str">
        <f>IF(AE172="","",VLOOKUP(AE172,'標準様式１シフト記号表（勤務時間帯）'!$C$6:$K$35,9,FALSE))</f>
        <v/>
      </c>
      <c r="AF173" s="299" t="str">
        <f>IF(AF172="","",VLOOKUP(AF172,'標準様式１シフト記号表（勤務時間帯）'!$C$6:$K$35,9,FALSE))</f>
        <v/>
      </c>
      <c r="AG173" s="297" t="str">
        <f>IF(AG172="","",VLOOKUP(AG172,'標準様式１シフト記号表（勤務時間帯）'!$C$6:$K$35,9,FALSE))</f>
        <v/>
      </c>
      <c r="AH173" s="298" t="str">
        <f>IF(AH172="","",VLOOKUP(AH172,'標準様式１シフト記号表（勤務時間帯）'!$C$6:$K$35,9,FALSE))</f>
        <v/>
      </c>
      <c r="AI173" s="298" t="str">
        <f>IF(AI172="","",VLOOKUP(AI172,'標準様式１シフト記号表（勤務時間帯）'!$C$6:$K$35,9,FALSE))</f>
        <v/>
      </c>
      <c r="AJ173" s="298" t="str">
        <f>IF(AJ172="","",VLOOKUP(AJ172,'標準様式１シフト記号表（勤務時間帯）'!$C$6:$K$35,9,FALSE))</f>
        <v/>
      </c>
      <c r="AK173" s="298" t="str">
        <f>IF(AK172="","",VLOOKUP(AK172,'標準様式１シフト記号表（勤務時間帯）'!$C$6:$K$35,9,FALSE))</f>
        <v/>
      </c>
      <c r="AL173" s="298" t="str">
        <f>IF(AL172="","",VLOOKUP(AL172,'標準様式１シフト記号表（勤務時間帯）'!$C$6:$K$35,9,FALSE))</f>
        <v/>
      </c>
      <c r="AM173" s="299" t="str">
        <f>IF(AM172="","",VLOOKUP(AM172,'標準様式１シフト記号表（勤務時間帯）'!$C$6:$K$35,9,FALSE))</f>
        <v/>
      </c>
      <c r="AN173" s="297" t="str">
        <f>IF(AN172="","",VLOOKUP(AN172,'標準様式１シフト記号表（勤務時間帯）'!$C$6:$K$35,9,FALSE))</f>
        <v/>
      </c>
      <c r="AO173" s="298" t="str">
        <f>IF(AO172="","",VLOOKUP(AO172,'標準様式１シフト記号表（勤務時間帯）'!$C$6:$K$35,9,FALSE))</f>
        <v/>
      </c>
      <c r="AP173" s="298" t="str">
        <f>IF(AP172="","",VLOOKUP(AP172,'標準様式１シフト記号表（勤務時間帯）'!$C$6:$K$35,9,FALSE))</f>
        <v/>
      </c>
      <c r="AQ173" s="298" t="str">
        <f>IF(AQ172="","",VLOOKUP(AQ172,'標準様式１シフト記号表（勤務時間帯）'!$C$6:$K$35,9,FALSE))</f>
        <v/>
      </c>
      <c r="AR173" s="298" t="str">
        <f>IF(AR172="","",VLOOKUP(AR172,'標準様式１シフト記号表（勤務時間帯）'!$C$6:$K$35,9,FALSE))</f>
        <v/>
      </c>
      <c r="AS173" s="298" t="str">
        <f>IF(AS172="","",VLOOKUP(AS172,'標準様式１シフト記号表（勤務時間帯）'!$C$6:$K$35,9,FALSE))</f>
        <v/>
      </c>
      <c r="AT173" s="299" t="str">
        <f>IF(AT172="","",VLOOKUP(AT172,'標準様式１シフト記号表（勤務時間帯）'!$C$6:$K$35,9,FALSE))</f>
        <v/>
      </c>
      <c r="AU173" s="297" t="str">
        <f>IF(AU172="","",VLOOKUP(AU172,'標準様式１シフト記号表（勤務時間帯）'!$C$6:$K$35,9,FALSE))</f>
        <v/>
      </c>
      <c r="AV173" s="298" t="str">
        <f>IF(AV172="","",VLOOKUP(AV172,'標準様式１シフト記号表（勤務時間帯）'!$C$6:$K$35,9,FALSE))</f>
        <v/>
      </c>
      <c r="AW173" s="298" t="str">
        <f>IF(AW172="","",VLOOKUP(AW172,'標準様式１シフト記号表（勤務時間帯）'!$C$6:$K$35,9,FALSE))</f>
        <v/>
      </c>
      <c r="AX173" s="1592">
        <f>IF($BB$3="４週",SUM(S173:AT173),IF($BB$3="暦月",SUM(S173:AW173),""))</f>
        <v>0</v>
      </c>
      <c r="AY173" s="1593"/>
      <c r="AZ173" s="1594">
        <f>IF($BB$3="４週",AX173/4,IF($BB$3="暦月",'標準様式１（100名）'!AX173/('標準様式１（100名）'!$BB$8/7),""))</f>
        <v>0</v>
      </c>
      <c r="BA173" s="1595"/>
      <c r="BB173" s="1643"/>
      <c r="BC173" s="1544"/>
      <c r="BD173" s="1544"/>
      <c r="BE173" s="1544"/>
      <c r="BF173" s="1545"/>
    </row>
    <row r="174" spans="2:58" ht="20.25" customHeight="1" x14ac:dyDescent="0.15">
      <c r="B174" s="1522"/>
      <c r="C174" s="1631"/>
      <c r="D174" s="1632"/>
      <c r="E174" s="1633"/>
      <c r="F174" s="357">
        <f>C172</f>
        <v>0</v>
      </c>
      <c r="G174" s="1607"/>
      <c r="H174" s="1537"/>
      <c r="I174" s="1538"/>
      <c r="J174" s="1538"/>
      <c r="K174" s="1539"/>
      <c r="L174" s="1612"/>
      <c r="M174" s="1613"/>
      <c r="N174" s="1613"/>
      <c r="O174" s="1614"/>
      <c r="P174" s="1596" t="s">
        <v>550</v>
      </c>
      <c r="Q174" s="1597"/>
      <c r="R174" s="1598"/>
      <c r="S174" s="301" t="str">
        <f>IF(S172="","",VLOOKUP(S172,'標準様式１シフト記号表（勤務時間帯）'!$C$6:$U$35,19,FALSE))</f>
        <v/>
      </c>
      <c r="T174" s="302" t="str">
        <f>IF(T172="","",VLOOKUP(T172,'標準様式１シフト記号表（勤務時間帯）'!$C$6:$U$35,19,FALSE))</f>
        <v/>
      </c>
      <c r="U174" s="302" t="str">
        <f>IF(U172="","",VLOOKUP(U172,'標準様式１シフト記号表（勤務時間帯）'!$C$6:$U$35,19,FALSE))</f>
        <v/>
      </c>
      <c r="V174" s="302" t="str">
        <f>IF(V172="","",VLOOKUP(V172,'標準様式１シフト記号表（勤務時間帯）'!$C$6:$U$35,19,FALSE))</f>
        <v/>
      </c>
      <c r="W174" s="302" t="str">
        <f>IF(W172="","",VLOOKUP(W172,'標準様式１シフト記号表（勤務時間帯）'!$C$6:$U$35,19,FALSE))</f>
        <v/>
      </c>
      <c r="X174" s="302" t="str">
        <f>IF(X172="","",VLOOKUP(X172,'標準様式１シフト記号表（勤務時間帯）'!$C$6:$U$35,19,FALSE))</f>
        <v/>
      </c>
      <c r="Y174" s="303" t="str">
        <f>IF(Y172="","",VLOOKUP(Y172,'標準様式１シフト記号表（勤務時間帯）'!$C$6:$U$35,19,FALSE))</f>
        <v/>
      </c>
      <c r="Z174" s="301" t="str">
        <f>IF(Z172="","",VLOOKUP(Z172,'標準様式１シフト記号表（勤務時間帯）'!$C$6:$U$35,19,FALSE))</f>
        <v/>
      </c>
      <c r="AA174" s="302" t="str">
        <f>IF(AA172="","",VLOOKUP(AA172,'標準様式１シフト記号表（勤務時間帯）'!$C$6:$U$35,19,FALSE))</f>
        <v/>
      </c>
      <c r="AB174" s="302" t="str">
        <f>IF(AB172="","",VLOOKUP(AB172,'標準様式１シフト記号表（勤務時間帯）'!$C$6:$U$35,19,FALSE))</f>
        <v/>
      </c>
      <c r="AC174" s="302" t="str">
        <f>IF(AC172="","",VLOOKUP(AC172,'標準様式１シフト記号表（勤務時間帯）'!$C$6:$U$35,19,FALSE))</f>
        <v/>
      </c>
      <c r="AD174" s="302" t="str">
        <f>IF(AD172="","",VLOOKUP(AD172,'標準様式１シフト記号表（勤務時間帯）'!$C$6:$U$35,19,FALSE))</f>
        <v/>
      </c>
      <c r="AE174" s="302" t="str">
        <f>IF(AE172="","",VLOOKUP(AE172,'標準様式１シフト記号表（勤務時間帯）'!$C$6:$U$35,19,FALSE))</f>
        <v/>
      </c>
      <c r="AF174" s="303" t="str">
        <f>IF(AF172="","",VLOOKUP(AF172,'標準様式１シフト記号表（勤務時間帯）'!$C$6:$U$35,19,FALSE))</f>
        <v/>
      </c>
      <c r="AG174" s="301" t="str">
        <f>IF(AG172="","",VLOOKUP(AG172,'標準様式１シフト記号表（勤務時間帯）'!$C$6:$U$35,19,FALSE))</f>
        <v/>
      </c>
      <c r="AH174" s="302" t="str">
        <f>IF(AH172="","",VLOOKUP(AH172,'標準様式１シフト記号表（勤務時間帯）'!$C$6:$U$35,19,FALSE))</f>
        <v/>
      </c>
      <c r="AI174" s="302" t="str">
        <f>IF(AI172="","",VLOOKUP(AI172,'標準様式１シフト記号表（勤務時間帯）'!$C$6:$U$35,19,FALSE))</f>
        <v/>
      </c>
      <c r="AJ174" s="302" t="str">
        <f>IF(AJ172="","",VLOOKUP(AJ172,'標準様式１シフト記号表（勤務時間帯）'!$C$6:$U$35,19,FALSE))</f>
        <v/>
      </c>
      <c r="AK174" s="302" t="str">
        <f>IF(AK172="","",VLOOKUP(AK172,'標準様式１シフト記号表（勤務時間帯）'!$C$6:$U$35,19,FALSE))</f>
        <v/>
      </c>
      <c r="AL174" s="302" t="str">
        <f>IF(AL172="","",VLOOKUP(AL172,'標準様式１シフト記号表（勤務時間帯）'!$C$6:$U$35,19,FALSE))</f>
        <v/>
      </c>
      <c r="AM174" s="303" t="str">
        <f>IF(AM172="","",VLOOKUP(AM172,'標準様式１シフト記号表（勤務時間帯）'!$C$6:$U$35,19,FALSE))</f>
        <v/>
      </c>
      <c r="AN174" s="301" t="str">
        <f>IF(AN172="","",VLOOKUP(AN172,'標準様式１シフト記号表（勤務時間帯）'!$C$6:$U$35,19,FALSE))</f>
        <v/>
      </c>
      <c r="AO174" s="302" t="str">
        <f>IF(AO172="","",VLOOKUP(AO172,'標準様式１シフト記号表（勤務時間帯）'!$C$6:$U$35,19,FALSE))</f>
        <v/>
      </c>
      <c r="AP174" s="302" t="str">
        <f>IF(AP172="","",VLOOKUP(AP172,'標準様式１シフト記号表（勤務時間帯）'!$C$6:$U$35,19,FALSE))</f>
        <v/>
      </c>
      <c r="AQ174" s="302" t="str">
        <f>IF(AQ172="","",VLOOKUP(AQ172,'標準様式１シフト記号表（勤務時間帯）'!$C$6:$U$35,19,FALSE))</f>
        <v/>
      </c>
      <c r="AR174" s="302" t="str">
        <f>IF(AR172="","",VLOOKUP(AR172,'標準様式１シフト記号表（勤務時間帯）'!$C$6:$U$35,19,FALSE))</f>
        <v/>
      </c>
      <c r="AS174" s="302" t="str">
        <f>IF(AS172="","",VLOOKUP(AS172,'標準様式１シフト記号表（勤務時間帯）'!$C$6:$U$35,19,FALSE))</f>
        <v/>
      </c>
      <c r="AT174" s="303" t="str">
        <f>IF(AT172="","",VLOOKUP(AT172,'標準様式１シフト記号表（勤務時間帯）'!$C$6:$U$35,19,FALSE))</f>
        <v/>
      </c>
      <c r="AU174" s="301" t="str">
        <f>IF(AU172="","",VLOOKUP(AU172,'標準様式１シフト記号表（勤務時間帯）'!$C$6:$U$35,19,FALSE))</f>
        <v/>
      </c>
      <c r="AV174" s="302" t="str">
        <f>IF(AV172="","",VLOOKUP(AV172,'標準様式１シフト記号表（勤務時間帯）'!$C$6:$U$35,19,FALSE))</f>
        <v/>
      </c>
      <c r="AW174" s="302" t="str">
        <f>IF(AW172="","",VLOOKUP(AW172,'標準様式１シフト記号表（勤務時間帯）'!$C$6:$U$35,19,FALSE))</f>
        <v/>
      </c>
      <c r="AX174" s="1599">
        <f>IF($BB$3="４週",SUM(S174:AT174),IF($BB$3="暦月",SUM(S174:AW174),""))</f>
        <v>0</v>
      </c>
      <c r="AY174" s="1600"/>
      <c r="AZ174" s="1601">
        <f>IF($BB$3="４週",AX174/4,IF($BB$3="暦月",'標準様式１（100名）'!AX174/('標準様式１（100名）'!$BB$8/7),""))</f>
        <v>0</v>
      </c>
      <c r="BA174" s="1602"/>
      <c r="BB174" s="1644"/>
      <c r="BC174" s="1613"/>
      <c r="BD174" s="1613"/>
      <c r="BE174" s="1613"/>
      <c r="BF174" s="1614"/>
    </row>
    <row r="175" spans="2:58" ht="20.25" customHeight="1" x14ac:dyDescent="0.15">
      <c r="B175" s="1522">
        <f>B172+1</f>
        <v>52</v>
      </c>
      <c r="C175" s="1625"/>
      <c r="D175" s="1626"/>
      <c r="E175" s="1627"/>
      <c r="F175" s="304"/>
      <c r="G175" s="1606"/>
      <c r="H175" s="1608"/>
      <c r="I175" s="1538"/>
      <c r="J175" s="1538"/>
      <c r="K175" s="1539"/>
      <c r="L175" s="1609"/>
      <c r="M175" s="1610"/>
      <c r="N175" s="1610"/>
      <c r="O175" s="1611"/>
      <c r="P175" s="1615" t="s">
        <v>548</v>
      </c>
      <c r="Q175" s="1616"/>
      <c r="R175" s="1617"/>
      <c r="S175" s="354"/>
      <c r="T175" s="355"/>
      <c r="U175" s="355"/>
      <c r="V175" s="355"/>
      <c r="W175" s="355"/>
      <c r="X175" s="355"/>
      <c r="Y175" s="356"/>
      <c r="Z175" s="354"/>
      <c r="AA175" s="355"/>
      <c r="AB175" s="355"/>
      <c r="AC175" s="355"/>
      <c r="AD175" s="355"/>
      <c r="AE175" s="355"/>
      <c r="AF175" s="356"/>
      <c r="AG175" s="354"/>
      <c r="AH175" s="355"/>
      <c r="AI175" s="355"/>
      <c r="AJ175" s="355"/>
      <c r="AK175" s="355"/>
      <c r="AL175" s="355"/>
      <c r="AM175" s="356"/>
      <c r="AN175" s="354"/>
      <c r="AO175" s="355"/>
      <c r="AP175" s="355"/>
      <c r="AQ175" s="355"/>
      <c r="AR175" s="355"/>
      <c r="AS175" s="355"/>
      <c r="AT175" s="356"/>
      <c r="AU175" s="354"/>
      <c r="AV175" s="355"/>
      <c r="AW175" s="355"/>
      <c r="AX175" s="1692"/>
      <c r="AY175" s="1693"/>
      <c r="AZ175" s="1694"/>
      <c r="BA175" s="1695"/>
      <c r="BB175" s="1642"/>
      <c r="BC175" s="1610"/>
      <c r="BD175" s="1610"/>
      <c r="BE175" s="1610"/>
      <c r="BF175" s="1611"/>
    </row>
    <row r="176" spans="2:58" ht="20.25" customHeight="1" x14ac:dyDescent="0.15">
      <c r="B176" s="1522"/>
      <c r="C176" s="1628"/>
      <c r="D176" s="1629"/>
      <c r="E176" s="1630"/>
      <c r="F176" s="296"/>
      <c r="G176" s="1533"/>
      <c r="H176" s="1537"/>
      <c r="I176" s="1538"/>
      <c r="J176" s="1538"/>
      <c r="K176" s="1539"/>
      <c r="L176" s="1543"/>
      <c r="M176" s="1544"/>
      <c r="N176" s="1544"/>
      <c r="O176" s="1545"/>
      <c r="P176" s="1589" t="s">
        <v>549</v>
      </c>
      <c r="Q176" s="1590"/>
      <c r="R176" s="1591"/>
      <c r="S176" s="297" t="str">
        <f>IF(S175="","",VLOOKUP(S175,'標準様式１シフト記号表（勤務時間帯）'!$C$6:$K$35,9,FALSE))</f>
        <v/>
      </c>
      <c r="T176" s="298" t="str">
        <f>IF(T175="","",VLOOKUP(T175,'標準様式１シフト記号表（勤務時間帯）'!$C$6:$K$35,9,FALSE))</f>
        <v/>
      </c>
      <c r="U176" s="298" t="str">
        <f>IF(U175="","",VLOOKUP(U175,'標準様式１シフト記号表（勤務時間帯）'!$C$6:$K$35,9,FALSE))</f>
        <v/>
      </c>
      <c r="V176" s="298" t="str">
        <f>IF(V175="","",VLOOKUP(V175,'標準様式１シフト記号表（勤務時間帯）'!$C$6:$K$35,9,FALSE))</f>
        <v/>
      </c>
      <c r="W176" s="298" t="str">
        <f>IF(W175="","",VLOOKUP(W175,'標準様式１シフト記号表（勤務時間帯）'!$C$6:$K$35,9,FALSE))</f>
        <v/>
      </c>
      <c r="X176" s="298" t="str">
        <f>IF(X175="","",VLOOKUP(X175,'標準様式１シフト記号表（勤務時間帯）'!$C$6:$K$35,9,FALSE))</f>
        <v/>
      </c>
      <c r="Y176" s="299" t="str">
        <f>IF(Y175="","",VLOOKUP(Y175,'標準様式１シフト記号表（勤務時間帯）'!$C$6:$K$35,9,FALSE))</f>
        <v/>
      </c>
      <c r="Z176" s="297" t="str">
        <f>IF(Z175="","",VLOOKUP(Z175,'標準様式１シフト記号表（勤務時間帯）'!$C$6:$K$35,9,FALSE))</f>
        <v/>
      </c>
      <c r="AA176" s="298" t="str">
        <f>IF(AA175="","",VLOOKUP(AA175,'標準様式１シフト記号表（勤務時間帯）'!$C$6:$K$35,9,FALSE))</f>
        <v/>
      </c>
      <c r="AB176" s="298" t="str">
        <f>IF(AB175="","",VLOOKUP(AB175,'標準様式１シフト記号表（勤務時間帯）'!$C$6:$K$35,9,FALSE))</f>
        <v/>
      </c>
      <c r="AC176" s="298" t="str">
        <f>IF(AC175="","",VLOOKUP(AC175,'標準様式１シフト記号表（勤務時間帯）'!$C$6:$K$35,9,FALSE))</f>
        <v/>
      </c>
      <c r="AD176" s="298" t="str">
        <f>IF(AD175="","",VLOOKUP(AD175,'標準様式１シフト記号表（勤務時間帯）'!$C$6:$K$35,9,FALSE))</f>
        <v/>
      </c>
      <c r="AE176" s="298" t="str">
        <f>IF(AE175="","",VLOOKUP(AE175,'標準様式１シフト記号表（勤務時間帯）'!$C$6:$K$35,9,FALSE))</f>
        <v/>
      </c>
      <c r="AF176" s="299" t="str">
        <f>IF(AF175="","",VLOOKUP(AF175,'標準様式１シフト記号表（勤務時間帯）'!$C$6:$K$35,9,FALSE))</f>
        <v/>
      </c>
      <c r="AG176" s="297" t="str">
        <f>IF(AG175="","",VLOOKUP(AG175,'標準様式１シフト記号表（勤務時間帯）'!$C$6:$K$35,9,FALSE))</f>
        <v/>
      </c>
      <c r="AH176" s="298" t="str">
        <f>IF(AH175="","",VLOOKUP(AH175,'標準様式１シフト記号表（勤務時間帯）'!$C$6:$K$35,9,FALSE))</f>
        <v/>
      </c>
      <c r="AI176" s="298" t="str">
        <f>IF(AI175="","",VLOOKUP(AI175,'標準様式１シフト記号表（勤務時間帯）'!$C$6:$K$35,9,FALSE))</f>
        <v/>
      </c>
      <c r="AJ176" s="298" t="str">
        <f>IF(AJ175="","",VLOOKUP(AJ175,'標準様式１シフト記号表（勤務時間帯）'!$C$6:$K$35,9,FALSE))</f>
        <v/>
      </c>
      <c r="AK176" s="298" t="str">
        <f>IF(AK175="","",VLOOKUP(AK175,'標準様式１シフト記号表（勤務時間帯）'!$C$6:$K$35,9,FALSE))</f>
        <v/>
      </c>
      <c r="AL176" s="298" t="str">
        <f>IF(AL175="","",VLOOKUP(AL175,'標準様式１シフト記号表（勤務時間帯）'!$C$6:$K$35,9,FALSE))</f>
        <v/>
      </c>
      <c r="AM176" s="299" t="str">
        <f>IF(AM175="","",VLOOKUP(AM175,'標準様式１シフト記号表（勤務時間帯）'!$C$6:$K$35,9,FALSE))</f>
        <v/>
      </c>
      <c r="AN176" s="297" t="str">
        <f>IF(AN175="","",VLOOKUP(AN175,'標準様式１シフト記号表（勤務時間帯）'!$C$6:$K$35,9,FALSE))</f>
        <v/>
      </c>
      <c r="AO176" s="298" t="str">
        <f>IF(AO175="","",VLOOKUP(AO175,'標準様式１シフト記号表（勤務時間帯）'!$C$6:$K$35,9,FALSE))</f>
        <v/>
      </c>
      <c r="AP176" s="298" t="str">
        <f>IF(AP175="","",VLOOKUP(AP175,'標準様式１シフト記号表（勤務時間帯）'!$C$6:$K$35,9,FALSE))</f>
        <v/>
      </c>
      <c r="AQ176" s="298" t="str">
        <f>IF(AQ175="","",VLOOKUP(AQ175,'標準様式１シフト記号表（勤務時間帯）'!$C$6:$K$35,9,FALSE))</f>
        <v/>
      </c>
      <c r="AR176" s="298" t="str">
        <f>IF(AR175="","",VLOOKUP(AR175,'標準様式１シフト記号表（勤務時間帯）'!$C$6:$K$35,9,FALSE))</f>
        <v/>
      </c>
      <c r="AS176" s="298" t="str">
        <f>IF(AS175="","",VLOOKUP(AS175,'標準様式１シフト記号表（勤務時間帯）'!$C$6:$K$35,9,FALSE))</f>
        <v/>
      </c>
      <c r="AT176" s="299" t="str">
        <f>IF(AT175="","",VLOOKUP(AT175,'標準様式１シフト記号表（勤務時間帯）'!$C$6:$K$35,9,FALSE))</f>
        <v/>
      </c>
      <c r="AU176" s="297" t="str">
        <f>IF(AU175="","",VLOOKUP(AU175,'標準様式１シフト記号表（勤務時間帯）'!$C$6:$K$35,9,FALSE))</f>
        <v/>
      </c>
      <c r="AV176" s="298" t="str">
        <f>IF(AV175="","",VLOOKUP(AV175,'標準様式１シフト記号表（勤務時間帯）'!$C$6:$K$35,9,FALSE))</f>
        <v/>
      </c>
      <c r="AW176" s="298" t="str">
        <f>IF(AW175="","",VLOOKUP(AW175,'標準様式１シフト記号表（勤務時間帯）'!$C$6:$K$35,9,FALSE))</f>
        <v/>
      </c>
      <c r="AX176" s="1592">
        <f>IF($BB$3="４週",SUM(S176:AT176),IF($BB$3="暦月",SUM(S176:AW176),""))</f>
        <v>0</v>
      </c>
      <c r="AY176" s="1593"/>
      <c r="AZ176" s="1594">
        <f>IF($BB$3="４週",AX176/4,IF($BB$3="暦月",'標準様式１（100名）'!AX176/('標準様式１（100名）'!$BB$8/7),""))</f>
        <v>0</v>
      </c>
      <c r="BA176" s="1595"/>
      <c r="BB176" s="1643"/>
      <c r="BC176" s="1544"/>
      <c r="BD176" s="1544"/>
      <c r="BE176" s="1544"/>
      <c r="BF176" s="1545"/>
    </row>
    <row r="177" spans="2:58" ht="20.25" customHeight="1" x14ac:dyDescent="0.15">
      <c r="B177" s="1522"/>
      <c r="C177" s="1631"/>
      <c r="D177" s="1632"/>
      <c r="E177" s="1633"/>
      <c r="F177" s="357">
        <f>C175</f>
        <v>0</v>
      </c>
      <c r="G177" s="1607"/>
      <c r="H177" s="1537"/>
      <c r="I177" s="1538"/>
      <c r="J177" s="1538"/>
      <c r="K177" s="1539"/>
      <c r="L177" s="1612"/>
      <c r="M177" s="1613"/>
      <c r="N177" s="1613"/>
      <c r="O177" s="1614"/>
      <c r="P177" s="1596" t="s">
        <v>550</v>
      </c>
      <c r="Q177" s="1597"/>
      <c r="R177" s="1598"/>
      <c r="S177" s="301" t="str">
        <f>IF(S175="","",VLOOKUP(S175,'標準様式１シフト記号表（勤務時間帯）'!$C$6:$U$35,19,FALSE))</f>
        <v/>
      </c>
      <c r="T177" s="302" t="str">
        <f>IF(T175="","",VLOOKUP(T175,'標準様式１シフト記号表（勤務時間帯）'!$C$6:$U$35,19,FALSE))</f>
        <v/>
      </c>
      <c r="U177" s="302" t="str">
        <f>IF(U175="","",VLOOKUP(U175,'標準様式１シフト記号表（勤務時間帯）'!$C$6:$U$35,19,FALSE))</f>
        <v/>
      </c>
      <c r="V177" s="302" t="str">
        <f>IF(V175="","",VLOOKUP(V175,'標準様式１シフト記号表（勤務時間帯）'!$C$6:$U$35,19,FALSE))</f>
        <v/>
      </c>
      <c r="W177" s="302" t="str">
        <f>IF(W175="","",VLOOKUP(W175,'標準様式１シフト記号表（勤務時間帯）'!$C$6:$U$35,19,FALSE))</f>
        <v/>
      </c>
      <c r="X177" s="302" t="str">
        <f>IF(X175="","",VLOOKUP(X175,'標準様式１シフト記号表（勤務時間帯）'!$C$6:$U$35,19,FALSE))</f>
        <v/>
      </c>
      <c r="Y177" s="303" t="str">
        <f>IF(Y175="","",VLOOKUP(Y175,'標準様式１シフト記号表（勤務時間帯）'!$C$6:$U$35,19,FALSE))</f>
        <v/>
      </c>
      <c r="Z177" s="301" t="str">
        <f>IF(Z175="","",VLOOKUP(Z175,'標準様式１シフト記号表（勤務時間帯）'!$C$6:$U$35,19,FALSE))</f>
        <v/>
      </c>
      <c r="AA177" s="302" t="str">
        <f>IF(AA175="","",VLOOKUP(AA175,'標準様式１シフト記号表（勤務時間帯）'!$C$6:$U$35,19,FALSE))</f>
        <v/>
      </c>
      <c r="AB177" s="302" t="str">
        <f>IF(AB175="","",VLOOKUP(AB175,'標準様式１シフト記号表（勤務時間帯）'!$C$6:$U$35,19,FALSE))</f>
        <v/>
      </c>
      <c r="AC177" s="302" t="str">
        <f>IF(AC175="","",VLOOKUP(AC175,'標準様式１シフト記号表（勤務時間帯）'!$C$6:$U$35,19,FALSE))</f>
        <v/>
      </c>
      <c r="AD177" s="302" t="str">
        <f>IF(AD175="","",VLOOKUP(AD175,'標準様式１シフト記号表（勤務時間帯）'!$C$6:$U$35,19,FALSE))</f>
        <v/>
      </c>
      <c r="AE177" s="302" t="str">
        <f>IF(AE175="","",VLOOKUP(AE175,'標準様式１シフト記号表（勤務時間帯）'!$C$6:$U$35,19,FALSE))</f>
        <v/>
      </c>
      <c r="AF177" s="303" t="str">
        <f>IF(AF175="","",VLOOKUP(AF175,'標準様式１シフト記号表（勤務時間帯）'!$C$6:$U$35,19,FALSE))</f>
        <v/>
      </c>
      <c r="AG177" s="301" t="str">
        <f>IF(AG175="","",VLOOKUP(AG175,'標準様式１シフト記号表（勤務時間帯）'!$C$6:$U$35,19,FALSE))</f>
        <v/>
      </c>
      <c r="AH177" s="302" t="str">
        <f>IF(AH175="","",VLOOKUP(AH175,'標準様式１シフト記号表（勤務時間帯）'!$C$6:$U$35,19,FALSE))</f>
        <v/>
      </c>
      <c r="AI177" s="302" t="str">
        <f>IF(AI175="","",VLOOKUP(AI175,'標準様式１シフト記号表（勤務時間帯）'!$C$6:$U$35,19,FALSE))</f>
        <v/>
      </c>
      <c r="AJ177" s="302" t="str">
        <f>IF(AJ175="","",VLOOKUP(AJ175,'標準様式１シフト記号表（勤務時間帯）'!$C$6:$U$35,19,FALSE))</f>
        <v/>
      </c>
      <c r="AK177" s="302" t="str">
        <f>IF(AK175="","",VLOOKUP(AK175,'標準様式１シフト記号表（勤務時間帯）'!$C$6:$U$35,19,FALSE))</f>
        <v/>
      </c>
      <c r="AL177" s="302" t="str">
        <f>IF(AL175="","",VLOOKUP(AL175,'標準様式１シフト記号表（勤務時間帯）'!$C$6:$U$35,19,FALSE))</f>
        <v/>
      </c>
      <c r="AM177" s="303" t="str">
        <f>IF(AM175="","",VLOOKUP(AM175,'標準様式１シフト記号表（勤務時間帯）'!$C$6:$U$35,19,FALSE))</f>
        <v/>
      </c>
      <c r="AN177" s="301" t="str">
        <f>IF(AN175="","",VLOOKUP(AN175,'標準様式１シフト記号表（勤務時間帯）'!$C$6:$U$35,19,FALSE))</f>
        <v/>
      </c>
      <c r="AO177" s="302" t="str">
        <f>IF(AO175="","",VLOOKUP(AO175,'標準様式１シフト記号表（勤務時間帯）'!$C$6:$U$35,19,FALSE))</f>
        <v/>
      </c>
      <c r="AP177" s="302" t="str">
        <f>IF(AP175="","",VLOOKUP(AP175,'標準様式１シフト記号表（勤務時間帯）'!$C$6:$U$35,19,FALSE))</f>
        <v/>
      </c>
      <c r="AQ177" s="302" t="str">
        <f>IF(AQ175="","",VLOOKUP(AQ175,'標準様式１シフト記号表（勤務時間帯）'!$C$6:$U$35,19,FALSE))</f>
        <v/>
      </c>
      <c r="AR177" s="302" t="str">
        <f>IF(AR175="","",VLOOKUP(AR175,'標準様式１シフト記号表（勤務時間帯）'!$C$6:$U$35,19,FALSE))</f>
        <v/>
      </c>
      <c r="AS177" s="302" t="str">
        <f>IF(AS175="","",VLOOKUP(AS175,'標準様式１シフト記号表（勤務時間帯）'!$C$6:$U$35,19,FALSE))</f>
        <v/>
      </c>
      <c r="AT177" s="303" t="str">
        <f>IF(AT175="","",VLOOKUP(AT175,'標準様式１シフト記号表（勤務時間帯）'!$C$6:$U$35,19,FALSE))</f>
        <v/>
      </c>
      <c r="AU177" s="301" t="str">
        <f>IF(AU175="","",VLOOKUP(AU175,'標準様式１シフト記号表（勤務時間帯）'!$C$6:$U$35,19,FALSE))</f>
        <v/>
      </c>
      <c r="AV177" s="302" t="str">
        <f>IF(AV175="","",VLOOKUP(AV175,'標準様式１シフト記号表（勤務時間帯）'!$C$6:$U$35,19,FALSE))</f>
        <v/>
      </c>
      <c r="AW177" s="302" t="str">
        <f>IF(AW175="","",VLOOKUP(AW175,'標準様式１シフト記号表（勤務時間帯）'!$C$6:$U$35,19,FALSE))</f>
        <v/>
      </c>
      <c r="AX177" s="1599">
        <f>IF($BB$3="４週",SUM(S177:AT177),IF($BB$3="暦月",SUM(S177:AW177),""))</f>
        <v>0</v>
      </c>
      <c r="AY177" s="1600"/>
      <c r="AZ177" s="1601">
        <f>IF($BB$3="４週",AX177/4,IF($BB$3="暦月",'標準様式１（100名）'!AX177/('標準様式１（100名）'!$BB$8/7),""))</f>
        <v>0</v>
      </c>
      <c r="BA177" s="1602"/>
      <c r="BB177" s="1644"/>
      <c r="BC177" s="1613"/>
      <c r="BD177" s="1613"/>
      <c r="BE177" s="1613"/>
      <c r="BF177" s="1614"/>
    </row>
    <row r="178" spans="2:58" ht="20.25" customHeight="1" x14ac:dyDescent="0.15">
      <c r="B178" s="1522">
        <f>B175+1</f>
        <v>53</v>
      </c>
      <c r="C178" s="1625"/>
      <c r="D178" s="1626"/>
      <c r="E178" s="1627"/>
      <c r="F178" s="304"/>
      <c r="G178" s="1606"/>
      <c r="H178" s="1608"/>
      <c r="I178" s="1538"/>
      <c r="J178" s="1538"/>
      <c r="K178" s="1539"/>
      <c r="L178" s="1609"/>
      <c r="M178" s="1610"/>
      <c r="N178" s="1610"/>
      <c r="O178" s="1611"/>
      <c r="P178" s="1615" t="s">
        <v>548</v>
      </c>
      <c r="Q178" s="1616"/>
      <c r="R178" s="1617"/>
      <c r="S178" s="354"/>
      <c r="T178" s="355"/>
      <c r="U178" s="355"/>
      <c r="V178" s="355"/>
      <c r="W178" s="355"/>
      <c r="X178" s="355"/>
      <c r="Y178" s="356"/>
      <c r="Z178" s="354"/>
      <c r="AA178" s="355"/>
      <c r="AB178" s="355"/>
      <c r="AC178" s="355"/>
      <c r="AD178" s="355"/>
      <c r="AE178" s="355"/>
      <c r="AF178" s="356"/>
      <c r="AG178" s="354"/>
      <c r="AH178" s="355"/>
      <c r="AI178" s="355"/>
      <c r="AJ178" s="355"/>
      <c r="AK178" s="355"/>
      <c r="AL178" s="355"/>
      <c r="AM178" s="356"/>
      <c r="AN178" s="354"/>
      <c r="AO178" s="355"/>
      <c r="AP178" s="355"/>
      <c r="AQ178" s="355"/>
      <c r="AR178" s="355"/>
      <c r="AS178" s="355"/>
      <c r="AT178" s="356"/>
      <c r="AU178" s="354"/>
      <c r="AV178" s="355"/>
      <c r="AW178" s="355"/>
      <c r="AX178" s="1692"/>
      <c r="AY178" s="1693"/>
      <c r="AZ178" s="1694"/>
      <c r="BA178" s="1695"/>
      <c r="BB178" s="1642"/>
      <c r="BC178" s="1610"/>
      <c r="BD178" s="1610"/>
      <c r="BE178" s="1610"/>
      <c r="BF178" s="1611"/>
    </row>
    <row r="179" spans="2:58" ht="20.25" customHeight="1" x14ac:dyDescent="0.15">
      <c r="B179" s="1522"/>
      <c r="C179" s="1628"/>
      <c r="D179" s="1629"/>
      <c r="E179" s="1630"/>
      <c r="F179" s="296"/>
      <c r="G179" s="1533"/>
      <c r="H179" s="1537"/>
      <c r="I179" s="1538"/>
      <c r="J179" s="1538"/>
      <c r="K179" s="1539"/>
      <c r="L179" s="1543"/>
      <c r="M179" s="1544"/>
      <c r="N179" s="1544"/>
      <c r="O179" s="1545"/>
      <c r="P179" s="1589" t="s">
        <v>549</v>
      </c>
      <c r="Q179" s="1590"/>
      <c r="R179" s="1591"/>
      <c r="S179" s="297" t="str">
        <f>IF(S178="","",VLOOKUP(S178,'標準様式１シフト記号表（勤務時間帯）'!$C$6:$K$35,9,FALSE))</f>
        <v/>
      </c>
      <c r="T179" s="298" t="str">
        <f>IF(T178="","",VLOOKUP(T178,'標準様式１シフト記号表（勤務時間帯）'!$C$6:$K$35,9,FALSE))</f>
        <v/>
      </c>
      <c r="U179" s="298" t="str">
        <f>IF(U178="","",VLOOKUP(U178,'標準様式１シフト記号表（勤務時間帯）'!$C$6:$K$35,9,FALSE))</f>
        <v/>
      </c>
      <c r="V179" s="298" t="str">
        <f>IF(V178="","",VLOOKUP(V178,'標準様式１シフト記号表（勤務時間帯）'!$C$6:$K$35,9,FALSE))</f>
        <v/>
      </c>
      <c r="W179" s="298" t="str">
        <f>IF(W178="","",VLOOKUP(W178,'標準様式１シフト記号表（勤務時間帯）'!$C$6:$K$35,9,FALSE))</f>
        <v/>
      </c>
      <c r="X179" s="298" t="str">
        <f>IF(X178="","",VLOOKUP(X178,'標準様式１シフト記号表（勤務時間帯）'!$C$6:$K$35,9,FALSE))</f>
        <v/>
      </c>
      <c r="Y179" s="299" t="str">
        <f>IF(Y178="","",VLOOKUP(Y178,'標準様式１シフト記号表（勤務時間帯）'!$C$6:$K$35,9,FALSE))</f>
        <v/>
      </c>
      <c r="Z179" s="297" t="str">
        <f>IF(Z178="","",VLOOKUP(Z178,'標準様式１シフト記号表（勤務時間帯）'!$C$6:$K$35,9,FALSE))</f>
        <v/>
      </c>
      <c r="AA179" s="298" t="str">
        <f>IF(AA178="","",VLOOKUP(AA178,'標準様式１シフト記号表（勤務時間帯）'!$C$6:$K$35,9,FALSE))</f>
        <v/>
      </c>
      <c r="AB179" s="298" t="str">
        <f>IF(AB178="","",VLOOKUP(AB178,'標準様式１シフト記号表（勤務時間帯）'!$C$6:$K$35,9,FALSE))</f>
        <v/>
      </c>
      <c r="AC179" s="298" t="str">
        <f>IF(AC178="","",VLOOKUP(AC178,'標準様式１シフト記号表（勤務時間帯）'!$C$6:$K$35,9,FALSE))</f>
        <v/>
      </c>
      <c r="AD179" s="298" t="str">
        <f>IF(AD178="","",VLOOKUP(AD178,'標準様式１シフト記号表（勤務時間帯）'!$C$6:$K$35,9,FALSE))</f>
        <v/>
      </c>
      <c r="AE179" s="298" t="str">
        <f>IF(AE178="","",VLOOKUP(AE178,'標準様式１シフト記号表（勤務時間帯）'!$C$6:$K$35,9,FALSE))</f>
        <v/>
      </c>
      <c r="AF179" s="299" t="str">
        <f>IF(AF178="","",VLOOKUP(AF178,'標準様式１シフト記号表（勤務時間帯）'!$C$6:$K$35,9,FALSE))</f>
        <v/>
      </c>
      <c r="AG179" s="297" t="str">
        <f>IF(AG178="","",VLOOKUP(AG178,'標準様式１シフト記号表（勤務時間帯）'!$C$6:$K$35,9,FALSE))</f>
        <v/>
      </c>
      <c r="AH179" s="298" t="str">
        <f>IF(AH178="","",VLOOKUP(AH178,'標準様式１シフト記号表（勤務時間帯）'!$C$6:$K$35,9,FALSE))</f>
        <v/>
      </c>
      <c r="AI179" s="298" t="str">
        <f>IF(AI178="","",VLOOKUP(AI178,'標準様式１シフト記号表（勤務時間帯）'!$C$6:$K$35,9,FALSE))</f>
        <v/>
      </c>
      <c r="AJ179" s="298" t="str">
        <f>IF(AJ178="","",VLOOKUP(AJ178,'標準様式１シフト記号表（勤務時間帯）'!$C$6:$K$35,9,FALSE))</f>
        <v/>
      </c>
      <c r="AK179" s="298" t="str">
        <f>IF(AK178="","",VLOOKUP(AK178,'標準様式１シフト記号表（勤務時間帯）'!$C$6:$K$35,9,FALSE))</f>
        <v/>
      </c>
      <c r="AL179" s="298" t="str">
        <f>IF(AL178="","",VLOOKUP(AL178,'標準様式１シフト記号表（勤務時間帯）'!$C$6:$K$35,9,FALSE))</f>
        <v/>
      </c>
      <c r="AM179" s="299" t="str">
        <f>IF(AM178="","",VLOOKUP(AM178,'標準様式１シフト記号表（勤務時間帯）'!$C$6:$K$35,9,FALSE))</f>
        <v/>
      </c>
      <c r="AN179" s="297" t="str">
        <f>IF(AN178="","",VLOOKUP(AN178,'標準様式１シフト記号表（勤務時間帯）'!$C$6:$K$35,9,FALSE))</f>
        <v/>
      </c>
      <c r="AO179" s="298" t="str">
        <f>IF(AO178="","",VLOOKUP(AO178,'標準様式１シフト記号表（勤務時間帯）'!$C$6:$K$35,9,FALSE))</f>
        <v/>
      </c>
      <c r="AP179" s="298" t="str">
        <f>IF(AP178="","",VLOOKUP(AP178,'標準様式１シフト記号表（勤務時間帯）'!$C$6:$K$35,9,FALSE))</f>
        <v/>
      </c>
      <c r="AQ179" s="298" t="str">
        <f>IF(AQ178="","",VLOOKUP(AQ178,'標準様式１シフト記号表（勤務時間帯）'!$C$6:$K$35,9,FALSE))</f>
        <v/>
      </c>
      <c r="AR179" s="298" t="str">
        <f>IF(AR178="","",VLOOKUP(AR178,'標準様式１シフト記号表（勤務時間帯）'!$C$6:$K$35,9,FALSE))</f>
        <v/>
      </c>
      <c r="AS179" s="298" t="str">
        <f>IF(AS178="","",VLOOKUP(AS178,'標準様式１シフト記号表（勤務時間帯）'!$C$6:$K$35,9,FALSE))</f>
        <v/>
      </c>
      <c r="AT179" s="299" t="str">
        <f>IF(AT178="","",VLOOKUP(AT178,'標準様式１シフト記号表（勤務時間帯）'!$C$6:$K$35,9,FALSE))</f>
        <v/>
      </c>
      <c r="AU179" s="297" t="str">
        <f>IF(AU178="","",VLOOKUP(AU178,'標準様式１シフト記号表（勤務時間帯）'!$C$6:$K$35,9,FALSE))</f>
        <v/>
      </c>
      <c r="AV179" s="298" t="str">
        <f>IF(AV178="","",VLOOKUP(AV178,'標準様式１シフト記号表（勤務時間帯）'!$C$6:$K$35,9,FALSE))</f>
        <v/>
      </c>
      <c r="AW179" s="298" t="str">
        <f>IF(AW178="","",VLOOKUP(AW178,'標準様式１シフト記号表（勤務時間帯）'!$C$6:$K$35,9,FALSE))</f>
        <v/>
      </c>
      <c r="AX179" s="1592">
        <f>IF($BB$3="４週",SUM(S179:AT179),IF($BB$3="暦月",SUM(S179:AW179),""))</f>
        <v>0</v>
      </c>
      <c r="AY179" s="1593"/>
      <c r="AZ179" s="1594">
        <f>IF($BB$3="４週",AX179/4,IF($BB$3="暦月",'標準様式１（100名）'!AX179/('標準様式１（100名）'!$BB$8/7),""))</f>
        <v>0</v>
      </c>
      <c r="BA179" s="1595"/>
      <c r="BB179" s="1643"/>
      <c r="BC179" s="1544"/>
      <c r="BD179" s="1544"/>
      <c r="BE179" s="1544"/>
      <c r="BF179" s="1545"/>
    </row>
    <row r="180" spans="2:58" ht="20.25" customHeight="1" x14ac:dyDescent="0.15">
      <c r="B180" s="1522"/>
      <c r="C180" s="1631"/>
      <c r="D180" s="1632"/>
      <c r="E180" s="1633"/>
      <c r="F180" s="357">
        <f>C178</f>
        <v>0</v>
      </c>
      <c r="G180" s="1607"/>
      <c r="H180" s="1537"/>
      <c r="I180" s="1538"/>
      <c r="J180" s="1538"/>
      <c r="K180" s="1539"/>
      <c r="L180" s="1612"/>
      <c r="M180" s="1613"/>
      <c r="N180" s="1613"/>
      <c r="O180" s="1614"/>
      <c r="P180" s="1596" t="s">
        <v>550</v>
      </c>
      <c r="Q180" s="1597"/>
      <c r="R180" s="1598"/>
      <c r="S180" s="301" t="str">
        <f>IF(S178="","",VLOOKUP(S178,'標準様式１シフト記号表（勤務時間帯）'!$C$6:$U$35,19,FALSE))</f>
        <v/>
      </c>
      <c r="T180" s="302" t="str">
        <f>IF(T178="","",VLOOKUP(T178,'標準様式１シフト記号表（勤務時間帯）'!$C$6:$U$35,19,FALSE))</f>
        <v/>
      </c>
      <c r="U180" s="302" t="str">
        <f>IF(U178="","",VLOOKUP(U178,'標準様式１シフト記号表（勤務時間帯）'!$C$6:$U$35,19,FALSE))</f>
        <v/>
      </c>
      <c r="V180" s="302" t="str">
        <f>IF(V178="","",VLOOKUP(V178,'標準様式１シフト記号表（勤務時間帯）'!$C$6:$U$35,19,FALSE))</f>
        <v/>
      </c>
      <c r="W180" s="302" t="str">
        <f>IF(W178="","",VLOOKUP(W178,'標準様式１シフト記号表（勤務時間帯）'!$C$6:$U$35,19,FALSE))</f>
        <v/>
      </c>
      <c r="X180" s="302" t="str">
        <f>IF(X178="","",VLOOKUP(X178,'標準様式１シフト記号表（勤務時間帯）'!$C$6:$U$35,19,FALSE))</f>
        <v/>
      </c>
      <c r="Y180" s="303" t="str">
        <f>IF(Y178="","",VLOOKUP(Y178,'標準様式１シフト記号表（勤務時間帯）'!$C$6:$U$35,19,FALSE))</f>
        <v/>
      </c>
      <c r="Z180" s="301" t="str">
        <f>IF(Z178="","",VLOOKUP(Z178,'標準様式１シフト記号表（勤務時間帯）'!$C$6:$U$35,19,FALSE))</f>
        <v/>
      </c>
      <c r="AA180" s="302" t="str">
        <f>IF(AA178="","",VLOOKUP(AA178,'標準様式１シフト記号表（勤務時間帯）'!$C$6:$U$35,19,FALSE))</f>
        <v/>
      </c>
      <c r="AB180" s="302" t="str">
        <f>IF(AB178="","",VLOOKUP(AB178,'標準様式１シフト記号表（勤務時間帯）'!$C$6:$U$35,19,FALSE))</f>
        <v/>
      </c>
      <c r="AC180" s="302" t="str">
        <f>IF(AC178="","",VLOOKUP(AC178,'標準様式１シフト記号表（勤務時間帯）'!$C$6:$U$35,19,FALSE))</f>
        <v/>
      </c>
      <c r="AD180" s="302" t="str">
        <f>IF(AD178="","",VLOOKUP(AD178,'標準様式１シフト記号表（勤務時間帯）'!$C$6:$U$35,19,FALSE))</f>
        <v/>
      </c>
      <c r="AE180" s="302" t="str">
        <f>IF(AE178="","",VLOOKUP(AE178,'標準様式１シフト記号表（勤務時間帯）'!$C$6:$U$35,19,FALSE))</f>
        <v/>
      </c>
      <c r="AF180" s="303" t="str">
        <f>IF(AF178="","",VLOOKUP(AF178,'標準様式１シフト記号表（勤務時間帯）'!$C$6:$U$35,19,FALSE))</f>
        <v/>
      </c>
      <c r="AG180" s="301" t="str">
        <f>IF(AG178="","",VLOOKUP(AG178,'標準様式１シフト記号表（勤務時間帯）'!$C$6:$U$35,19,FALSE))</f>
        <v/>
      </c>
      <c r="AH180" s="302" t="str">
        <f>IF(AH178="","",VLOOKUP(AH178,'標準様式１シフト記号表（勤務時間帯）'!$C$6:$U$35,19,FALSE))</f>
        <v/>
      </c>
      <c r="AI180" s="302" t="str">
        <f>IF(AI178="","",VLOOKUP(AI178,'標準様式１シフト記号表（勤務時間帯）'!$C$6:$U$35,19,FALSE))</f>
        <v/>
      </c>
      <c r="AJ180" s="302" t="str">
        <f>IF(AJ178="","",VLOOKUP(AJ178,'標準様式１シフト記号表（勤務時間帯）'!$C$6:$U$35,19,FALSE))</f>
        <v/>
      </c>
      <c r="AK180" s="302" t="str">
        <f>IF(AK178="","",VLOOKUP(AK178,'標準様式１シフト記号表（勤務時間帯）'!$C$6:$U$35,19,FALSE))</f>
        <v/>
      </c>
      <c r="AL180" s="302" t="str">
        <f>IF(AL178="","",VLOOKUP(AL178,'標準様式１シフト記号表（勤務時間帯）'!$C$6:$U$35,19,FALSE))</f>
        <v/>
      </c>
      <c r="AM180" s="303" t="str">
        <f>IF(AM178="","",VLOOKUP(AM178,'標準様式１シフト記号表（勤務時間帯）'!$C$6:$U$35,19,FALSE))</f>
        <v/>
      </c>
      <c r="AN180" s="301" t="str">
        <f>IF(AN178="","",VLOOKUP(AN178,'標準様式１シフト記号表（勤務時間帯）'!$C$6:$U$35,19,FALSE))</f>
        <v/>
      </c>
      <c r="AO180" s="302" t="str">
        <f>IF(AO178="","",VLOOKUP(AO178,'標準様式１シフト記号表（勤務時間帯）'!$C$6:$U$35,19,FALSE))</f>
        <v/>
      </c>
      <c r="AP180" s="302" t="str">
        <f>IF(AP178="","",VLOOKUP(AP178,'標準様式１シフト記号表（勤務時間帯）'!$C$6:$U$35,19,FALSE))</f>
        <v/>
      </c>
      <c r="AQ180" s="302" t="str">
        <f>IF(AQ178="","",VLOOKUP(AQ178,'標準様式１シフト記号表（勤務時間帯）'!$C$6:$U$35,19,FALSE))</f>
        <v/>
      </c>
      <c r="AR180" s="302" t="str">
        <f>IF(AR178="","",VLOOKUP(AR178,'標準様式１シフト記号表（勤務時間帯）'!$C$6:$U$35,19,FALSE))</f>
        <v/>
      </c>
      <c r="AS180" s="302" t="str">
        <f>IF(AS178="","",VLOOKUP(AS178,'標準様式１シフト記号表（勤務時間帯）'!$C$6:$U$35,19,FALSE))</f>
        <v/>
      </c>
      <c r="AT180" s="303" t="str">
        <f>IF(AT178="","",VLOOKUP(AT178,'標準様式１シフト記号表（勤務時間帯）'!$C$6:$U$35,19,FALSE))</f>
        <v/>
      </c>
      <c r="AU180" s="301" t="str">
        <f>IF(AU178="","",VLOOKUP(AU178,'標準様式１シフト記号表（勤務時間帯）'!$C$6:$U$35,19,FALSE))</f>
        <v/>
      </c>
      <c r="AV180" s="302" t="str">
        <f>IF(AV178="","",VLOOKUP(AV178,'標準様式１シフト記号表（勤務時間帯）'!$C$6:$U$35,19,FALSE))</f>
        <v/>
      </c>
      <c r="AW180" s="302" t="str">
        <f>IF(AW178="","",VLOOKUP(AW178,'標準様式１シフト記号表（勤務時間帯）'!$C$6:$U$35,19,FALSE))</f>
        <v/>
      </c>
      <c r="AX180" s="1599">
        <f>IF($BB$3="４週",SUM(S180:AT180),IF($BB$3="暦月",SUM(S180:AW180),""))</f>
        <v>0</v>
      </c>
      <c r="AY180" s="1600"/>
      <c r="AZ180" s="1601">
        <f>IF($BB$3="４週",AX180/4,IF($BB$3="暦月",'標準様式１（100名）'!AX180/('標準様式１（100名）'!$BB$8/7),""))</f>
        <v>0</v>
      </c>
      <c r="BA180" s="1602"/>
      <c r="BB180" s="1644"/>
      <c r="BC180" s="1613"/>
      <c r="BD180" s="1613"/>
      <c r="BE180" s="1613"/>
      <c r="BF180" s="1614"/>
    </row>
    <row r="181" spans="2:58" ht="20.25" customHeight="1" x14ac:dyDescent="0.15">
      <c r="B181" s="1522">
        <f>B178+1</f>
        <v>54</v>
      </c>
      <c r="C181" s="1625"/>
      <c r="D181" s="1626"/>
      <c r="E181" s="1627"/>
      <c r="F181" s="304"/>
      <c r="G181" s="1606"/>
      <c r="H181" s="1608"/>
      <c r="I181" s="1538"/>
      <c r="J181" s="1538"/>
      <c r="K181" s="1539"/>
      <c r="L181" s="1609"/>
      <c r="M181" s="1610"/>
      <c r="N181" s="1610"/>
      <c r="O181" s="1611"/>
      <c r="P181" s="1615" t="s">
        <v>548</v>
      </c>
      <c r="Q181" s="1616"/>
      <c r="R181" s="1617"/>
      <c r="S181" s="354"/>
      <c r="T181" s="355"/>
      <c r="U181" s="355"/>
      <c r="V181" s="355"/>
      <c r="W181" s="355"/>
      <c r="X181" s="355"/>
      <c r="Y181" s="356"/>
      <c r="Z181" s="354"/>
      <c r="AA181" s="355"/>
      <c r="AB181" s="355"/>
      <c r="AC181" s="355"/>
      <c r="AD181" s="355"/>
      <c r="AE181" s="355"/>
      <c r="AF181" s="356"/>
      <c r="AG181" s="354"/>
      <c r="AH181" s="355"/>
      <c r="AI181" s="355"/>
      <c r="AJ181" s="355"/>
      <c r="AK181" s="355"/>
      <c r="AL181" s="355"/>
      <c r="AM181" s="356"/>
      <c r="AN181" s="354"/>
      <c r="AO181" s="355"/>
      <c r="AP181" s="355"/>
      <c r="AQ181" s="355"/>
      <c r="AR181" s="355"/>
      <c r="AS181" s="355"/>
      <c r="AT181" s="356"/>
      <c r="AU181" s="354"/>
      <c r="AV181" s="355"/>
      <c r="AW181" s="355"/>
      <c r="AX181" s="1692"/>
      <c r="AY181" s="1693"/>
      <c r="AZ181" s="1694"/>
      <c r="BA181" s="1695"/>
      <c r="BB181" s="1642"/>
      <c r="BC181" s="1610"/>
      <c r="BD181" s="1610"/>
      <c r="BE181" s="1610"/>
      <c r="BF181" s="1611"/>
    </row>
    <row r="182" spans="2:58" ht="20.25" customHeight="1" x14ac:dyDescent="0.15">
      <c r="B182" s="1522"/>
      <c r="C182" s="1628"/>
      <c r="D182" s="1629"/>
      <c r="E182" s="1630"/>
      <c r="F182" s="296"/>
      <c r="G182" s="1533"/>
      <c r="H182" s="1537"/>
      <c r="I182" s="1538"/>
      <c r="J182" s="1538"/>
      <c r="K182" s="1539"/>
      <c r="L182" s="1543"/>
      <c r="M182" s="1544"/>
      <c r="N182" s="1544"/>
      <c r="O182" s="1545"/>
      <c r="P182" s="1589" t="s">
        <v>549</v>
      </c>
      <c r="Q182" s="1590"/>
      <c r="R182" s="1591"/>
      <c r="S182" s="297" t="str">
        <f>IF(S181="","",VLOOKUP(S181,'標準様式１シフト記号表（勤務時間帯）'!$C$6:$K$35,9,FALSE))</f>
        <v/>
      </c>
      <c r="T182" s="298" t="str">
        <f>IF(T181="","",VLOOKUP(T181,'標準様式１シフト記号表（勤務時間帯）'!$C$6:$K$35,9,FALSE))</f>
        <v/>
      </c>
      <c r="U182" s="298" t="str">
        <f>IF(U181="","",VLOOKUP(U181,'標準様式１シフト記号表（勤務時間帯）'!$C$6:$K$35,9,FALSE))</f>
        <v/>
      </c>
      <c r="V182" s="298" t="str">
        <f>IF(V181="","",VLOOKUP(V181,'標準様式１シフト記号表（勤務時間帯）'!$C$6:$K$35,9,FALSE))</f>
        <v/>
      </c>
      <c r="W182" s="298" t="str">
        <f>IF(W181="","",VLOOKUP(W181,'標準様式１シフト記号表（勤務時間帯）'!$C$6:$K$35,9,FALSE))</f>
        <v/>
      </c>
      <c r="X182" s="298" t="str">
        <f>IF(X181="","",VLOOKUP(X181,'標準様式１シフト記号表（勤務時間帯）'!$C$6:$K$35,9,FALSE))</f>
        <v/>
      </c>
      <c r="Y182" s="299" t="str">
        <f>IF(Y181="","",VLOOKUP(Y181,'標準様式１シフト記号表（勤務時間帯）'!$C$6:$K$35,9,FALSE))</f>
        <v/>
      </c>
      <c r="Z182" s="297" t="str">
        <f>IF(Z181="","",VLOOKUP(Z181,'標準様式１シフト記号表（勤務時間帯）'!$C$6:$K$35,9,FALSE))</f>
        <v/>
      </c>
      <c r="AA182" s="298" t="str">
        <f>IF(AA181="","",VLOOKUP(AA181,'標準様式１シフト記号表（勤務時間帯）'!$C$6:$K$35,9,FALSE))</f>
        <v/>
      </c>
      <c r="AB182" s="298" t="str">
        <f>IF(AB181="","",VLOOKUP(AB181,'標準様式１シフト記号表（勤務時間帯）'!$C$6:$K$35,9,FALSE))</f>
        <v/>
      </c>
      <c r="AC182" s="298" t="str">
        <f>IF(AC181="","",VLOOKUP(AC181,'標準様式１シフト記号表（勤務時間帯）'!$C$6:$K$35,9,FALSE))</f>
        <v/>
      </c>
      <c r="AD182" s="298" t="str">
        <f>IF(AD181="","",VLOOKUP(AD181,'標準様式１シフト記号表（勤務時間帯）'!$C$6:$K$35,9,FALSE))</f>
        <v/>
      </c>
      <c r="AE182" s="298" t="str">
        <f>IF(AE181="","",VLOOKUP(AE181,'標準様式１シフト記号表（勤務時間帯）'!$C$6:$K$35,9,FALSE))</f>
        <v/>
      </c>
      <c r="AF182" s="299" t="str">
        <f>IF(AF181="","",VLOOKUP(AF181,'標準様式１シフト記号表（勤務時間帯）'!$C$6:$K$35,9,FALSE))</f>
        <v/>
      </c>
      <c r="AG182" s="297" t="str">
        <f>IF(AG181="","",VLOOKUP(AG181,'標準様式１シフト記号表（勤務時間帯）'!$C$6:$K$35,9,FALSE))</f>
        <v/>
      </c>
      <c r="AH182" s="298" t="str">
        <f>IF(AH181="","",VLOOKUP(AH181,'標準様式１シフト記号表（勤務時間帯）'!$C$6:$K$35,9,FALSE))</f>
        <v/>
      </c>
      <c r="AI182" s="298" t="str">
        <f>IF(AI181="","",VLOOKUP(AI181,'標準様式１シフト記号表（勤務時間帯）'!$C$6:$K$35,9,FALSE))</f>
        <v/>
      </c>
      <c r="AJ182" s="298" t="str">
        <f>IF(AJ181="","",VLOOKUP(AJ181,'標準様式１シフト記号表（勤務時間帯）'!$C$6:$K$35,9,FALSE))</f>
        <v/>
      </c>
      <c r="AK182" s="298" t="str">
        <f>IF(AK181="","",VLOOKUP(AK181,'標準様式１シフト記号表（勤務時間帯）'!$C$6:$K$35,9,FALSE))</f>
        <v/>
      </c>
      <c r="AL182" s="298" t="str">
        <f>IF(AL181="","",VLOOKUP(AL181,'標準様式１シフト記号表（勤務時間帯）'!$C$6:$K$35,9,FALSE))</f>
        <v/>
      </c>
      <c r="AM182" s="299" t="str">
        <f>IF(AM181="","",VLOOKUP(AM181,'標準様式１シフト記号表（勤務時間帯）'!$C$6:$K$35,9,FALSE))</f>
        <v/>
      </c>
      <c r="AN182" s="297" t="str">
        <f>IF(AN181="","",VLOOKUP(AN181,'標準様式１シフト記号表（勤務時間帯）'!$C$6:$K$35,9,FALSE))</f>
        <v/>
      </c>
      <c r="AO182" s="298" t="str">
        <f>IF(AO181="","",VLOOKUP(AO181,'標準様式１シフト記号表（勤務時間帯）'!$C$6:$K$35,9,FALSE))</f>
        <v/>
      </c>
      <c r="AP182" s="298" t="str">
        <f>IF(AP181="","",VLOOKUP(AP181,'標準様式１シフト記号表（勤務時間帯）'!$C$6:$K$35,9,FALSE))</f>
        <v/>
      </c>
      <c r="AQ182" s="298" t="str">
        <f>IF(AQ181="","",VLOOKUP(AQ181,'標準様式１シフト記号表（勤務時間帯）'!$C$6:$K$35,9,FALSE))</f>
        <v/>
      </c>
      <c r="AR182" s="298" t="str">
        <f>IF(AR181="","",VLOOKUP(AR181,'標準様式１シフト記号表（勤務時間帯）'!$C$6:$K$35,9,FALSE))</f>
        <v/>
      </c>
      <c r="AS182" s="298" t="str">
        <f>IF(AS181="","",VLOOKUP(AS181,'標準様式１シフト記号表（勤務時間帯）'!$C$6:$K$35,9,FALSE))</f>
        <v/>
      </c>
      <c r="AT182" s="299" t="str">
        <f>IF(AT181="","",VLOOKUP(AT181,'標準様式１シフト記号表（勤務時間帯）'!$C$6:$K$35,9,FALSE))</f>
        <v/>
      </c>
      <c r="AU182" s="297" t="str">
        <f>IF(AU181="","",VLOOKUP(AU181,'標準様式１シフト記号表（勤務時間帯）'!$C$6:$K$35,9,FALSE))</f>
        <v/>
      </c>
      <c r="AV182" s="298" t="str">
        <f>IF(AV181="","",VLOOKUP(AV181,'標準様式１シフト記号表（勤務時間帯）'!$C$6:$K$35,9,FALSE))</f>
        <v/>
      </c>
      <c r="AW182" s="298" t="str">
        <f>IF(AW181="","",VLOOKUP(AW181,'標準様式１シフト記号表（勤務時間帯）'!$C$6:$K$35,9,FALSE))</f>
        <v/>
      </c>
      <c r="AX182" s="1592">
        <f>IF($BB$3="４週",SUM(S182:AT182),IF($BB$3="暦月",SUM(S182:AW182),""))</f>
        <v>0</v>
      </c>
      <c r="AY182" s="1593"/>
      <c r="AZ182" s="1594">
        <f>IF($BB$3="４週",AX182/4,IF($BB$3="暦月",'標準様式１（100名）'!AX182/('標準様式１（100名）'!$BB$8/7),""))</f>
        <v>0</v>
      </c>
      <c r="BA182" s="1595"/>
      <c r="BB182" s="1643"/>
      <c r="BC182" s="1544"/>
      <c r="BD182" s="1544"/>
      <c r="BE182" s="1544"/>
      <c r="BF182" s="1545"/>
    </row>
    <row r="183" spans="2:58" ht="20.25" customHeight="1" x14ac:dyDescent="0.15">
      <c r="B183" s="1522"/>
      <c r="C183" s="1631"/>
      <c r="D183" s="1632"/>
      <c r="E183" s="1633"/>
      <c r="F183" s="357">
        <f>C181</f>
        <v>0</v>
      </c>
      <c r="G183" s="1607"/>
      <c r="H183" s="1537"/>
      <c r="I183" s="1538"/>
      <c r="J183" s="1538"/>
      <c r="K183" s="1539"/>
      <c r="L183" s="1612"/>
      <c r="M183" s="1613"/>
      <c r="N183" s="1613"/>
      <c r="O183" s="1614"/>
      <c r="P183" s="1596" t="s">
        <v>550</v>
      </c>
      <c r="Q183" s="1597"/>
      <c r="R183" s="1598"/>
      <c r="S183" s="301" t="str">
        <f>IF(S181="","",VLOOKUP(S181,'標準様式１シフト記号表（勤務時間帯）'!$C$6:$U$35,19,FALSE))</f>
        <v/>
      </c>
      <c r="T183" s="302" t="str">
        <f>IF(T181="","",VLOOKUP(T181,'標準様式１シフト記号表（勤務時間帯）'!$C$6:$U$35,19,FALSE))</f>
        <v/>
      </c>
      <c r="U183" s="302" t="str">
        <f>IF(U181="","",VLOOKUP(U181,'標準様式１シフト記号表（勤務時間帯）'!$C$6:$U$35,19,FALSE))</f>
        <v/>
      </c>
      <c r="V183" s="302" t="str">
        <f>IF(V181="","",VLOOKUP(V181,'標準様式１シフト記号表（勤務時間帯）'!$C$6:$U$35,19,FALSE))</f>
        <v/>
      </c>
      <c r="W183" s="302" t="str">
        <f>IF(W181="","",VLOOKUP(W181,'標準様式１シフト記号表（勤務時間帯）'!$C$6:$U$35,19,FALSE))</f>
        <v/>
      </c>
      <c r="X183" s="302" t="str">
        <f>IF(X181="","",VLOOKUP(X181,'標準様式１シフト記号表（勤務時間帯）'!$C$6:$U$35,19,FALSE))</f>
        <v/>
      </c>
      <c r="Y183" s="303" t="str">
        <f>IF(Y181="","",VLOOKUP(Y181,'標準様式１シフト記号表（勤務時間帯）'!$C$6:$U$35,19,FALSE))</f>
        <v/>
      </c>
      <c r="Z183" s="301" t="str">
        <f>IF(Z181="","",VLOOKUP(Z181,'標準様式１シフト記号表（勤務時間帯）'!$C$6:$U$35,19,FALSE))</f>
        <v/>
      </c>
      <c r="AA183" s="302" t="str">
        <f>IF(AA181="","",VLOOKUP(AA181,'標準様式１シフト記号表（勤務時間帯）'!$C$6:$U$35,19,FALSE))</f>
        <v/>
      </c>
      <c r="AB183" s="302" t="str">
        <f>IF(AB181="","",VLOOKUP(AB181,'標準様式１シフト記号表（勤務時間帯）'!$C$6:$U$35,19,FALSE))</f>
        <v/>
      </c>
      <c r="AC183" s="302" t="str">
        <f>IF(AC181="","",VLOOKUP(AC181,'標準様式１シフト記号表（勤務時間帯）'!$C$6:$U$35,19,FALSE))</f>
        <v/>
      </c>
      <c r="AD183" s="302" t="str">
        <f>IF(AD181="","",VLOOKUP(AD181,'標準様式１シフト記号表（勤務時間帯）'!$C$6:$U$35,19,FALSE))</f>
        <v/>
      </c>
      <c r="AE183" s="302" t="str">
        <f>IF(AE181="","",VLOOKUP(AE181,'標準様式１シフト記号表（勤務時間帯）'!$C$6:$U$35,19,FALSE))</f>
        <v/>
      </c>
      <c r="AF183" s="303" t="str">
        <f>IF(AF181="","",VLOOKUP(AF181,'標準様式１シフト記号表（勤務時間帯）'!$C$6:$U$35,19,FALSE))</f>
        <v/>
      </c>
      <c r="AG183" s="301" t="str">
        <f>IF(AG181="","",VLOOKUP(AG181,'標準様式１シフト記号表（勤務時間帯）'!$C$6:$U$35,19,FALSE))</f>
        <v/>
      </c>
      <c r="AH183" s="302" t="str">
        <f>IF(AH181="","",VLOOKUP(AH181,'標準様式１シフト記号表（勤務時間帯）'!$C$6:$U$35,19,FALSE))</f>
        <v/>
      </c>
      <c r="AI183" s="302" t="str">
        <f>IF(AI181="","",VLOOKUP(AI181,'標準様式１シフト記号表（勤務時間帯）'!$C$6:$U$35,19,FALSE))</f>
        <v/>
      </c>
      <c r="AJ183" s="302" t="str">
        <f>IF(AJ181="","",VLOOKUP(AJ181,'標準様式１シフト記号表（勤務時間帯）'!$C$6:$U$35,19,FALSE))</f>
        <v/>
      </c>
      <c r="AK183" s="302" t="str">
        <f>IF(AK181="","",VLOOKUP(AK181,'標準様式１シフト記号表（勤務時間帯）'!$C$6:$U$35,19,FALSE))</f>
        <v/>
      </c>
      <c r="AL183" s="302" t="str">
        <f>IF(AL181="","",VLOOKUP(AL181,'標準様式１シフト記号表（勤務時間帯）'!$C$6:$U$35,19,FALSE))</f>
        <v/>
      </c>
      <c r="AM183" s="303" t="str">
        <f>IF(AM181="","",VLOOKUP(AM181,'標準様式１シフト記号表（勤務時間帯）'!$C$6:$U$35,19,FALSE))</f>
        <v/>
      </c>
      <c r="AN183" s="301" t="str">
        <f>IF(AN181="","",VLOOKUP(AN181,'標準様式１シフト記号表（勤務時間帯）'!$C$6:$U$35,19,FALSE))</f>
        <v/>
      </c>
      <c r="AO183" s="302" t="str">
        <f>IF(AO181="","",VLOOKUP(AO181,'標準様式１シフト記号表（勤務時間帯）'!$C$6:$U$35,19,FALSE))</f>
        <v/>
      </c>
      <c r="AP183" s="302" t="str">
        <f>IF(AP181="","",VLOOKUP(AP181,'標準様式１シフト記号表（勤務時間帯）'!$C$6:$U$35,19,FALSE))</f>
        <v/>
      </c>
      <c r="AQ183" s="302" t="str">
        <f>IF(AQ181="","",VLOOKUP(AQ181,'標準様式１シフト記号表（勤務時間帯）'!$C$6:$U$35,19,FALSE))</f>
        <v/>
      </c>
      <c r="AR183" s="302" t="str">
        <f>IF(AR181="","",VLOOKUP(AR181,'標準様式１シフト記号表（勤務時間帯）'!$C$6:$U$35,19,FALSE))</f>
        <v/>
      </c>
      <c r="AS183" s="302" t="str">
        <f>IF(AS181="","",VLOOKUP(AS181,'標準様式１シフト記号表（勤務時間帯）'!$C$6:$U$35,19,FALSE))</f>
        <v/>
      </c>
      <c r="AT183" s="303" t="str">
        <f>IF(AT181="","",VLOOKUP(AT181,'標準様式１シフト記号表（勤務時間帯）'!$C$6:$U$35,19,FALSE))</f>
        <v/>
      </c>
      <c r="AU183" s="301" t="str">
        <f>IF(AU181="","",VLOOKUP(AU181,'標準様式１シフト記号表（勤務時間帯）'!$C$6:$U$35,19,FALSE))</f>
        <v/>
      </c>
      <c r="AV183" s="302" t="str">
        <f>IF(AV181="","",VLOOKUP(AV181,'標準様式１シフト記号表（勤務時間帯）'!$C$6:$U$35,19,FALSE))</f>
        <v/>
      </c>
      <c r="AW183" s="302" t="str">
        <f>IF(AW181="","",VLOOKUP(AW181,'標準様式１シフト記号表（勤務時間帯）'!$C$6:$U$35,19,FALSE))</f>
        <v/>
      </c>
      <c r="AX183" s="1599">
        <f>IF($BB$3="４週",SUM(S183:AT183),IF($BB$3="暦月",SUM(S183:AW183),""))</f>
        <v>0</v>
      </c>
      <c r="AY183" s="1600"/>
      <c r="AZ183" s="1601">
        <f>IF($BB$3="４週",AX183/4,IF($BB$3="暦月",'標準様式１（100名）'!AX183/('標準様式１（100名）'!$BB$8/7),""))</f>
        <v>0</v>
      </c>
      <c r="BA183" s="1602"/>
      <c r="BB183" s="1644"/>
      <c r="BC183" s="1613"/>
      <c r="BD183" s="1613"/>
      <c r="BE183" s="1613"/>
      <c r="BF183" s="1614"/>
    </row>
    <row r="184" spans="2:58" ht="20.25" customHeight="1" x14ac:dyDescent="0.15">
      <c r="B184" s="1522">
        <f>B181+1</f>
        <v>55</v>
      </c>
      <c r="C184" s="1625"/>
      <c r="D184" s="1626"/>
      <c r="E184" s="1627"/>
      <c r="F184" s="304"/>
      <c r="G184" s="1606"/>
      <c r="H184" s="1608"/>
      <c r="I184" s="1538"/>
      <c r="J184" s="1538"/>
      <c r="K184" s="1539"/>
      <c r="L184" s="1609"/>
      <c r="M184" s="1610"/>
      <c r="N184" s="1610"/>
      <c r="O184" s="1611"/>
      <c r="P184" s="1615" t="s">
        <v>548</v>
      </c>
      <c r="Q184" s="1616"/>
      <c r="R184" s="1617"/>
      <c r="S184" s="354"/>
      <c r="T184" s="355"/>
      <c r="U184" s="355"/>
      <c r="V184" s="355"/>
      <c r="W184" s="355"/>
      <c r="X184" s="355"/>
      <c r="Y184" s="356"/>
      <c r="Z184" s="354"/>
      <c r="AA184" s="355"/>
      <c r="AB184" s="355"/>
      <c r="AC184" s="355"/>
      <c r="AD184" s="355"/>
      <c r="AE184" s="355"/>
      <c r="AF184" s="356"/>
      <c r="AG184" s="354"/>
      <c r="AH184" s="355"/>
      <c r="AI184" s="355"/>
      <c r="AJ184" s="355"/>
      <c r="AK184" s="355"/>
      <c r="AL184" s="355"/>
      <c r="AM184" s="356"/>
      <c r="AN184" s="354"/>
      <c r="AO184" s="355"/>
      <c r="AP184" s="355"/>
      <c r="AQ184" s="355"/>
      <c r="AR184" s="355"/>
      <c r="AS184" s="355"/>
      <c r="AT184" s="356"/>
      <c r="AU184" s="354"/>
      <c r="AV184" s="355"/>
      <c r="AW184" s="355"/>
      <c r="AX184" s="1692"/>
      <c r="AY184" s="1693"/>
      <c r="AZ184" s="1694"/>
      <c r="BA184" s="1695"/>
      <c r="BB184" s="1642"/>
      <c r="BC184" s="1610"/>
      <c r="BD184" s="1610"/>
      <c r="BE184" s="1610"/>
      <c r="BF184" s="1611"/>
    </row>
    <row r="185" spans="2:58" ht="20.25" customHeight="1" x14ac:dyDescent="0.15">
      <c r="B185" s="1522"/>
      <c r="C185" s="1628"/>
      <c r="D185" s="1629"/>
      <c r="E185" s="1630"/>
      <c r="F185" s="296"/>
      <c r="G185" s="1533"/>
      <c r="H185" s="1537"/>
      <c r="I185" s="1538"/>
      <c r="J185" s="1538"/>
      <c r="K185" s="1539"/>
      <c r="L185" s="1543"/>
      <c r="M185" s="1544"/>
      <c r="N185" s="1544"/>
      <c r="O185" s="1545"/>
      <c r="P185" s="1589" t="s">
        <v>549</v>
      </c>
      <c r="Q185" s="1590"/>
      <c r="R185" s="1591"/>
      <c r="S185" s="297" t="str">
        <f>IF(S184="","",VLOOKUP(S184,'標準様式１シフト記号表（勤務時間帯）'!$C$6:$K$35,9,FALSE))</f>
        <v/>
      </c>
      <c r="T185" s="298" t="str">
        <f>IF(T184="","",VLOOKUP(T184,'標準様式１シフト記号表（勤務時間帯）'!$C$6:$K$35,9,FALSE))</f>
        <v/>
      </c>
      <c r="U185" s="298" t="str">
        <f>IF(U184="","",VLOOKUP(U184,'標準様式１シフト記号表（勤務時間帯）'!$C$6:$K$35,9,FALSE))</f>
        <v/>
      </c>
      <c r="V185" s="298" t="str">
        <f>IF(V184="","",VLOOKUP(V184,'標準様式１シフト記号表（勤務時間帯）'!$C$6:$K$35,9,FALSE))</f>
        <v/>
      </c>
      <c r="W185" s="298" t="str">
        <f>IF(W184="","",VLOOKUP(W184,'標準様式１シフト記号表（勤務時間帯）'!$C$6:$K$35,9,FALSE))</f>
        <v/>
      </c>
      <c r="X185" s="298" t="str">
        <f>IF(X184="","",VLOOKUP(X184,'標準様式１シフト記号表（勤務時間帯）'!$C$6:$K$35,9,FALSE))</f>
        <v/>
      </c>
      <c r="Y185" s="299" t="str">
        <f>IF(Y184="","",VLOOKUP(Y184,'標準様式１シフト記号表（勤務時間帯）'!$C$6:$K$35,9,FALSE))</f>
        <v/>
      </c>
      <c r="Z185" s="297" t="str">
        <f>IF(Z184="","",VLOOKUP(Z184,'標準様式１シフト記号表（勤務時間帯）'!$C$6:$K$35,9,FALSE))</f>
        <v/>
      </c>
      <c r="AA185" s="298" t="str">
        <f>IF(AA184="","",VLOOKUP(AA184,'標準様式１シフト記号表（勤務時間帯）'!$C$6:$K$35,9,FALSE))</f>
        <v/>
      </c>
      <c r="AB185" s="298" t="str">
        <f>IF(AB184="","",VLOOKUP(AB184,'標準様式１シフト記号表（勤務時間帯）'!$C$6:$K$35,9,FALSE))</f>
        <v/>
      </c>
      <c r="AC185" s="298" t="str">
        <f>IF(AC184="","",VLOOKUP(AC184,'標準様式１シフト記号表（勤務時間帯）'!$C$6:$K$35,9,FALSE))</f>
        <v/>
      </c>
      <c r="AD185" s="298" t="str">
        <f>IF(AD184="","",VLOOKUP(AD184,'標準様式１シフト記号表（勤務時間帯）'!$C$6:$K$35,9,FALSE))</f>
        <v/>
      </c>
      <c r="AE185" s="298" t="str">
        <f>IF(AE184="","",VLOOKUP(AE184,'標準様式１シフト記号表（勤務時間帯）'!$C$6:$K$35,9,FALSE))</f>
        <v/>
      </c>
      <c r="AF185" s="299" t="str">
        <f>IF(AF184="","",VLOOKUP(AF184,'標準様式１シフト記号表（勤務時間帯）'!$C$6:$K$35,9,FALSE))</f>
        <v/>
      </c>
      <c r="AG185" s="297" t="str">
        <f>IF(AG184="","",VLOOKUP(AG184,'標準様式１シフト記号表（勤務時間帯）'!$C$6:$K$35,9,FALSE))</f>
        <v/>
      </c>
      <c r="AH185" s="298" t="str">
        <f>IF(AH184="","",VLOOKUP(AH184,'標準様式１シフト記号表（勤務時間帯）'!$C$6:$K$35,9,FALSE))</f>
        <v/>
      </c>
      <c r="AI185" s="298" t="str">
        <f>IF(AI184="","",VLOOKUP(AI184,'標準様式１シフト記号表（勤務時間帯）'!$C$6:$K$35,9,FALSE))</f>
        <v/>
      </c>
      <c r="AJ185" s="298" t="str">
        <f>IF(AJ184="","",VLOOKUP(AJ184,'標準様式１シフト記号表（勤務時間帯）'!$C$6:$K$35,9,FALSE))</f>
        <v/>
      </c>
      <c r="AK185" s="298" t="str">
        <f>IF(AK184="","",VLOOKUP(AK184,'標準様式１シフト記号表（勤務時間帯）'!$C$6:$K$35,9,FALSE))</f>
        <v/>
      </c>
      <c r="AL185" s="298" t="str">
        <f>IF(AL184="","",VLOOKUP(AL184,'標準様式１シフト記号表（勤務時間帯）'!$C$6:$K$35,9,FALSE))</f>
        <v/>
      </c>
      <c r="AM185" s="299" t="str">
        <f>IF(AM184="","",VLOOKUP(AM184,'標準様式１シフト記号表（勤務時間帯）'!$C$6:$K$35,9,FALSE))</f>
        <v/>
      </c>
      <c r="AN185" s="297" t="str">
        <f>IF(AN184="","",VLOOKUP(AN184,'標準様式１シフト記号表（勤務時間帯）'!$C$6:$K$35,9,FALSE))</f>
        <v/>
      </c>
      <c r="AO185" s="298" t="str">
        <f>IF(AO184="","",VLOOKUP(AO184,'標準様式１シフト記号表（勤務時間帯）'!$C$6:$K$35,9,FALSE))</f>
        <v/>
      </c>
      <c r="AP185" s="298" t="str">
        <f>IF(AP184="","",VLOOKUP(AP184,'標準様式１シフト記号表（勤務時間帯）'!$C$6:$K$35,9,FALSE))</f>
        <v/>
      </c>
      <c r="AQ185" s="298" t="str">
        <f>IF(AQ184="","",VLOOKUP(AQ184,'標準様式１シフト記号表（勤務時間帯）'!$C$6:$K$35,9,FALSE))</f>
        <v/>
      </c>
      <c r="AR185" s="298" t="str">
        <f>IF(AR184="","",VLOOKUP(AR184,'標準様式１シフト記号表（勤務時間帯）'!$C$6:$K$35,9,FALSE))</f>
        <v/>
      </c>
      <c r="AS185" s="298" t="str">
        <f>IF(AS184="","",VLOOKUP(AS184,'標準様式１シフト記号表（勤務時間帯）'!$C$6:$K$35,9,FALSE))</f>
        <v/>
      </c>
      <c r="AT185" s="299" t="str">
        <f>IF(AT184="","",VLOOKUP(AT184,'標準様式１シフト記号表（勤務時間帯）'!$C$6:$K$35,9,FALSE))</f>
        <v/>
      </c>
      <c r="AU185" s="297" t="str">
        <f>IF(AU184="","",VLOOKUP(AU184,'標準様式１シフト記号表（勤務時間帯）'!$C$6:$K$35,9,FALSE))</f>
        <v/>
      </c>
      <c r="AV185" s="298" t="str">
        <f>IF(AV184="","",VLOOKUP(AV184,'標準様式１シフト記号表（勤務時間帯）'!$C$6:$K$35,9,FALSE))</f>
        <v/>
      </c>
      <c r="AW185" s="298" t="str">
        <f>IF(AW184="","",VLOOKUP(AW184,'標準様式１シフト記号表（勤務時間帯）'!$C$6:$K$35,9,FALSE))</f>
        <v/>
      </c>
      <c r="AX185" s="1592">
        <f>IF($BB$3="４週",SUM(S185:AT185),IF($BB$3="暦月",SUM(S185:AW185),""))</f>
        <v>0</v>
      </c>
      <c r="AY185" s="1593"/>
      <c r="AZ185" s="1594">
        <f>IF($BB$3="４週",AX185/4,IF($BB$3="暦月",'標準様式１（100名）'!AX185/('標準様式１（100名）'!$BB$8/7),""))</f>
        <v>0</v>
      </c>
      <c r="BA185" s="1595"/>
      <c r="BB185" s="1643"/>
      <c r="BC185" s="1544"/>
      <c r="BD185" s="1544"/>
      <c r="BE185" s="1544"/>
      <c r="BF185" s="1545"/>
    </row>
    <row r="186" spans="2:58" ht="20.25" customHeight="1" x14ac:dyDescent="0.15">
      <c r="B186" s="1522"/>
      <c r="C186" s="1631"/>
      <c r="D186" s="1632"/>
      <c r="E186" s="1633"/>
      <c r="F186" s="357">
        <f>C184</f>
        <v>0</v>
      </c>
      <c r="G186" s="1607"/>
      <c r="H186" s="1537"/>
      <c r="I186" s="1538"/>
      <c r="J186" s="1538"/>
      <c r="K186" s="1539"/>
      <c r="L186" s="1612"/>
      <c r="M186" s="1613"/>
      <c r="N186" s="1613"/>
      <c r="O186" s="1614"/>
      <c r="P186" s="1596" t="s">
        <v>550</v>
      </c>
      <c r="Q186" s="1597"/>
      <c r="R186" s="1598"/>
      <c r="S186" s="301" t="str">
        <f>IF(S184="","",VLOOKUP(S184,'標準様式１シフト記号表（勤務時間帯）'!$C$6:$U$35,19,FALSE))</f>
        <v/>
      </c>
      <c r="T186" s="302" t="str">
        <f>IF(T184="","",VLOOKUP(T184,'標準様式１シフト記号表（勤務時間帯）'!$C$6:$U$35,19,FALSE))</f>
        <v/>
      </c>
      <c r="U186" s="302" t="str">
        <f>IF(U184="","",VLOOKUP(U184,'標準様式１シフト記号表（勤務時間帯）'!$C$6:$U$35,19,FALSE))</f>
        <v/>
      </c>
      <c r="V186" s="302" t="str">
        <f>IF(V184="","",VLOOKUP(V184,'標準様式１シフト記号表（勤務時間帯）'!$C$6:$U$35,19,FALSE))</f>
        <v/>
      </c>
      <c r="W186" s="302" t="str">
        <f>IF(W184="","",VLOOKUP(W184,'標準様式１シフト記号表（勤務時間帯）'!$C$6:$U$35,19,FALSE))</f>
        <v/>
      </c>
      <c r="X186" s="302" t="str">
        <f>IF(X184="","",VLOOKUP(X184,'標準様式１シフト記号表（勤務時間帯）'!$C$6:$U$35,19,FALSE))</f>
        <v/>
      </c>
      <c r="Y186" s="303" t="str">
        <f>IF(Y184="","",VLOOKUP(Y184,'標準様式１シフト記号表（勤務時間帯）'!$C$6:$U$35,19,FALSE))</f>
        <v/>
      </c>
      <c r="Z186" s="301" t="str">
        <f>IF(Z184="","",VLOOKUP(Z184,'標準様式１シフト記号表（勤務時間帯）'!$C$6:$U$35,19,FALSE))</f>
        <v/>
      </c>
      <c r="AA186" s="302" t="str">
        <f>IF(AA184="","",VLOOKUP(AA184,'標準様式１シフト記号表（勤務時間帯）'!$C$6:$U$35,19,FALSE))</f>
        <v/>
      </c>
      <c r="AB186" s="302" t="str">
        <f>IF(AB184="","",VLOOKUP(AB184,'標準様式１シフト記号表（勤務時間帯）'!$C$6:$U$35,19,FALSE))</f>
        <v/>
      </c>
      <c r="AC186" s="302" t="str">
        <f>IF(AC184="","",VLOOKUP(AC184,'標準様式１シフト記号表（勤務時間帯）'!$C$6:$U$35,19,FALSE))</f>
        <v/>
      </c>
      <c r="AD186" s="302" t="str">
        <f>IF(AD184="","",VLOOKUP(AD184,'標準様式１シフト記号表（勤務時間帯）'!$C$6:$U$35,19,FALSE))</f>
        <v/>
      </c>
      <c r="AE186" s="302" t="str">
        <f>IF(AE184="","",VLOOKUP(AE184,'標準様式１シフト記号表（勤務時間帯）'!$C$6:$U$35,19,FALSE))</f>
        <v/>
      </c>
      <c r="AF186" s="303" t="str">
        <f>IF(AF184="","",VLOOKUP(AF184,'標準様式１シフト記号表（勤務時間帯）'!$C$6:$U$35,19,FALSE))</f>
        <v/>
      </c>
      <c r="AG186" s="301" t="str">
        <f>IF(AG184="","",VLOOKUP(AG184,'標準様式１シフト記号表（勤務時間帯）'!$C$6:$U$35,19,FALSE))</f>
        <v/>
      </c>
      <c r="AH186" s="302" t="str">
        <f>IF(AH184="","",VLOOKUP(AH184,'標準様式１シフト記号表（勤務時間帯）'!$C$6:$U$35,19,FALSE))</f>
        <v/>
      </c>
      <c r="AI186" s="302" t="str">
        <f>IF(AI184="","",VLOOKUP(AI184,'標準様式１シフト記号表（勤務時間帯）'!$C$6:$U$35,19,FALSE))</f>
        <v/>
      </c>
      <c r="AJ186" s="302" t="str">
        <f>IF(AJ184="","",VLOOKUP(AJ184,'標準様式１シフト記号表（勤務時間帯）'!$C$6:$U$35,19,FALSE))</f>
        <v/>
      </c>
      <c r="AK186" s="302" t="str">
        <f>IF(AK184="","",VLOOKUP(AK184,'標準様式１シフト記号表（勤務時間帯）'!$C$6:$U$35,19,FALSE))</f>
        <v/>
      </c>
      <c r="AL186" s="302" t="str">
        <f>IF(AL184="","",VLOOKUP(AL184,'標準様式１シフト記号表（勤務時間帯）'!$C$6:$U$35,19,FALSE))</f>
        <v/>
      </c>
      <c r="AM186" s="303" t="str">
        <f>IF(AM184="","",VLOOKUP(AM184,'標準様式１シフト記号表（勤務時間帯）'!$C$6:$U$35,19,FALSE))</f>
        <v/>
      </c>
      <c r="AN186" s="301" t="str">
        <f>IF(AN184="","",VLOOKUP(AN184,'標準様式１シフト記号表（勤務時間帯）'!$C$6:$U$35,19,FALSE))</f>
        <v/>
      </c>
      <c r="AO186" s="302" t="str">
        <f>IF(AO184="","",VLOOKUP(AO184,'標準様式１シフト記号表（勤務時間帯）'!$C$6:$U$35,19,FALSE))</f>
        <v/>
      </c>
      <c r="AP186" s="302" t="str">
        <f>IF(AP184="","",VLOOKUP(AP184,'標準様式１シフト記号表（勤務時間帯）'!$C$6:$U$35,19,FALSE))</f>
        <v/>
      </c>
      <c r="AQ186" s="302" t="str">
        <f>IF(AQ184="","",VLOOKUP(AQ184,'標準様式１シフト記号表（勤務時間帯）'!$C$6:$U$35,19,FALSE))</f>
        <v/>
      </c>
      <c r="AR186" s="302" t="str">
        <f>IF(AR184="","",VLOOKUP(AR184,'標準様式１シフト記号表（勤務時間帯）'!$C$6:$U$35,19,FALSE))</f>
        <v/>
      </c>
      <c r="AS186" s="302" t="str">
        <f>IF(AS184="","",VLOOKUP(AS184,'標準様式１シフト記号表（勤務時間帯）'!$C$6:$U$35,19,FALSE))</f>
        <v/>
      </c>
      <c r="AT186" s="303" t="str">
        <f>IF(AT184="","",VLOOKUP(AT184,'標準様式１シフト記号表（勤務時間帯）'!$C$6:$U$35,19,FALSE))</f>
        <v/>
      </c>
      <c r="AU186" s="301" t="str">
        <f>IF(AU184="","",VLOOKUP(AU184,'標準様式１シフト記号表（勤務時間帯）'!$C$6:$U$35,19,FALSE))</f>
        <v/>
      </c>
      <c r="AV186" s="302" t="str">
        <f>IF(AV184="","",VLOOKUP(AV184,'標準様式１シフト記号表（勤務時間帯）'!$C$6:$U$35,19,FALSE))</f>
        <v/>
      </c>
      <c r="AW186" s="302" t="str">
        <f>IF(AW184="","",VLOOKUP(AW184,'標準様式１シフト記号表（勤務時間帯）'!$C$6:$U$35,19,FALSE))</f>
        <v/>
      </c>
      <c r="AX186" s="1599">
        <f>IF($BB$3="４週",SUM(S186:AT186),IF($BB$3="暦月",SUM(S186:AW186),""))</f>
        <v>0</v>
      </c>
      <c r="AY186" s="1600"/>
      <c r="AZ186" s="1601">
        <f>IF($BB$3="４週",AX186/4,IF($BB$3="暦月",'標準様式１（100名）'!AX186/('標準様式１（100名）'!$BB$8/7),""))</f>
        <v>0</v>
      </c>
      <c r="BA186" s="1602"/>
      <c r="BB186" s="1644"/>
      <c r="BC186" s="1613"/>
      <c r="BD186" s="1613"/>
      <c r="BE186" s="1613"/>
      <c r="BF186" s="1614"/>
    </row>
    <row r="187" spans="2:58" ht="20.25" customHeight="1" x14ac:dyDescent="0.15">
      <c r="B187" s="1522">
        <f>B184+1</f>
        <v>56</v>
      </c>
      <c r="C187" s="1625"/>
      <c r="D187" s="1626"/>
      <c r="E187" s="1627"/>
      <c r="F187" s="304"/>
      <c r="G187" s="1606"/>
      <c r="H187" s="1608"/>
      <c r="I187" s="1538"/>
      <c r="J187" s="1538"/>
      <c r="K187" s="1539"/>
      <c r="L187" s="1609"/>
      <c r="M187" s="1610"/>
      <c r="N187" s="1610"/>
      <c r="O187" s="1611"/>
      <c r="P187" s="1615" t="s">
        <v>548</v>
      </c>
      <c r="Q187" s="1616"/>
      <c r="R187" s="1617"/>
      <c r="S187" s="354"/>
      <c r="T187" s="355"/>
      <c r="U187" s="355"/>
      <c r="V187" s="355"/>
      <c r="W187" s="355"/>
      <c r="X187" s="355"/>
      <c r="Y187" s="356"/>
      <c r="Z187" s="354"/>
      <c r="AA187" s="355"/>
      <c r="AB187" s="355"/>
      <c r="AC187" s="355"/>
      <c r="AD187" s="355"/>
      <c r="AE187" s="355"/>
      <c r="AF187" s="356"/>
      <c r="AG187" s="354"/>
      <c r="AH187" s="355"/>
      <c r="AI187" s="355"/>
      <c r="AJ187" s="355"/>
      <c r="AK187" s="355"/>
      <c r="AL187" s="355"/>
      <c r="AM187" s="356"/>
      <c r="AN187" s="354"/>
      <c r="AO187" s="355"/>
      <c r="AP187" s="355"/>
      <c r="AQ187" s="355"/>
      <c r="AR187" s="355"/>
      <c r="AS187" s="355"/>
      <c r="AT187" s="356"/>
      <c r="AU187" s="354"/>
      <c r="AV187" s="355"/>
      <c r="AW187" s="355"/>
      <c r="AX187" s="1692"/>
      <c r="AY187" s="1693"/>
      <c r="AZ187" s="1694"/>
      <c r="BA187" s="1695"/>
      <c r="BB187" s="1642"/>
      <c r="BC187" s="1610"/>
      <c r="BD187" s="1610"/>
      <c r="BE187" s="1610"/>
      <c r="BF187" s="1611"/>
    </row>
    <row r="188" spans="2:58" ht="20.25" customHeight="1" x14ac:dyDescent="0.15">
      <c r="B188" s="1522"/>
      <c r="C188" s="1628"/>
      <c r="D188" s="1629"/>
      <c r="E188" s="1630"/>
      <c r="F188" s="296"/>
      <c r="G188" s="1533"/>
      <c r="H188" s="1537"/>
      <c r="I188" s="1538"/>
      <c r="J188" s="1538"/>
      <c r="K188" s="1539"/>
      <c r="L188" s="1543"/>
      <c r="M188" s="1544"/>
      <c r="N188" s="1544"/>
      <c r="O188" s="1545"/>
      <c r="P188" s="1589" t="s">
        <v>549</v>
      </c>
      <c r="Q188" s="1590"/>
      <c r="R188" s="1591"/>
      <c r="S188" s="297" t="str">
        <f>IF(S187="","",VLOOKUP(S187,'標準様式１シフト記号表（勤務時間帯）'!$C$6:$K$35,9,FALSE))</f>
        <v/>
      </c>
      <c r="T188" s="298" t="str">
        <f>IF(T187="","",VLOOKUP(T187,'標準様式１シフト記号表（勤務時間帯）'!$C$6:$K$35,9,FALSE))</f>
        <v/>
      </c>
      <c r="U188" s="298" t="str">
        <f>IF(U187="","",VLOOKUP(U187,'標準様式１シフト記号表（勤務時間帯）'!$C$6:$K$35,9,FALSE))</f>
        <v/>
      </c>
      <c r="V188" s="298" t="str">
        <f>IF(V187="","",VLOOKUP(V187,'標準様式１シフト記号表（勤務時間帯）'!$C$6:$K$35,9,FALSE))</f>
        <v/>
      </c>
      <c r="W188" s="298" t="str">
        <f>IF(W187="","",VLOOKUP(W187,'標準様式１シフト記号表（勤務時間帯）'!$C$6:$K$35,9,FALSE))</f>
        <v/>
      </c>
      <c r="X188" s="298" t="str">
        <f>IF(X187="","",VLOOKUP(X187,'標準様式１シフト記号表（勤務時間帯）'!$C$6:$K$35,9,FALSE))</f>
        <v/>
      </c>
      <c r="Y188" s="299" t="str">
        <f>IF(Y187="","",VLOOKUP(Y187,'標準様式１シフト記号表（勤務時間帯）'!$C$6:$K$35,9,FALSE))</f>
        <v/>
      </c>
      <c r="Z188" s="297" t="str">
        <f>IF(Z187="","",VLOOKUP(Z187,'標準様式１シフト記号表（勤務時間帯）'!$C$6:$K$35,9,FALSE))</f>
        <v/>
      </c>
      <c r="AA188" s="298" t="str">
        <f>IF(AA187="","",VLOOKUP(AA187,'標準様式１シフト記号表（勤務時間帯）'!$C$6:$K$35,9,FALSE))</f>
        <v/>
      </c>
      <c r="AB188" s="298" t="str">
        <f>IF(AB187="","",VLOOKUP(AB187,'標準様式１シフト記号表（勤務時間帯）'!$C$6:$K$35,9,FALSE))</f>
        <v/>
      </c>
      <c r="AC188" s="298" t="str">
        <f>IF(AC187="","",VLOOKUP(AC187,'標準様式１シフト記号表（勤務時間帯）'!$C$6:$K$35,9,FALSE))</f>
        <v/>
      </c>
      <c r="AD188" s="298" t="str">
        <f>IF(AD187="","",VLOOKUP(AD187,'標準様式１シフト記号表（勤務時間帯）'!$C$6:$K$35,9,FALSE))</f>
        <v/>
      </c>
      <c r="AE188" s="298" t="str">
        <f>IF(AE187="","",VLOOKUP(AE187,'標準様式１シフト記号表（勤務時間帯）'!$C$6:$K$35,9,FALSE))</f>
        <v/>
      </c>
      <c r="AF188" s="299" t="str">
        <f>IF(AF187="","",VLOOKUP(AF187,'標準様式１シフト記号表（勤務時間帯）'!$C$6:$K$35,9,FALSE))</f>
        <v/>
      </c>
      <c r="AG188" s="297" t="str">
        <f>IF(AG187="","",VLOOKUP(AG187,'標準様式１シフト記号表（勤務時間帯）'!$C$6:$K$35,9,FALSE))</f>
        <v/>
      </c>
      <c r="AH188" s="298" t="str">
        <f>IF(AH187="","",VLOOKUP(AH187,'標準様式１シフト記号表（勤務時間帯）'!$C$6:$K$35,9,FALSE))</f>
        <v/>
      </c>
      <c r="AI188" s="298" t="str">
        <f>IF(AI187="","",VLOOKUP(AI187,'標準様式１シフト記号表（勤務時間帯）'!$C$6:$K$35,9,FALSE))</f>
        <v/>
      </c>
      <c r="AJ188" s="298" t="str">
        <f>IF(AJ187="","",VLOOKUP(AJ187,'標準様式１シフト記号表（勤務時間帯）'!$C$6:$K$35,9,FALSE))</f>
        <v/>
      </c>
      <c r="AK188" s="298" t="str">
        <f>IF(AK187="","",VLOOKUP(AK187,'標準様式１シフト記号表（勤務時間帯）'!$C$6:$K$35,9,FALSE))</f>
        <v/>
      </c>
      <c r="AL188" s="298" t="str">
        <f>IF(AL187="","",VLOOKUP(AL187,'標準様式１シフト記号表（勤務時間帯）'!$C$6:$K$35,9,FALSE))</f>
        <v/>
      </c>
      <c r="AM188" s="299" t="str">
        <f>IF(AM187="","",VLOOKUP(AM187,'標準様式１シフト記号表（勤務時間帯）'!$C$6:$K$35,9,FALSE))</f>
        <v/>
      </c>
      <c r="AN188" s="297" t="str">
        <f>IF(AN187="","",VLOOKUP(AN187,'標準様式１シフト記号表（勤務時間帯）'!$C$6:$K$35,9,FALSE))</f>
        <v/>
      </c>
      <c r="AO188" s="298" t="str">
        <f>IF(AO187="","",VLOOKUP(AO187,'標準様式１シフト記号表（勤務時間帯）'!$C$6:$K$35,9,FALSE))</f>
        <v/>
      </c>
      <c r="AP188" s="298" t="str">
        <f>IF(AP187="","",VLOOKUP(AP187,'標準様式１シフト記号表（勤務時間帯）'!$C$6:$K$35,9,FALSE))</f>
        <v/>
      </c>
      <c r="AQ188" s="298" t="str">
        <f>IF(AQ187="","",VLOOKUP(AQ187,'標準様式１シフト記号表（勤務時間帯）'!$C$6:$K$35,9,FALSE))</f>
        <v/>
      </c>
      <c r="AR188" s="298" t="str">
        <f>IF(AR187="","",VLOOKUP(AR187,'標準様式１シフト記号表（勤務時間帯）'!$C$6:$K$35,9,FALSE))</f>
        <v/>
      </c>
      <c r="AS188" s="298" t="str">
        <f>IF(AS187="","",VLOOKUP(AS187,'標準様式１シフト記号表（勤務時間帯）'!$C$6:$K$35,9,FALSE))</f>
        <v/>
      </c>
      <c r="AT188" s="299" t="str">
        <f>IF(AT187="","",VLOOKUP(AT187,'標準様式１シフト記号表（勤務時間帯）'!$C$6:$K$35,9,FALSE))</f>
        <v/>
      </c>
      <c r="AU188" s="297" t="str">
        <f>IF(AU187="","",VLOOKUP(AU187,'標準様式１シフト記号表（勤務時間帯）'!$C$6:$K$35,9,FALSE))</f>
        <v/>
      </c>
      <c r="AV188" s="298" t="str">
        <f>IF(AV187="","",VLOOKUP(AV187,'標準様式１シフト記号表（勤務時間帯）'!$C$6:$K$35,9,FALSE))</f>
        <v/>
      </c>
      <c r="AW188" s="298" t="str">
        <f>IF(AW187="","",VLOOKUP(AW187,'標準様式１シフト記号表（勤務時間帯）'!$C$6:$K$35,9,FALSE))</f>
        <v/>
      </c>
      <c r="AX188" s="1592">
        <f>IF($BB$3="４週",SUM(S188:AT188),IF($BB$3="暦月",SUM(S188:AW188),""))</f>
        <v>0</v>
      </c>
      <c r="AY188" s="1593"/>
      <c r="AZ188" s="1594">
        <f>IF($BB$3="４週",AX188/4,IF($BB$3="暦月",'標準様式１（100名）'!AX188/('標準様式１（100名）'!$BB$8/7),""))</f>
        <v>0</v>
      </c>
      <c r="BA188" s="1595"/>
      <c r="BB188" s="1643"/>
      <c r="BC188" s="1544"/>
      <c r="BD188" s="1544"/>
      <c r="BE188" s="1544"/>
      <c r="BF188" s="1545"/>
    </row>
    <row r="189" spans="2:58" ht="20.25" customHeight="1" x14ac:dyDescent="0.15">
      <c r="B189" s="1522"/>
      <c r="C189" s="1631"/>
      <c r="D189" s="1632"/>
      <c r="E189" s="1633"/>
      <c r="F189" s="357">
        <f>C187</f>
        <v>0</v>
      </c>
      <c r="G189" s="1607"/>
      <c r="H189" s="1537"/>
      <c r="I189" s="1538"/>
      <c r="J189" s="1538"/>
      <c r="K189" s="1539"/>
      <c r="L189" s="1612"/>
      <c r="M189" s="1613"/>
      <c r="N189" s="1613"/>
      <c r="O189" s="1614"/>
      <c r="P189" s="1596" t="s">
        <v>550</v>
      </c>
      <c r="Q189" s="1597"/>
      <c r="R189" s="1598"/>
      <c r="S189" s="301" t="str">
        <f>IF(S187="","",VLOOKUP(S187,'標準様式１シフト記号表（勤務時間帯）'!$C$6:$U$35,19,FALSE))</f>
        <v/>
      </c>
      <c r="T189" s="302" t="str">
        <f>IF(T187="","",VLOOKUP(T187,'標準様式１シフト記号表（勤務時間帯）'!$C$6:$U$35,19,FALSE))</f>
        <v/>
      </c>
      <c r="U189" s="302" t="str">
        <f>IF(U187="","",VLOOKUP(U187,'標準様式１シフト記号表（勤務時間帯）'!$C$6:$U$35,19,FALSE))</f>
        <v/>
      </c>
      <c r="V189" s="302" t="str">
        <f>IF(V187="","",VLOOKUP(V187,'標準様式１シフト記号表（勤務時間帯）'!$C$6:$U$35,19,FALSE))</f>
        <v/>
      </c>
      <c r="W189" s="302" t="str">
        <f>IF(W187="","",VLOOKUP(W187,'標準様式１シフト記号表（勤務時間帯）'!$C$6:$U$35,19,FALSE))</f>
        <v/>
      </c>
      <c r="X189" s="302" t="str">
        <f>IF(X187="","",VLOOKUP(X187,'標準様式１シフト記号表（勤務時間帯）'!$C$6:$U$35,19,FALSE))</f>
        <v/>
      </c>
      <c r="Y189" s="303" t="str">
        <f>IF(Y187="","",VLOOKUP(Y187,'標準様式１シフト記号表（勤務時間帯）'!$C$6:$U$35,19,FALSE))</f>
        <v/>
      </c>
      <c r="Z189" s="301" t="str">
        <f>IF(Z187="","",VLOOKUP(Z187,'標準様式１シフト記号表（勤務時間帯）'!$C$6:$U$35,19,FALSE))</f>
        <v/>
      </c>
      <c r="AA189" s="302" t="str">
        <f>IF(AA187="","",VLOOKUP(AA187,'標準様式１シフト記号表（勤務時間帯）'!$C$6:$U$35,19,FALSE))</f>
        <v/>
      </c>
      <c r="AB189" s="302" t="str">
        <f>IF(AB187="","",VLOOKUP(AB187,'標準様式１シフト記号表（勤務時間帯）'!$C$6:$U$35,19,FALSE))</f>
        <v/>
      </c>
      <c r="AC189" s="302" t="str">
        <f>IF(AC187="","",VLOOKUP(AC187,'標準様式１シフト記号表（勤務時間帯）'!$C$6:$U$35,19,FALSE))</f>
        <v/>
      </c>
      <c r="AD189" s="302" t="str">
        <f>IF(AD187="","",VLOOKUP(AD187,'標準様式１シフト記号表（勤務時間帯）'!$C$6:$U$35,19,FALSE))</f>
        <v/>
      </c>
      <c r="AE189" s="302" t="str">
        <f>IF(AE187="","",VLOOKUP(AE187,'標準様式１シフト記号表（勤務時間帯）'!$C$6:$U$35,19,FALSE))</f>
        <v/>
      </c>
      <c r="AF189" s="303" t="str">
        <f>IF(AF187="","",VLOOKUP(AF187,'標準様式１シフト記号表（勤務時間帯）'!$C$6:$U$35,19,FALSE))</f>
        <v/>
      </c>
      <c r="AG189" s="301" t="str">
        <f>IF(AG187="","",VLOOKUP(AG187,'標準様式１シフト記号表（勤務時間帯）'!$C$6:$U$35,19,FALSE))</f>
        <v/>
      </c>
      <c r="AH189" s="302" t="str">
        <f>IF(AH187="","",VLOOKUP(AH187,'標準様式１シフト記号表（勤務時間帯）'!$C$6:$U$35,19,FALSE))</f>
        <v/>
      </c>
      <c r="AI189" s="302" t="str">
        <f>IF(AI187="","",VLOOKUP(AI187,'標準様式１シフト記号表（勤務時間帯）'!$C$6:$U$35,19,FALSE))</f>
        <v/>
      </c>
      <c r="AJ189" s="302" t="str">
        <f>IF(AJ187="","",VLOOKUP(AJ187,'標準様式１シフト記号表（勤務時間帯）'!$C$6:$U$35,19,FALSE))</f>
        <v/>
      </c>
      <c r="AK189" s="302" t="str">
        <f>IF(AK187="","",VLOOKUP(AK187,'標準様式１シフト記号表（勤務時間帯）'!$C$6:$U$35,19,FALSE))</f>
        <v/>
      </c>
      <c r="AL189" s="302" t="str">
        <f>IF(AL187="","",VLOOKUP(AL187,'標準様式１シフト記号表（勤務時間帯）'!$C$6:$U$35,19,FALSE))</f>
        <v/>
      </c>
      <c r="AM189" s="303" t="str">
        <f>IF(AM187="","",VLOOKUP(AM187,'標準様式１シフト記号表（勤務時間帯）'!$C$6:$U$35,19,FALSE))</f>
        <v/>
      </c>
      <c r="AN189" s="301" t="str">
        <f>IF(AN187="","",VLOOKUP(AN187,'標準様式１シフト記号表（勤務時間帯）'!$C$6:$U$35,19,FALSE))</f>
        <v/>
      </c>
      <c r="AO189" s="302" t="str">
        <f>IF(AO187="","",VLOOKUP(AO187,'標準様式１シフト記号表（勤務時間帯）'!$C$6:$U$35,19,FALSE))</f>
        <v/>
      </c>
      <c r="AP189" s="302" t="str">
        <f>IF(AP187="","",VLOOKUP(AP187,'標準様式１シフト記号表（勤務時間帯）'!$C$6:$U$35,19,FALSE))</f>
        <v/>
      </c>
      <c r="AQ189" s="302" t="str">
        <f>IF(AQ187="","",VLOOKUP(AQ187,'標準様式１シフト記号表（勤務時間帯）'!$C$6:$U$35,19,FALSE))</f>
        <v/>
      </c>
      <c r="AR189" s="302" t="str">
        <f>IF(AR187="","",VLOOKUP(AR187,'標準様式１シフト記号表（勤務時間帯）'!$C$6:$U$35,19,FALSE))</f>
        <v/>
      </c>
      <c r="AS189" s="302" t="str">
        <f>IF(AS187="","",VLOOKUP(AS187,'標準様式１シフト記号表（勤務時間帯）'!$C$6:$U$35,19,FALSE))</f>
        <v/>
      </c>
      <c r="AT189" s="303" t="str">
        <f>IF(AT187="","",VLOOKUP(AT187,'標準様式１シフト記号表（勤務時間帯）'!$C$6:$U$35,19,FALSE))</f>
        <v/>
      </c>
      <c r="AU189" s="301" t="str">
        <f>IF(AU187="","",VLOOKUP(AU187,'標準様式１シフト記号表（勤務時間帯）'!$C$6:$U$35,19,FALSE))</f>
        <v/>
      </c>
      <c r="AV189" s="302" t="str">
        <f>IF(AV187="","",VLOOKUP(AV187,'標準様式１シフト記号表（勤務時間帯）'!$C$6:$U$35,19,FALSE))</f>
        <v/>
      </c>
      <c r="AW189" s="302" t="str">
        <f>IF(AW187="","",VLOOKUP(AW187,'標準様式１シフト記号表（勤務時間帯）'!$C$6:$U$35,19,FALSE))</f>
        <v/>
      </c>
      <c r="AX189" s="1599">
        <f>IF($BB$3="４週",SUM(S189:AT189),IF($BB$3="暦月",SUM(S189:AW189),""))</f>
        <v>0</v>
      </c>
      <c r="AY189" s="1600"/>
      <c r="AZ189" s="1601">
        <f>IF($BB$3="４週",AX189/4,IF($BB$3="暦月",'標準様式１（100名）'!AX189/('標準様式１（100名）'!$BB$8/7),""))</f>
        <v>0</v>
      </c>
      <c r="BA189" s="1602"/>
      <c r="BB189" s="1644"/>
      <c r="BC189" s="1613"/>
      <c r="BD189" s="1613"/>
      <c r="BE189" s="1613"/>
      <c r="BF189" s="1614"/>
    </row>
    <row r="190" spans="2:58" ht="20.25" customHeight="1" x14ac:dyDescent="0.15">
      <c r="B190" s="1522">
        <f>B187+1</f>
        <v>57</v>
      </c>
      <c r="C190" s="1625"/>
      <c r="D190" s="1626"/>
      <c r="E190" s="1627"/>
      <c r="F190" s="304"/>
      <c r="G190" s="1606"/>
      <c r="H190" s="1608"/>
      <c r="I190" s="1538"/>
      <c r="J190" s="1538"/>
      <c r="K190" s="1539"/>
      <c r="L190" s="1609"/>
      <c r="M190" s="1610"/>
      <c r="N190" s="1610"/>
      <c r="O190" s="1611"/>
      <c r="P190" s="1615" t="s">
        <v>548</v>
      </c>
      <c r="Q190" s="1616"/>
      <c r="R190" s="1617"/>
      <c r="S190" s="354"/>
      <c r="T190" s="355"/>
      <c r="U190" s="355"/>
      <c r="V190" s="355"/>
      <c r="W190" s="355"/>
      <c r="X190" s="355"/>
      <c r="Y190" s="356"/>
      <c r="Z190" s="354"/>
      <c r="AA190" s="355"/>
      <c r="AB190" s="355"/>
      <c r="AC190" s="355"/>
      <c r="AD190" s="355"/>
      <c r="AE190" s="355"/>
      <c r="AF190" s="356"/>
      <c r="AG190" s="354"/>
      <c r="AH190" s="355"/>
      <c r="AI190" s="355"/>
      <c r="AJ190" s="355"/>
      <c r="AK190" s="355"/>
      <c r="AL190" s="355"/>
      <c r="AM190" s="356"/>
      <c r="AN190" s="354"/>
      <c r="AO190" s="355"/>
      <c r="AP190" s="355"/>
      <c r="AQ190" s="355"/>
      <c r="AR190" s="355"/>
      <c r="AS190" s="355"/>
      <c r="AT190" s="356"/>
      <c r="AU190" s="354"/>
      <c r="AV190" s="355"/>
      <c r="AW190" s="355"/>
      <c r="AX190" s="1692"/>
      <c r="AY190" s="1693"/>
      <c r="AZ190" s="1694"/>
      <c r="BA190" s="1695"/>
      <c r="BB190" s="1642"/>
      <c r="BC190" s="1610"/>
      <c r="BD190" s="1610"/>
      <c r="BE190" s="1610"/>
      <c r="BF190" s="1611"/>
    </row>
    <row r="191" spans="2:58" ht="20.25" customHeight="1" x14ac:dyDescent="0.15">
      <c r="B191" s="1522"/>
      <c r="C191" s="1628"/>
      <c r="D191" s="1629"/>
      <c r="E191" s="1630"/>
      <c r="F191" s="296"/>
      <c r="G191" s="1533"/>
      <c r="H191" s="1537"/>
      <c r="I191" s="1538"/>
      <c r="J191" s="1538"/>
      <c r="K191" s="1539"/>
      <c r="L191" s="1543"/>
      <c r="M191" s="1544"/>
      <c r="N191" s="1544"/>
      <c r="O191" s="1545"/>
      <c r="P191" s="1589" t="s">
        <v>549</v>
      </c>
      <c r="Q191" s="1590"/>
      <c r="R191" s="1591"/>
      <c r="S191" s="297" t="str">
        <f>IF(S190="","",VLOOKUP(S190,'標準様式１シフト記号表（勤務時間帯）'!$C$6:$K$35,9,FALSE))</f>
        <v/>
      </c>
      <c r="T191" s="298" t="str">
        <f>IF(T190="","",VLOOKUP(T190,'標準様式１シフト記号表（勤務時間帯）'!$C$6:$K$35,9,FALSE))</f>
        <v/>
      </c>
      <c r="U191" s="298" t="str">
        <f>IF(U190="","",VLOOKUP(U190,'標準様式１シフト記号表（勤務時間帯）'!$C$6:$K$35,9,FALSE))</f>
        <v/>
      </c>
      <c r="V191" s="298" t="str">
        <f>IF(V190="","",VLOOKUP(V190,'標準様式１シフト記号表（勤務時間帯）'!$C$6:$K$35,9,FALSE))</f>
        <v/>
      </c>
      <c r="W191" s="298" t="str">
        <f>IF(W190="","",VLOOKUP(W190,'標準様式１シフト記号表（勤務時間帯）'!$C$6:$K$35,9,FALSE))</f>
        <v/>
      </c>
      <c r="X191" s="298" t="str">
        <f>IF(X190="","",VLOOKUP(X190,'標準様式１シフト記号表（勤務時間帯）'!$C$6:$K$35,9,FALSE))</f>
        <v/>
      </c>
      <c r="Y191" s="299" t="str">
        <f>IF(Y190="","",VLOOKUP(Y190,'標準様式１シフト記号表（勤務時間帯）'!$C$6:$K$35,9,FALSE))</f>
        <v/>
      </c>
      <c r="Z191" s="297" t="str">
        <f>IF(Z190="","",VLOOKUP(Z190,'標準様式１シフト記号表（勤務時間帯）'!$C$6:$K$35,9,FALSE))</f>
        <v/>
      </c>
      <c r="AA191" s="298" t="str">
        <f>IF(AA190="","",VLOOKUP(AA190,'標準様式１シフト記号表（勤務時間帯）'!$C$6:$K$35,9,FALSE))</f>
        <v/>
      </c>
      <c r="AB191" s="298" t="str">
        <f>IF(AB190="","",VLOOKUP(AB190,'標準様式１シフト記号表（勤務時間帯）'!$C$6:$K$35,9,FALSE))</f>
        <v/>
      </c>
      <c r="AC191" s="298" t="str">
        <f>IF(AC190="","",VLOOKUP(AC190,'標準様式１シフト記号表（勤務時間帯）'!$C$6:$K$35,9,FALSE))</f>
        <v/>
      </c>
      <c r="AD191" s="298" t="str">
        <f>IF(AD190="","",VLOOKUP(AD190,'標準様式１シフト記号表（勤務時間帯）'!$C$6:$K$35,9,FALSE))</f>
        <v/>
      </c>
      <c r="AE191" s="298" t="str">
        <f>IF(AE190="","",VLOOKUP(AE190,'標準様式１シフト記号表（勤務時間帯）'!$C$6:$K$35,9,FALSE))</f>
        <v/>
      </c>
      <c r="AF191" s="299" t="str">
        <f>IF(AF190="","",VLOOKUP(AF190,'標準様式１シフト記号表（勤務時間帯）'!$C$6:$K$35,9,FALSE))</f>
        <v/>
      </c>
      <c r="AG191" s="297" t="str">
        <f>IF(AG190="","",VLOOKUP(AG190,'標準様式１シフト記号表（勤務時間帯）'!$C$6:$K$35,9,FALSE))</f>
        <v/>
      </c>
      <c r="AH191" s="298" t="str">
        <f>IF(AH190="","",VLOOKUP(AH190,'標準様式１シフト記号表（勤務時間帯）'!$C$6:$K$35,9,FALSE))</f>
        <v/>
      </c>
      <c r="AI191" s="298" t="str">
        <f>IF(AI190="","",VLOOKUP(AI190,'標準様式１シフト記号表（勤務時間帯）'!$C$6:$K$35,9,FALSE))</f>
        <v/>
      </c>
      <c r="AJ191" s="298" t="str">
        <f>IF(AJ190="","",VLOOKUP(AJ190,'標準様式１シフト記号表（勤務時間帯）'!$C$6:$K$35,9,FALSE))</f>
        <v/>
      </c>
      <c r="AK191" s="298" t="str">
        <f>IF(AK190="","",VLOOKUP(AK190,'標準様式１シフト記号表（勤務時間帯）'!$C$6:$K$35,9,FALSE))</f>
        <v/>
      </c>
      <c r="AL191" s="298" t="str">
        <f>IF(AL190="","",VLOOKUP(AL190,'標準様式１シフト記号表（勤務時間帯）'!$C$6:$K$35,9,FALSE))</f>
        <v/>
      </c>
      <c r="AM191" s="299" t="str">
        <f>IF(AM190="","",VLOOKUP(AM190,'標準様式１シフト記号表（勤務時間帯）'!$C$6:$K$35,9,FALSE))</f>
        <v/>
      </c>
      <c r="AN191" s="297" t="str">
        <f>IF(AN190="","",VLOOKUP(AN190,'標準様式１シフト記号表（勤務時間帯）'!$C$6:$K$35,9,FALSE))</f>
        <v/>
      </c>
      <c r="AO191" s="298" t="str">
        <f>IF(AO190="","",VLOOKUP(AO190,'標準様式１シフト記号表（勤務時間帯）'!$C$6:$K$35,9,FALSE))</f>
        <v/>
      </c>
      <c r="AP191" s="298" t="str">
        <f>IF(AP190="","",VLOOKUP(AP190,'標準様式１シフト記号表（勤務時間帯）'!$C$6:$K$35,9,FALSE))</f>
        <v/>
      </c>
      <c r="AQ191" s="298" t="str">
        <f>IF(AQ190="","",VLOOKUP(AQ190,'標準様式１シフト記号表（勤務時間帯）'!$C$6:$K$35,9,FALSE))</f>
        <v/>
      </c>
      <c r="AR191" s="298" t="str">
        <f>IF(AR190="","",VLOOKUP(AR190,'標準様式１シフト記号表（勤務時間帯）'!$C$6:$K$35,9,FALSE))</f>
        <v/>
      </c>
      <c r="AS191" s="298" t="str">
        <f>IF(AS190="","",VLOOKUP(AS190,'標準様式１シフト記号表（勤務時間帯）'!$C$6:$K$35,9,FALSE))</f>
        <v/>
      </c>
      <c r="AT191" s="299" t="str">
        <f>IF(AT190="","",VLOOKUP(AT190,'標準様式１シフト記号表（勤務時間帯）'!$C$6:$K$35,9,FALSE))</f>
        <v/>
      </c>
      <c r="AU191" s="297" t="str">
        <f>IF(AU190="","",VLOOKUP(AU190,'標準様式１シフト記号表（勤務時間帯）'!$C$6:$K$35,9,FALSE))</f>
        <v/>
      </c>
      <c r="AV191" s="298" t="str">
        <f>IF(AV190="","",VLOOKUP(AV190,'標準様式１シフト記号表（勤務時間帯）'!$C$6:$K$35,9,FALSE))</f>
        <v/>
      </c>
      <c r="AW191" s="298" t="str">
        <f>IF(AW190="","",VLOOKUP(AW190,'標準様式１シフト記号表（勤務時間帯）'!$C$6:$K$35,9,FALSE))</f>
        <v/>
      </c>
      <c r="AX191" s="1592">
        <f>IF($BB$3="４週",SUM(S191:AT191),IF($BB$3="暦月",SUM(S191:AW191),""))</f>
        <v>0</v>
      </c>
      <c r="AY191" s="1593"/>
      <c r="AZ191" s="1594">
        <f>IF($BB$3="４週",AX191/4,IF($BB$3="暦月",'標準様式１（100名）'!AX191/('標準様式１（100名）'!$BB$8/7),""))</f>
        <v>0</v>
      </c>
      <c r="BA191" s="1595"/>
      <c r="BB191" s="1643"/>
      <c r="BC191" s="1544"/>
      <c r="BD191" s="1544"/>
      <c r="BE191" s="1544"/>
      <c r="BF191" s="1545"/>
    </row>
    <row r="192" spans="2:58" ht="20.25" customHeight="1" x14ac:dyDescent="0.15">
      <c r="B192" s="1522"/>
      <c r="C192" s="1631"/>
      <c r="D192" s="1632"/>
      <c r="E192" s="1633"/>
      <c r="F192" s="357">
        <f>C190</f>
        <v>0</v>
      </c>
      <c r="G192" s="1607"/>
      <c r="H192" s="1537"/>
      <c r="I192" s="1538"/>
      <c r="J192" s="1538"/>
      <c r="K192" s="1539"/>
      <c r="L192" s="1612"/>
      <c r="M192" s="1613"/>
      <c r="N192" s="1613"/>
      <c r="O192" s="1614"/>
      <c r="P192" s="1596" t="s">
        <v>550</v>
      </c>
      <c r="Q192" s="1597"/>
      <c r="R192" s="1598"/>
      <c r="S192" s="301" t="str">
        <f>IF(S190="","",VLOOKUP(S190,'標準様式１シフト記号表（勤務時間帯）'!$C$6:$U$35,19,FALSE))</f>
        <v/>
      </c>
      <c r="T192" s="302" t="str">
        <f>IF(T190="","",VLOOKUP(T190,'標準様式１シフト記号表（勤務時間帯）'!$C$6:$U$35,19,FALSE))</f>
        <v/>
      </c>
      <c r="U192" s="302" t="str">
        <f>IF(U190="","",VLOOKUP(U190,'標準様式１シフト記号表（勤務時間帯）'!$C$6:$U$35,19,FALSE))</f>
        <v/>
      </c>
      <c r="V192" s="302" t="str">
        <f>IF(V190="","",VLOOKUP(V190,'標準様式１シフト記号表（勤務時間帯）'!$C$6:$U$35,19,FALSE))</f>
        <v/>
      </c>
      <c r="W192" s="302" t="str">
        <f>IF(W190="","",VLOOKUP(W190,'標準様式１シフト記号表（勤務時間帯）'!$C$6:$U$35,19,FALSE))</f>
        <v/>
      </c>
      <c r="X192" s="302" t="str">
        <f>IF(X190="","",VLOOKUP(X190,'標準様式１シフト記号表（勤務時間帯）'!$C$6:$U$35,19,FALSE))</f>
        <v/>
      </c>
      <c r="Y192" s="303" t="str">
        <f>IF(Y190="","",VLOOKUP(Y190,'標準様式１シフト記号表（勤務時間帯）'!$C$6:$U$35,19,FALSE))</f>
        <v/>
      </c>
      <c r="Z192" s="301" t="str">
        <f>IF(Z190="","",VLOOKUP(Z190,'標準様式１シフト記号表（勤務時間帯）'!$C$6:$U$35,19,FALSE))</f>
        <v/>
      </c>
      <c r="AA192" s="302" t="str">
        <f>IF(AA190="","",VLOOKUP(AA190,'標準様式１シフト記号表（勤務時間帯）'!$C$6:$U$35,19,FALSE))</f>
        <v/>
      </c>
      <c r="AB192" s="302" t="str">
        <f>IF(AB190="","",VLOOKUP(AB190,'標準様式１シフト記号表（勤務時間帯）'!$C$6:$U$35,19,FALSE))</f>
        <v/>
      </c>
      <c r="AC192" s="302" t="str">
        <f>IF(AC190="","",VLOOKUP(AC190,'標準様式１シフト記号表（勤務時間帯）'!$C$6:$U$35,19,FALSE))</f>
        <v/>
      </c>
      <c r="AD192" s="302" t="str">
        <f>IF(AD190="","",VLOOKUP(AD190,'標準様式１シフト記号表（勤務時間帯）'!$C$6:$U$35,19,FALSE))</f>
        <v/>
      </c>
      <c r="AE192" s="302" t="str">
        <f>IF(AE190="","",VLOOKUP(AE190,'標準様式１シフト記号表（勤務時間帯）'!$C$6:$U$35,19,FALSE))</f>
        <v/>
      </c>
      <c r="AF192" s="303" t="str">
        <f>IF(AF190="","",VLOOKUP(AF190,'標準様式１シフト記号表（勤務時間帯）'!$C$6:$U$35,19,FALSE))</f>
        <v/>
      </c>
      <c r="AG192" s="301" t="str">
        <f>IF(AG190="","",VLOOKUP(AG190,'標準様式１シフト記号表（勤務時間帯）'!$C$6:$U$35,19,FALSE))</f>
        <v/>
      </c>
      <c r="AH192" s="302" t="str">
        <f>IF(AH190="","",VLOOKUP(AH190,'標準様式１シフト記号表（勤務時間帯）'!$C$6:$U$35,19,FALSE))</f>
        <v/>
      </c>
      <c r="AI192" s="302" t="str">
        <f>IF(AI190="","",VLOOKUP(AI190,'標準様式１シフト記号表（勤務時間帯）'!$C$6:$U$35,19,FALSE))</f>
        <v/>
      </c>
      <c r="AJ192" s="302" t="str">
        <f>IF(AJ190="","",VLOOKUP(AJ190,'標準様式１シフト記号表（勤務時間帯）'!$C$6:$U$35,19,FALSE))</f>
        <v/>
      </c>
      <c r="AK192" s="302" t="str">
        <f>IF(AK190="","",VLOOKUP(AK190,'標準様式１シフト記号表（勤務時間帯）'!$C$6:$U$35,19,FALSE))</f>
        <v/>
      </c>
      <c r="AL192" s="302" t="str">
        <f>IF(AL190="","",VLOOKUP(AL190,'標準様式１シフト記号表（勤務時間帯）'!$C$6:$U$35,19,FALSE))</f>
        <v/>
      </c>
      <c r="AM192" s="303" t="str">
        <f>IF(AM190="","",VLOOKUP(AM190,'標準様式１シフト記号表（勤務時間帯）'!$C$6:$U$35,19,FALSE))</f>
        <v/>
      </c>
      <c r="AN192" s="301" t="str">
        <f>IF(AN190="","",VLOOKUP(AN190,'標準様式１シフト記号表（勤務時間帯）'!$C$6:$U$35,19,FALSE))</f>
        <v/>
      </c>
      <c r="AO192" s="302" t="str">
        <f>IF(AO190="","",VLOOKUP(AO190,'標準様式１シフト記号表（勤務時間帯）'!$C$6:$U$35,19,FALSE))</f>
        <v/>
      </c>
      <c r="AP192" s="302" t="str">
        <f>IF(AP190="","",VLOOKUP(AP190,'標準様式１シフト記号表（勤務時間帯）'!$C$6:$U$35,19,FALSE))</f>
        <v/>
      </c>
      <c r="AQ192" s="302" t="str">
        <f>IF(AQ190="","",VLOOKUP(AQ190,'標準様式１シフト記号表（勤務時間帯）'!$C$6:$U$35,19,FALSE))</f>
        <v/>
      </c>
      <c r="AR192" s="302" t="str">
        <f>IF(AR190="","",VLOOKUP(AR190,'標準様式１シフト記号表（勤務時間帯）'!$C$6:$U$35,19,FALSE))</f>
        <v/>
      </c>
      <c r="AS192" s="302" t="str">
        <f>IF(AS190="","",VLOOKUP(AS190,'標準様式１シフト記号表（勤務時間帯）'!$C$6:$U$35,19,FALSE))</f>
        <v/>
      </c>
      <c r="AT192" s="303" t="str">
        <f>IF(AT190="","",VLOOKUP(AT190,'標準様式１シフト記号表（勤務時間帯）'!$C$6:$U$35,19,FALSE))</f>
        <v/>
      </c>
      <c r="AU192" s="301" t="str">
        <f>IF(AU190="","",VLOOKUP(AU190,'標準様式１シフト記号表（勤務時間帯）'!$C$6:$U$35,19,FALSE))</f>
        <v/>
      </c>
      <c r="AV192" s="302" t="str">
        <f>IF(AV190="","",VLOOKUP(AV190,'標準様式１シフト記号表（勤務時間帯）'!$C$6:$U$35,19,FALSE))</f>
        <v/>
      </c>
      <c r="AW192" s="302" t="str">
        <f>IF(AW190="","",VLOOKUP(AW190,'標準様式１シフト記号表（勤務時間帯）'!$C$6:$U$35,19,FALSE))</f>
        <v/>
      </c>
      <c r="AX192" s="1599">
        <f>IF($BB$3="４週",SUM(S192:AT192),IF($BB$3="暦月",SUM(S192:AW192),""))</f>
        <v>0</v>
      </c>
      <c r="AY192" s="1600"/>
      <c r="AZ192" s="1601">
        <f>IF($BB$3="４週",AX192/4,IF($BB$3="暦月",'標準様式１（100名）'!AX192/('標準様式１（100名）'!$BB$8/7),""))</f>
        <v>0</v>
      </c>
      <c r="BA192" s="1602"/>
      <c r="BB192" s="1644"/>
      <c r="BC192" s="1613"/>
      <c r="BD192" s="1613"/>
      <c r="BE192" s="1613"/>
      <c r="BF192" s="1614"/>
    </row>
    <row r="193" spans="2:58" ht="20.25" customHeight="1" x14ac:dyDescent="0.15">
      <c r="B193" s="1522">
        <f>B190+1</f>
        <v>58</v>
      </c>
      <c r="C193" s="1625"/>
      <c r="D193" s="1626"/>
      <c r="E193" s="1627"/>
      <c r="F193" s="304"/>
      <c r="G193" s="1606"/>
      <c r="H193" s="1608"/>
      <c r="I193" s="1538"/>
      <c r="J193" s="1538"/>
      <c r="K193" s="1539"/>
      <c r="L193" s="1609"/>
      <c r="M193" s="1610"/>
      <c r="N193" s="1610"/>
      <c r="O193" s="1611"/>
      <c r="P193" s="1615" t="s">
        <v>548</v>
      </c>
      <c r="Q193" s="1616"/>
      <c r="R193" s="1617"/>
      <c r="S193" s="354"/>
      <c r="T193" s="355"/>
      <c r="U193" s="355"/>
      <c r="V193" s="355"/>
      <c r="W193" s="355"/>
      <c r="X193" s="355"/>
      <c r="Y193" s="356"/>
      <c r="Z193" s="354"/>
      <c r="AA193" s="355"/>
      <c r="AB193" s="355"/>
      <c r="AC193" s="355"/>
      <c r="AD193" s="355"/>
      <c r="AE193" s="355"/>
      <c r="AF193" s="356"/>
      <c r="AG193" s="354"/>
      <c r="AH193" s="355"/>
      <c r="AI193" s="355"/>
      <c r="AJ193" s="355"/>
      <c r="AK193" s="355"/>
      <c r="AL193" s="355"/>
      <c r="AM193" s="356"/>
      <c r="AN193" s="354"/>
      <c r="AO193" s="355"/>
      <c r="AP193" s="355"/>
      <c r="AQ193" s="355"/>
      <c r="AR193" s="355"/>
      <c r="AS193" s="355"/>
      <c r="AT193" s="356"/>
      <c r="AU193" s="354"/>
      <c r="AV193" s="355"/>
      <c r="AW193" s="355"/>
      <c r="AX193" s="1692"/>
      <c r="AY193" s="1693"/>
      <c r="AZ193" s="1694"/>
      <c r="BA193" s="1695"/>
      <c r="BB193" s="1642"/>
      <c r="BC193" s="1610"/>
      <c r="BD193" s="1610"/>
      <c r="BE193" s="1610"/>
      <c r="BF193" s="1611"/>
    </row>
    <row r="194" spans="2:58" ht="20.25" customHeight="1" x14ac:dyDescent="0.15">
      <c r="B194" s="1522"/>
      <c r="C194" s="1628"/>
      <c r="D194" s="1629"/>
      <c r="E194" s="1630"/>
      <c r="F194" s="296"/>
      <c r="G194" s="1533"/>
      <c r="H194" s="1537"/>
      <c r="I194" s="1538"/>
      <c r="J194" s="1538"/>
      <c r="K194" s="1539"/>
      <c r="L194" s="1543"/>
      <c r="M194" s="1544"/>
      <c r="N194" s="1544"/>
      <c r="O194" s="1545"/>
      <c r="P194" s="1589" t="s">
        <v>549</v>
      </c>
      <c r="Q194" s="1590"/>
      <c r="R194" s="1591"/>
      <c r="S194" s="297" t="str">
        <f>IF(S193="","",VLOOKUP(S193,'標準様式１シフト記号表（勤務時間帯）'!$C$6:$K$35,9,FALSE))</f>
        <v/>
      </c>
      <c r="T194" s="298" t="str">
        <f>IF(T193="","",VLOOKUP(T193,'標準様式１シフト記号表（勤務時間帯）'!$C$6:$K$35,9,FALSE))</f>
        <v/>
      </c>
      <c r="U194" s="298" t="str">
        <f>IF(U193="","",VLOOKUP(U193,'標準様式１シフト記号表（勤務時間帯）'!$C$6:$K$35,9,FALSE))</f>
        <v/>
      </c>
      <c r="V194" s="298" t="str">
        <f>IF(V193="","",VLOOKUP(V193,'標準様式１シフト記号表（勤務時間帯）'!$C$6:$K$35,9,FALSE))</f>
        <v/>
      </c>
      <c r="W194" s="298" t="str">
        <f>IF(W193="","",VLOOKUP(W193,'標準様式１シフト記号表（勤務時間帯）'!$C$6:$K$35,9,FALSE))</f>
        <v/>
      </c>
      <c r="X194" s="298" t="str">
        <f>IF(X193="","",VLOOKUP(X193,'標準様式１シフト記号表（勤務時間帯）'!$C$6:$K$35,9,FALSE))</f>
        <v/>
      </c>
      <c r="Y194" s="299" t="str">
        <f>IF(Y193="","",VLOOKUP(Y193,'標準様式１シフト記号表（勤務時間帯）'!$C$6:$K$35,9,FALSE))</f>
        <v/>
      </c>
      <c r="Z194" s="297" t="str">
        <f>IF(Z193="","",VLOOKUP(Z193,'標準様式１シフト記号表（勤務時間帯）'!$C$6:$K$35,9,FALSE))</f>
        <v/>
      </c>
      <c r="AA194" s="298" t="str">
        <f>IF(AA193="","",VLOOKUP(AA193,'標準様式１シフト記号表（勤務時間帯）'!$C$6:$K$35,9,FALSE))</f>
        <v/>
      </c>
      <c r="AB194" s="298" t="str">
        <f>IF(AB193="","",VLOOKUP(AB193,'標準様式１シフト記号表（勤務時間帯）'!$C$6:$K$35,9,FALSE))</f>
        <v/>
      </c>
      <c r="AC194" s="298" t="str">
        <f>IF(AC193="","",VLOOKUP(AC193,'標準様式１シフト記号表（勤務時間帯）'!$C$6:$K$35,9,FALSE))</f>
        <v/>
      </c>
      <c r="AD194" s="298" t="str">
        <f>IF(AD193="","",VLOOKUP(AD193,'標準様式１シフト記号表（勤務時間帯）'!$C$6:$K$35,9,FALSE))</f>
        <v/>
      </c>
      <c r="AE194" s="298" t="str">
        <f>IF(AE193="","",VLOOKUP(AE193,'標準様式１シフト記号表（勤務時間帯）'!$C$6:$K$35,9,FALSE))</f>
        <v/>
      </c>
      <c r="AF194" s="299" t="str">
        <f>IF(AF193="","",VLOOKUP(AF193,'標準様式１シフト記号表（勤務時間帯）'!$C$6:$K$35,9,FALSE))</f>
        <v/>
      </c>
      <c r="AG194" s="297" t="str">
        <f>IF(AG193="","",VLOOKUP(AG193,'標準様式１シフト記号表（勤務時間帯）'!$C$6:$K$35,9,FALSE))</f>
        <v/>
      </c>
      <c r="AH194" s="298" t="str">
        <f>IF(AH193="","",VLOOKUP(AH193,'標準様式１シフト記号表（勤務時間帯）'!$C$6:$K$35,9,FALSE))</f>
        <v/>
      </c>
      <c r="AI194" s="298" t="str">
        <f>IF(AI193="","",VLOOKUP(AI193,'標準様式１シフト記号表（勤務時間帯）'!$C$6:$K$35,9,FALSE))</f>
        <v/>
      </c>
      <c r="AJ194" s="298" t="str">
        <f>IF(AJ193="","",VLOOKUP(AJ193,'標準様式１シフト記号表（勤務時間帯）'!$C$6:$K$35,9,FALSE))</f>
        <v/>
      </c>
      <c r="AK194" s="298" t="str">
        <f>IF(AK193="","",VLOOKUP(AK193,'標準様式１シフト記号表（勤務時間帯）'!$C$6:$K$35,9,FALSE))</f>
        <v/>
      </c>
      <c r="AL194" s="298" t="str">
        <f>IF(AL193="","",VLOOKUP(AL193,'標準様式１シフト記号表（勤務時間帯）'!$C$6:$K$35,9,FALSE))</f>
        <v/>
      </c>
      <c r="AM194" s="299" t="str">
        <f>IF(AM193="","",VLOOKUP(AM193,'標準様式１シフト記号表（勤務時間帯）'!$C$6:$K$35,9,FALSE))</f>
        <v/>
      </c>
      <c r="AN194" s="297" t="str">
        <f>IF(AN193="","",VLOOKUP(AN193,'標準様式１シフト記号表（勤務時間帯）'!$C$6:$K$35,9,FALSE))</f>
        <v/>
      </c>
      <c r="AO194" s="298" t="str">
        <f>IF(AO193="","",VLOOKUP(AO193,'標準様式１シフト記号表（勤務時間帯）'!$C$6:$K$35,9,FALSE))</f>
        <v/>
      </c>
      <c r="AP194" s="298" t="str">
        <f>IF(AP193="","",VLOOKUP(AP193,'標準様式１シフト記号表（勤務時間帯）'!$C$6:$K$35,9,FALSE))</f>
        <v/>
      </c>
      <c r="AQ194" s="298" t="str">
        <f>IF(AQ193="","",VLOOKUP(AQ193,'標準様式１シフト記号表（勤務時間帯）'!$C$6:$K$35,9,FALSE))</f>
        <v/>
      </c>
      <c r="AR194" s="298" t="str">
        <f>IF(AR193="","",VLOOKUP(AR193,'標準様式１シフト記号表（勤務時間帯）'!$C$6:$K$35,9,FALSE))</f>
        <v/>
      </c>
      <c r="AS194" s="298" t="str">
        <f>IF(AS193="","",VLOOKUP(AS193,'標準様式１シフト記号表（勤務時間帯）'!$C$6:$K$35,9,FALSE))</f>
        <v/>
      </c>
      <c r="AT194" s="299" t="str">
        <f>IF(AT193="","",VLOOKUP(AT193,'標準様式１シフト記号表（勤務時間帯）'!$C$6:$K$35,9,FALSE))</f>
        <v/>
      </c>
      <c r="AU194" s="297" t="str">
        <f>IF(AU193="","",VLOOKUP(AU193,'標準様式１シフト記号表（勤務時間帯）'!$C$6:$K$35,9,FALSE))</f>
        <v/>
      </c>
      <c r="AV194" s="298" t="str">
        <f>IF(AV193="","",VLOOKUP(AV193,'標準様式１シフト記号表（勤務時間帯）'!$C$6:$K$35,9,FALSE))</f>
        <v/>
      </c>
      <c r="AW194" s="298" t="str">
        <f>IF(AW193="","",VLOOKUP(AW193,'標準様式１シフト記号表（勤務時間帯）'!$C$6:$K$35,9,FALSE))</f>
        <v/>
      </c>
      <c r="AX194" s="1592">
        <f>IF($BB$3="４週",SUM(S194:AT194),IF($BB$3="暦月",SUM(S194:AW194),""))</f>
        <v>0</v>
      </c>
      <c r="AY194" s="1593"/>
      <c r="AZ194" s="1594">
        <f>IF($BB$3="４週",AX194/4,IF($BB$3="暦月",'標準様式１（100名）'!AX194/('標準様式１（100名）'!$BB$8/7),""))</f>
        <v>0</v>
      </c>
      <c r="BA194" s="1595"/>
      <c r="BB194" s="1643"/>
      <c r="BC194" s="1544"/>
      <c r="BD194" s="1544"/>
      <c r="BE194" s="1544"/>
      <c r="BF194" s="1545"/>
    </row>
    <row r="195" spans="2:58" ht="20.25" customHeight="1" x14ac:dyDescent="0.15">
      <c r="B195" s="1522"/>
      <c r="C195" s="1631"/>
      <c r="D195" s="1632"/>
      <c r="E195" s="1633"/>
      <c r="F195" s="357">
        <f>C193</f>
        <v>0</v>
      </c>
      <c r="G195" s="1607"/>
      <c r="H195" s="1537"/>
      <c r="I195" s="1538"/>
      <c r="J195" s="1538"/>
      <c r="K195" s="1539"/>
      <c r="L195" s="1612"/>
      <c r="M195" s="1613"/>
      <c r="N195" s="1613"/>
      <c r="O195" s="1614"/>
      <c r="P195" s="1596" t="s">
        <v>550</v>
      </c>
      <c r="Q195" s="1597"/>
      <c r="R195" s="1598"/>
      <c r="S195" s="301" t="str">
        <f>IF(S193="","",VLOOKUP(S193,'標準様式１シフト記号表（勤務時間帯）'!$C$6:$U$35,19,FALSE))</f>
        <v/>
      </c>
      <c r="T195" s="302" t="str">
        <f>IF(T193="","",VLOOKUP(T193,'標準様式１シフト記号表（勤務時間帯）'!$C$6:$U$35,19,FALSE))</f>
        <v/>
      </c>
      <c r="U195" s="302" t="str">
        <f>IF(U193="","",VLOOKUP(U193,'標準様式１シフト記号表（勤務時間帯）'!$C$6:$U$35,19,FALSE))</f>
        <v/>
      </c>
      <c r="V195" s="302" t="str">
        <f>IF(V193="","",VLOOKUP(V193,'標準様式１シフト記号表（勤務時間帯）'!$C$6:$U$35,19,FALSE))</f>
        <v/>
      </c>
      <c r="W195" s="302" t="str">
        <f>IF(W193="","",VLOOKUP(W193,'標準様式１シフト記号表（勤務時間帯）'!$C$6:$U$35,19,FALSE))</f>
        <v/>
      </c>
      <c r="X195" s="302" t="str">
        <f>IF(X193="","",VLOOKUP(X193,'標準様式１シフト記号表（勤務時間帯）'!$C$6:$U$35,19,FALSE))</f>
        <v/>
      </c>
      <c r="Y195" s="303" t="str">
        <f>IF(Y193="","",VLOOKUP(Y193,'標準様式１シフト記号表（勤務時間帯）'!$C$6:$U$35,19,FALSE))</f>
        <v/>
      </c>
      <c r="Z195" s="301" t="str">
        <f>IF(Z193="","",VLOOKUP(Z193,'標準様式１シフト記号表（勤務時間帯）'!$C$6:$U$35,19,FALSE))</f>
        <v/>
      </c>
      <c r="AA195" s="302" t="str">
        <f>IF(AA193="","",VLOOKUP(AA193,'標準様式１シフト記号表（勤務時間帯）'!$C$6:$U$35,19,FALSE))</f>
        <v/>
      </c>
      <c r="AB195" s="302" t="str">
        <f>IF(AB193="","",VLOOKUP(AB193,'標準様式１シフト記号表（勤務時間帯）'!$C$6:$U$35,19,FALSE))</f>
        <v/>
      </c>
      <c r="AC195" s="302" t="str">
        <f>IF(AC193="","",VLOOKUP(AC193,'標準様式１シフト記号表（勤務時間帯）'!$C$6:$U$35,19,FALSE))</f>
        <v/>
      </c>
      <c r="AD195" s="302" t="str">
        <f>IF(AD193="","",VLOOKUP(AD193,'標準様式１シフト記号表（勤務時間帯）'!$C$6:$U$35,19,FALSE))</f>
        <v/>
      </c>
      <c r="AE195" s="302" t="str">
        <f>IF(AE193="","",VLOOKUP(AE193,'標準様式１シフト記号表（勤務時間帯）'!$C$6:$U$35,19,FALSE))</f>
        <v/>
      </c>
      <c r="AF195" s="303" t="str">
        <f>IF(AF193="","",VLOOKUP(AF193,'標準様式１シフト記号表（勤務時間帯）'!$C$6:$U$35,19,FALSE))</f>
        <v/>
      </c>
      <c r="AG195" s="301" t="str">
        <f>IF(AG193="","",VLOOKUP(AG193,'標準様式１シフト記号表（勤務時間帯）'!$C$6:$U$35,19,FALSE))</f>
        <v/>
      </c>
      <c r="AH195" s="302" t="str">
        <f>IF(AH193="","",VLOOKUP(AH193,'標準様式１シフト記号表（勤務時間帯）'!$C$6:$U$35,19,FALSE))</f>
        <v/>
      </c>
      <c r="AI195" s="302" t="str">
        <f>IF(AI193="","",VLOOKUP(AI193,'標準様式１シフト記号表（勤務時間帯）'!$C$6:$U$35,19,FALSE))</f>
        <v/>
      </c>
      <c r="AJ195" s="302" t="str">
        <f>IF(AJ193="","",VLOOKUP(AJ193,'標準様式１シフト記号表（勤務時間帯）'!$C$6:$U$35,19,FALSE))</f>
        <v/>
      </c>
      <c r="AK195" s="302" t="str">
        <f>IF(AK193="","",VLOOKUP(AK193,'標準様式１シフト記号表（勤務時間帯）'!$C$6:$U$35,19,FALSE))</f>
        <v/>
      </c>
      <c r="AL195" s="302" t="str">
        <f>IF(AL193="","",VLOOKUP(AL193,'標準様式１シフト記号表（勤務時間帯）'!$C$6:$U$35,19,FALSE))</f>
        <v/>
      </c>
      <c r="AM195" s="303" t="str">
        <f>IF(AM193="","",VLOOKUP(AM193,'標準様式１シフト記号表（勤務時間帯）'!$C$6:$U$35,19,FALSE))</f>
        <v/>
      </c>
      <c r="AN195" s="301" t="str">
        <f>IF(AN193="","",VLOOKUP(AN193,'標準様式１シフト記号表（勤務時間帯）'!$C$6:$U$35,19,FALSE))</f>
        <v/>
      </c>
      <c r="AO195" s="302" t="str">
        <f>IF(AO193="","",VLOOKUP(AO193,'標準様式１シフト記号表（勤務時間帯）'!$C$6:$U$35,19,FALSE))</f>
        <v/>
      </c>
      <c r="AP195" s="302" t="str">
        <f>IF(AP193="","",VLOOKUP(AP193,'標準様式１シフト記号表（勤務時間帯）'!$C$6:$U$35,19,FALSE))</f>
        <v/>
      </c>
      <c r="AQ195" s="302" t="str">
        <f>IF(AQ193="","",VLOOKUP(AQ193,'標準様式１シフト記号表（勤務時間帯）'!$C$6:$U$35,19,FALSE))</f>
        <v/>
      </c>
      <c r="AR195" s="302" t="str">
        <f>IF(AR193="","",VLOOKUP(AR193,'標準様式１シフト記号表（勤務時間帯）'!$C$6:$U$35,19,FALSE))</f>
        <v/>
      </c>
      <c r="AS195" s="302" t="str">
        <f>IF(AS193="","",VLOOKUP(AS193,'標準様式１シフト記号表（勤務時間帯）'!$C$6:$U$35,19,FALSE))</f>
        <v/>
      </c>
      <c r="AT195" s="303" t="str">
        <f>IF(AT193="","",VLOOKUP(AT193,'標準様式１シフト記号表（勤務時間帯）'!$C$6:$U$35,19,FALSE))</f>
        <v/>
      </c>
      <c r="AU195" s="301" t="str">
        <f>IF(AU193="","",VLOOKUP(AU193,'標準様式１シフト記号表（勤務時間帯）'!$C$6:$U$35,19,FALSE))</f>
        <v/>
      </c>
      <c r="AV195" s="302" t="str">
        <f>IF(AV193="","",VLOOKUP(AV193,'標準様式１シフト記号表（勤務時間帯）'!$C$6:$U$35,19,FALSE))</f>
        <v/>
      </c>
      <c r="AW195" s="302" t="str">
        <f>IF(AW193="","",VLOOKUP(AW193,'標準様式１シフト記号表（勤務時間帯）'!$C$6:$U$35,19,FALSE))</f>
        <v/>
      </c>
      <c r="AX195" s="1599">
        <f>IF($BB$3="４週",SUM(S195:AT195),IF($BB$3="暦月",SUM(S195:AW195),""))</f>
        <v>0</v>
      </c>
      <c r="AY195" s="1600"/>
      <c r="AZ195" s="1601">
        <f>IF($BB$3="４週",AX195/4,IF($BB$3="暦月",'標準様式１（100名）'!AX195/('標準様式１（100名）'!$BB$8/7),""))</f>
        <v>0</v>
      </c>
      <c r="BA195" s="1602"/>
      <c r="BB195" s="1644"/>
      <c r="BC195" s="1613"/>
      <c r="BD195" s="1613"/>
      <c r="BE195" s="1613"/>
      <c r="BF195" s="1614"/>
    </row>
    <row r="196" spans="2:58" ht="20.25" customHeight="1" x14ac:dyDescent="0.15">
      <c r="B196" s="1522">
        <f>B193+1</f>
        <v>59</v>
      </c>
      <c r="C196" s="1625"/>
      <c r="D196" s="1626"/>
      <c r="E196" s="1627"/>
      <c r="F196" s="304"/>
      <c r="G196" s="1606"/>
      <c r="H196" s="1608"/>
      <c r="I196" s="1538"/>
      <c r="J196" s="1538"/>
      <c r="K196" s="1539"/>
      <c r="L196" s="1609"/>
      <c r="M196" s="1610"/>
      <c r="N196" s="1610"/>
      <c r="O196" s="1611"/>
      <c r="P196" s="1615" t="s">
        <v>548</v>
      </c>
      <c r="Q196" s="1616"/>
      <c r="R196" s="1617"/>
      <c r="S196" s="354"/>
      <c r="T196" s="355"/>
      <c r="U196" s="355"/>
      <c r="V196" s="355"/>
      <c r="W196" s="355"/>
      <c r="X196" s="355"/>
      <c r="Y196" s="356"/>
      <c r="Z196" s="354"/>
      <c r="AA196" s="355"/>
      <c r="AB196" s="355"/>
      <c r="AC196" s="355"/>
      <c r="AD196" s="355"/>
      <c r="AE196" s="355"/>
      <c r="AF196" s="356"/>
      <c r="AG196" s="354"/>
      <c r="AH196" s="355"/>
      <c r="AI196" s="355"/>
      <c r="AJ196" s="355"/>
      <c r="AK196" s="355"/>
      <c r="AL196" s="355"/>
      <c r="AM196" s="356"/>
      <c r="AN196" s="354"/>
      <c r="AO196" s="355"/>
      <c r="AP196" s="355"/>
      <c r="AQ196" s="355"/>
      <c r="AR196" s="355"/>
      <c r="AS196" s="355"/>
      <c r="AT196" s="356"/>
      <c r="AU196" s="354"/>
      <c r="AV196" s="355"/>
      <c r="AW196" s="355"/>
      <c r="AX196" s="1692"/>
      <c r="AY196" s="1693"/>
      <c r="AZ196" s="1694"/>
      <c r="BA196" s="1695"/>
      <c r="BB196" s="1642"/>
      <c r="BC196" s="1610"/>
      <c r="BD196" s="1610"/>
      <c r="BE196" s="1610"/>
      <c r="BF196" s="1611"/>
    </row>
    <row r="197" spans="2:58" ht="20.25" customHeight="1" x14ac:dyDescent="0.15">
      <c r="B197" s="1522"/>
      <c r="C197" s="1628"/>
      <c r="D197" s="1629"/>
      <c r="E197" s="1630"/>
      <c r="F197" s="296"/>
      <c r="G197" s="1533"/>
      <c r="H197" s="1537"/>
      <c r="I197" s="1538"/>
      <c r="J197" s="1538"/>
      <c r="K197" s="1539"/>
      <c r="L197" s="1543"/>
      <c r="M197" s="1544"/>
      <c r="N197" s="1544"/>
      <c r="O197" s="1545"/>
      <c r="P197" s="1589" t="s">
        <v>549</v>
      </c>
      <c r="Q197" s="1590"/>
      <c r="R197" s="1591"/>
      <c r="S197" s="297" t="str">
        <f>IF(S196="","",VLOOKUP(S196,'標準様式１シフト記号表（勤務時間帯）'!$C$6:$K$35,9,FALSE))</f>
        <v/>
      </c>
      <c r="T197" s="298" t="str">
        <f>IF(T196="","",VLOOKUP(T196,'標準様式１シフト記号表（勤務時間帯）'!$C$6:$K$35,9,FALSE))</f>
        <v/>
      </c>
      <c r="U197" s="298" t="str">
        <f>IF(U196="","",VLOOKUP(U196,'標準様式１シフト記号表（勤務時間帯）'!$C$6:$K$35,9,FALSE))</f>
        <v/>
      </c>
      <c r="V197" s="298" t="str">
        <f>IF(V196="","",VLOOKUP(V196,'標準様式１シフト記号表（勤務時間帯）'!$C$6:$K$35,9,FALSE))</f>
        <v/>
      </c>
      <c r="W197" s="298" t="str">
        <f>IF(W196="","",VLOOKUP(W196,'標準様式１シフト記号表（勤務時間帯）'!$C$6:$K$35,9,FALSE))</f>
        <v/>
      </c>
      <c r="X197" s="298" t="str">
        <f>IF(X196="","",VLOOKUP(X196,'標準様式１シフト記号表（勤務時間帯）'!$C$6:$K$35,9,FALSE))</f>
        <v/>
      </c>
      <c r="Y197" s="299" t="str">
        <f>IF(Y196="","",VLOOKUP(Y196,'標準様式１シフト記号表（勤務時間帯）'!$C$6:$K$35,9,FALSE))</f>
        <v/>
      </c>
      <c r="Z197" s="297" t="str">
        <f>IF(Z196="","",VLOOKUP(Z196,'標準様式１シフト記号表（勤務時間帯）'!$C$6:$K$35,9,FALSE))</f>
        <v/>
      </c>
      <c r="AA197" s="298" t="str">
        <f>IF(AA196="","",VLOOKUP(AA196,'標準様式１シフト記号表（勤務時間帯）'!$C$6:$K$35,9,FALSE))</f>
        <v/>
      </c>
      <c r="AB197" s="298" t="str">
        <f>IF(AB196="","",VLOOKUP(AB196,'標準様式１シフト記号表（勤務時間帯）'!$C$6:$K$35,9,FALSE))</f>
        <v/>
      </c>
      <c r="AC197" s="298" t="str">
        <f>IF(AC196="","",VLOOKUP(AC196,'標準様式１シフト記号表（勤務時間帯）'!$C$6:$K$35,9,FALSE))</f>
        <v/>
      </c>
      <c r="AD197" s="298" t="str">
        <f>IF(AD196="","",VLOOKUP(AD196,'標準様式１シフト記号表（勤務時間帯）'!$C$6:$K$35,9,FALSE))</f>
        <v/>
      </c>
      <c r="AE197" s="298" t="str">
        <f>IF(AE196="","",VLOOKUP(AE196,'標準様式１シフト記号表（勤務時間帯）'!$C$6:$K$35,9,FALSE))</f>
        <v/>
      </c>
      <c r="AF197" s="299" t="str">
        <f>IF(AF196="","",VLOOKUP(AF196,'標準様式１シフト記号表（勤務時間帯）'!$C$6:$K$35,9,FALSE))</f>
        <v/>
      </c>
      <c r="AG197" s="297" t="str">
        <f>IF(AG196="","",VLOOKUP(AG196,'標準様式１シフト記号表（勤務時間帯）'!$C$6:$K$35,9,FALSE))</f>
        <v/>
      </c>
      <c r="AH197" s="298" t="str">
        <f>IF(AH196="","",VLOOKUP(AH196,'標準様式１シフト記号表（勤務時間帯）'!$C$6:$K$35,9,FALSE))</f>
        <v/>
      </c>
      <c r="AI197" s="298" t="str">
        <f>IF(AI196="","",VLOOKUP(AI196,'標準様式１シフト記号表（勤務時間帯）'!$C$6:$K$35,9,FALSE))</f>
        <v/>
      </c>
      <c r="AJ197" s="298" t="str">
        <f>IF(AJ196="","",VLOOKUP(AJ196,'標準様式１シフト記号表（勤務時間帯）'!$C$6:$K$35,9,FALSE))</f>
        <v/>
      </c>
      <c r="AK197" s="298" t="str">
        <f>IF(AK196="","",VLOOKUP(AK196,'標準様式１シフト記号表（勤務時間帯）'!$C$6:$K$35,9,FALSE))</f>
        <v/>
      </c>
      <c r="AL197" s="298" t="str">
        <f>IF(AL196="","",VLOOKUP(AL196,'標準様式１シフト記号表（勤務時間帯）'!$C$6:$K$35,9,FALSE))</f>
        <v/>
      </c>
      <c r="AM197" s="299" t="str">
        <f>IF(AM196="","",VLOOKUP(AM196,'標準様式１シフト記号表（勤務時間帯）'!$C$6:$K$35,9,FALSE))</f>
        <v/>
      </c>
      <c r="AN197" s="297" t="str">
        <f>IF(AN196="","",VLOOKUP(AN196,'標準様式１シフト記号表（勤務時間帯）'!$C$6:$K$35,9,FALSE))</f>
        <v/>
      </c>
      <c r="AO197" s="298" t="str">
        <f>IF(AO196="","",VLOOKUP(AO196,'標準様式１シフト記号表（勤務時間帯）'!$C$6:$K$35,9,FALSE))</f>
        <v/>
      </c>
      <c r="AP197" s="298" t="str">
        <f>IF(AP196="","",VLOOKUP(AP196,'標準様式１シフト記号表（勤務時間帯）'!$C$6:$K$35,9,FALSE))</f>
        <v/>
      </c>
      <c r="AQ197" s="298" t="str">
        <f>IF(AQ196="","",VLOOKUP(AQ196,'標準様式１シフト記号表（勤務時間帯）'!$C$6:$K$35,9,FALSE))</f>
        <v/>
      </c>
      <c r="AR197" s="298" t="str">
        <f>IF(AR196="","",VLOOKUP(AR196,'標準様式１シフト記号表（勤務時間帯）'!$C$6:$K$35,9,FALSE))</f>
        <v/>
      </c>
      <c r="AS197" s="298" t="str">
        <f>IF(AS196="","",VLOOKUP(AS196,'標準様式１シフト記号表（勤務時間帯）'!$C$6:$K$35,9,FALSE))</f>
        <v/>
      </c>
      <c r="AT197" s="299" t="str">
        <f>IF(AT196="","",VLOOKUP(AT196,'標準様式１シフト記号表（勤務時間帯）'!$C$6:$K$35,9,FALSE))</f>
        <v/>
      </c>
      <c r="AU197" s="297" t="str">
        <f>IF(AU196="","",VLOOKUP(AU196,'標準様式１シフト記号表（勤務時間帯）'!$C$6:$K$35,9,FALSE))</f>
        <v/>
      </c>
      <c r="AV197" s="298" t="str">
        <f>IF(AV196="","",VLOOKUP(AV196,'標準様式１シフト記号表（勤務時間帯）'!$C$6:$K$35,9,FALSE))</f>
        <v/>
      </c>
      <c r="AW197" s="298" t="str">
        <f>IF(AW196="","",VLOOKUP(AW196,'標準様式１シフト記号表（勤務時間帯）'!$C$6:$K$35,9,FALSE))</f>
        <v/>
      </c>
      <c r="AX197" s="1592">
        <f>IF($BB$3="４週",SUM(S197:AT197),IF($BB$3="暦月",SUM(S197:AW197),""))</f>
        <v>0</v>
      </c>
      <c r="AY197" s="1593"/>
      <c r="AZ197" s="1594">
        <f>IF($BB$3="４週",AX197/4,IF($BB$3="暦月",'標準様式１（100名）'!AX197/('標準様式１（100名）'!$BB$8/7),""))</f>
        <v>0</v>
      </c>
      <c r="BA197" s="1595"/>
      <c r="BB197" s="1643"/>
      <c r="BC197" s="1544"/>
      <c r="BD197" s="1544"/>
      <c r="BE197" s="1544"/>
      <c r="BF197" s="1545"/>
    </row>
    <row r="198" spans="2:58" ht="20.25" customHeight="1" x14ac:dyDescent="0.15">
      <c r="B198" s="1522"/>
      <c r="C198" s="1631"/>
      <c r="D198" s="1632"/>
      <c r="E198" s="1633"/>
      <c r="F198" s="357">
        <f>C196</f>
        <v>0</v>
      </c>
      <c r="G198" s="1607"/>
      <c r="H198" s="1537"/>
      <c r="I198" s="1538"/>
      <c r="J198" s="1538"/>
      <c r="K198" s="1539"/>
      <c r="L198" s="1612"/>
      <c r="M198" s="1613"/>
      <c r="N198" s="1613"/>
      <c r="O198" s="1614"/>
      <c r="P198" s="1596" t="s">
        <v>550</v>
      </c>
      <c r="Q198" s="1597"/>
      <c r="R198" s="1598"/>
      <c r="S198" s="301" t="str">
        <f>IF(S196="","",VLOOKUP(S196,'標準様式１シフト記号表（勤務時間帯）'!$C$6:$U$35,19,FALSE))</f>
        <v/>
      </c>
      <c r="T198" s="302" t="str">
        <f>IF(T196="","",VLOOKUP(T196,'標準様式１シフト記号表（勤務時間帯）'!$C$6:$U$35,19,FALSE))</f>
        <v/>
      </c>
      <c r="U198" s="302" t="str">
        <f>IF(U196="","",VLOOKUP(U196,'標準様式１シフト記号表（勤務時間帯）'!$C$6:$U$35,19,FALSE))</f>
        <v/>
      </c>
      <c r="V198" s="302" t="str">
        <f>IF(V196="","",VLOOKUP(V196,'標準様式１シフト記号表（勤務時間帯）'!$C$6:$U$35,19,FALSE))</f>
        <v/>
      </c>
      <c r="W198" s="302" t="str">
        <f>IF(W196="","",VLOOKUP(W196,'標準様式１シフト記号表（勤務時間帯）'!$C$6:$U$35,19,FALSE))</f>
        <v/>
      </c>
      <c r="X198" s="302" t="str">
        <f>IF(X196="","",VLOOKUP(X196,'標準様式１シフト記号表（勤務時間帯）'!$C$6:$U$35,19,FALSE))</f>
        <v/>
      </c>
      <c r="Y198" s="303" t="str">
        <f>IF(Y196="","",VLOOKUP(Y196,'標準様式１シフト記号表（勤務時間帯）'!$C$6:$U$35,19,FALSE))</f>
        <v/>
      </c>
      <c r="Z198" s="301" t="str">
        <f>IF(Z196="","",VLOOKUP(Z196,'標準様式１シフト記号表（勤務時間帯）'!$C$6:$U$35,19,FALSE))</f>
        <v/>
      </c>
      <c r="AA198" s="302" t="str">
        <f>IF(AA196="","",VLOOKUP(AA196,'標準様式１シフト記号表（勤務時間帯）'!$C$6:$U$35,19,FALSE))</f>
        <v/>
      </c>
      <c r="AB198" s="302" t="str">
        <f>IF(AB196="","",VLOOKUP(AB196,'標準様式１シフト記号表（勤務時間帯）'!$C$6:$U$35,19,FALSE))</f>
        <v/>
      </c>
      <c r="AC198" s="302" t="str">
        <f>IF(AC196="","",VLOOKUP(AC196,'標準様式１シフト記号表（勤務時間帯）'!$C$6:$U$35,19,FALSE))</f>
        <v/>
      </c>
      <c r="AD198" s="302" t="str">
        <f>IF(AD196="","",VLOOKUP(AD196,'標準様式１シフト記号表（勤務時間帯）'!$C$6:$U$35,19,FALSE))</f>
        <v/>
      </c>
      <c r="AE198" s="302" t="str">
        <f>IF(AE196="","",VLOOKUP(AE196,'標準様式１シフト記号表（勤務時間帯）'!$C$6:$U$35,19,FALSE))</f>
        <v/>
      </c>
      <c r="AF198" s="303" t="str">
        <f>IF(AF196="","",VLOOKUP(AF196,'標準様式１シフト記号表（勤務時間帯）'!$C$6:$U$35,19,FALSE))</f>
        <v/>
      </c>
      <c r="AG198" s="301" t="str">
        <f>IF(AG196="","",VLOOKUP(AG196,'標準様式１シフト記号表（勤務時間帯）'!$C$6:$U$35,19,FALSE))</f>
        <v/>
      </c>
      <c r="AH198" s="302" t="str">
        <f>IF(AH196="","",VLOOKUP(AH196,'標準様式１シフト記号表（勤務時間帯）'!$C$6:$U$35,19,FALSE))</f>
        <v/>
      </c>
      <c r="AI198" s="302" t="str">
        <f>IF(AI196="","",VLOOKUP(AI196,'標準様式１シフト記号表（勤務時間帯）'!$C$6:$U$35,19,FALSE))</f>
        <v/>
      </c>
      <c r="AJ198" s="302" t="str">
        <f>IF(AJ196="","",VLOOKUP(AJ196,'標準様式１シフト記号表（勤務時間帯）'!$C$6:$U$35,19,FALSE))</f>
        <v/>
      </c>
      <c r="AK198" s="302" t="str">
        <f>IF(AK196="","",VLOOKUP(AK196,'標準様式１シフト記号表（勤務時間帯）'!$C$6:$U$35,19,FALSE))</f>
        <v/>
      </c>
      <c r="AL198" s="302" t="str">
        <f>IF(AL196="","",VLOOKUP(AL196,'標準様式１シフト記号表（勤務時間帯）'!$C$6:$U$35,19,FALSE))</f>
        <v/>
      </c>
      <c r="AM198" s="303" t="str">
        <f>IF(AM196="","",VLOOKUP(AM196,'標準様式１シフト記号表（勤務時間帯）'!$C$6:$U$35,19,FALSE))</f>
        <v/>
      </c>
      <c r="AN198" s="301" t="str">
        <f>IF(AN196="","",VLOOKUP(AN196,'標準様式１シフト記号表（勤務時間帯）'!$C$6:$U$35,19,FALSE))</f>
        <v/>
      </c>
      <c r="AO198" s="302" t="str">
        <f>IF(AO196="","",VLOOKUP(AO196,'標準様式１シフト記号表（勤務時間帯）'!$C$6:$U$35,19,FALSE))</f>
        <v/>
      </c>
      <c r="AP198" s="302" t="str">
        <f>IF(AP196="","",VLOOKUP(AP196,'標準様式１シフト記号表（勤務時間帯）'!$C$6:$U$35,19,FALSE))</f>
        <v/>
      </c>
      <c r="AQ198" s="302" t="str">
        <f>IF(AQ196="","",VLOOKUP(AQ196,'標準様式１シフト記号表（勤務時間帯）'!$C$6:$U$35,19,FALSE))</f>
        <v/>
      </c>
      <c r="AR198" s="302" t="str">
        <f>IF(AR196="","",VLOOKUP(AR196,'標準様式１シフト記号表（勤務時間帯）'!$C$6:$U$35,19,FALSE))</f>
        <v/>
      </c>
      <c r="AS198" s="302" t="str">
        <f>IF(AS196="","",VLOOKUP(AS196,'標準様式１シフト記号表（勤務時間帯）'!$C$6:$U$35,19,FALSE))</f>
        <v/>
      </c>
      <c r="AT198" s="303" t="str">
        <f>IF(AT196="","",VLOOKUP(AT196,'標準様式１シフト記号表（勤務時間帯）'!$C$6:$U$35,19,FALSE))</f>
        <v/>
      </c>
      <c r="AU198" s="301" t="str">
        <f>IF(AU196="","",VLOOKUP(AU196,'標準様式１シフト記号表（勤務時間帯）'!$C$6:$U$35,19,FALSE))</f>
        <v/>
      </c>
      <c r="AV198" s="302" t="str">
        <f>IF(AV196="","",VLOOKUP(AV196,'標準様式１シフト記号表（勤務時間帯）'!$C$6:$U$35,19,FALSE))</f>
        <v/>
      </c>
      <c r="AW198" s="302" t="str">
        <f>IF(AW196="","",VLOOKUP(AW196,'標準様式１シフト記号表（勤務時間帯）'!$C$6:$U$35,19,FALSE))</f>
        <v/>
      </c>
      <c r="AX198" s="1599">
        <f>IF($BB$3="４週",SUM(S198:AT198),IF($BB$3="暦月",SUM(S198:AW198),""))</f>
        <v>0</v>
      </c>
      <c r="AY198" s="1600"/>
      <c r="AZ198" s="1601">
        <f>IF($BB$3="４週",AX198/4,IF($BB$3="暦月",'標準様式１（100名）'!AX198/('標準様式１（100名）'!$BB$8/7),""))</f>
        <v>0</v>
      </c>
      <c r="BA198" s="1602"/>
      <c r="BB198" s="1644"/>
      <c r="BC198" s="1613"/>
      <c r="BD198" s="1613"/>
      <c r="BE198" s="1613"/>
      <c r="BF198" s="1614"/>
    </row>
    <row r="199" spans="2:58" ht="20.25" customHeight="1" x14ac:dyDescent="0.15">
      <c r="B199" s="1522">
        <f>B196+1</f>
        <v>60</v>
      </c>
      <c r="C199" s="1625"/>
      <c r="D199" s="1626"/>
      <c r="E199" s="1627"/>
      <c r="F199" s="304"/>
      <c r="G199" s="1606"/>
      <c r="H199" s="1608"/>
      <c r="I199" s="1538"/>
      <c r="J199" s="1538"/>
      <c r="K199" s="1539"/>
      <c r="L199" s="1609"/>
      <c r="M199" s="1610"/>
      <c r="N199" s="1610"/>
      <c r="O199" s="1611"/>
      <c r="P199" s="1615" t="s">
        <v>548</v>
      </c>
      <c r="Q199" s="1616"/>
      <c r="R199" s="1617"/>
      <c r="S199" s="354"/>
      <c r="T199" s="355"/>
      <c r="U199" s="355"/>
      <c r="V199" s="355"/>
      <c r="W199" s="355"/>
      <c r="X199" s="355"/>
      <c r="Y199" s="356"/>
      <c r="Z199" s="354"/>
      <c r="AA199" s="355"/>
      <c r="AB199" s="355"/>
      <c r="AC199" s="355"/>
      <c r="AD199" s="355"/>
      <c r="AE199" s="355"/>
      <c r="AF199" s="356"/>
      <c r="AG199" s="354"/>
      <c r="AH199" s="355"/>
      <c r="AI199" s="355"/>
      <c r="AJ199" s="355"/>
      <c r="AK199" s="355"/>
      <c r="AL199" s="355"/>
      <c r="AM199" s="356"/>
      <c r="AN199" s="354"/>
      <c r="AO199" s="355"/>
      <c r="AP199" s="355"/>
      <c r="AQ199" s="355"/>
      <c r="AR199" s="355"/>
      <c r="AS199" s="355"/>
      <c r="AT199" s="356"/>
      <c r="AU199" s="354"/>
      <c r="AV199" s="355"/>
      <c r="AW199" s="355"/>
      <c r="AX199" s="1692"/>
      <c r="AY199" s="1693"/>
      <c r="AZ199" s="1694"/>
      <c r="BA199" s="1695"/>
      <c r="BB199" s="1642"/>
      <c r="BC199" s="1610"/>
      <c r="BD199" s="1610"/>
      <c r="BE199" s="1610"/>
      <c r="BF199" s="1611"/>
    </row>
    <row r="200" spans="2:58" ht="20.25" customHeight="1" x14ac:dyDescent="0.15">
      <c r="B200" s="1522"/>
      <c r="C200" s="1628"/>
      <c r="D200" s="1629"/>
      <c r="E200" s="1630"/>
      <c r="F200" s="296"/>
      <c r="G200" s="1533"/>
      <c r="H200" s="1537"/>
      <c r="I200" s="1538"/>
      <c r="J200" s="1538"/>
      <c r="K200" s="1539"/>
      <c r="L200" s="1543"/>
      <c r="M200" s="1544"/>
      <c r="N200" s="1544"/>
      <c r="O200" s="1545"/>
      <c r="P200" s="1589" t="s">
        <v>549</v>
      </c>
      <c r="Q200" s="1590"/>
      <c r="R200" s="1591"/>
      <c r="S200" s="297" t="str">
        <f>IF(S199="","",VLOOKUP(S199,'標準様式１シフト記号表（勤務時間帯）'!$C$6:$K$35,9,FALSE))</f>
        <v/>
      </c>
      <c r="T200" s="298" t="str">
        <f>IF(T199="","",VLOOKUP(T199,'標準様式１シフト記号表（勤務時間帯）'!$C$6:$K$35,9,FALSE))</f>
        <v/>
      </c>
      <c r="U200" s="298" t="str">
        <f>IF(U199="","",VLOOKUP(U199,'標準様式１シフト記号表（勤務時間帯）'!$C$6:$K$35,9,FALSE))</f>
        <v/>
      </c>
      <c r="V200" s="298" t="str">
        <f>IF(V199="","",VLOOKUP(V199,'標準様式１シフト記号表（勤務時間帯）'!$C$6:$K$35,9,FALSE))</f>
        <v/>
      </c>
      <c r="W200" s="298" t="str">
        <f>IF(W199="","",VLOOKUP(W199,'標準様式１シフト記号表（勤務時間帯）'!$C$6:$K$35,9,FALSE))</f>
        <v/>
      </c>
      <c r="X200" s="298" t="str">
        <f>IF(X199="","",VLOOKUP(X199,'標準様式１シフト記号表（勤務時間帯）'!$C$6:$K$35,9,FALSE))</f>
        <v/>
      </c>
      <c r="Y200" s="299" t="str">
        <f>IF(Y199="","",VLOOKUP(Y199,'標準様式１シフト記号表（勤務時間帯）'!$C$6:$K$35,9,FALSE))</f>
        <v/>
      </c>
      <c r="Z200" s="297" t="str">
        <f>IF(Z199="","",VLOOKUP(Z199,'標準様式１シフト記号表（勤務時間帯）'!$C$6:$K$35,9,FALSE))</f>
        <v/>
      </c>
      <c r="AA200" s="298" t="str">
        <f>IF(AA199="","",VLOOKUP(AA199,'標準様式１シフト記号表（勤務時間帯）'!$C$6:$K$35,9,FALSE))</f>
        <v/>
      </c>
      <c r="AB200" s="298" t="str">
        <f>IF(AB199="","",VLOOKUP(AB199,'標準様式１シフト記号表（勤務時間帯）'!$C$6:$K$35,9,FALSE))</f>
        <v/>
      </c>
      <c r="AC200" s="298" t="str">
        <f>IF(AC199="","",VLOOKUP(AC199,'標準様式１シフト記号表（勤務時間帯）'!$C$6:$K$35,9,FALSE))</f>
        <v/>
      </c>
      <c r="AD200" s="298" t="str">
        <f>IF(AD199="","",VLOOKUP(AD199,'標準様式１シフト記号表（勤務時間帯）'!$C$6:$K$35,9,FALSE))</f>
        <v/>
      </c>
      <c r="AE200" s="298" t="str">
        <f>IF(AE199="","",VLOOKUP(AE199,'標準様式１シフト記号表（勤務時間帯）'!$C$6:$K$35,9,FALSE))</f>
        <v/>
      </c>
      <c r="AF200" s="299" t="str">
        <f>IF(AF199="","",VLOOKUP(AF199,'標準様式１シフト記号表（勤務時間帯）'!$C$6:$K$35,9,FALSE))</f>
        <v/>
      </c>
      <c r="AG200" s="297" t="str">
        <f>IF(AG199="","",VLOOKUP(AG199,'標準様式１シフト記号表（勤務時間帯）'!$C$6:$K$35,9,FALSE))</f>
        <v/>
      </c>
      <c r="AH200" s="298" t="str">
        <f>IF(AH199="","",VLOOKUP(AH199,'標準様式１シフト記号表（勤務時間帯）'!$C$6:$K$35,9,FALSE))</f>
        <v/>
      </c>
      <c r="AI200" s="298" t="str">
        <f>IF(AI199="","",VLOOKUP(AI199,'標準様式１シフト記号表（勤務時間帯）'!$C$6:$K$35,9,FALSE))</f>
        <v/>
      </c>
      <c r="AJ200" s="298" t="str">
        <f>IF(AJ199="","",VLOOKUP(AJ199,'標準様式１シフト記号表（勤務時間帯）'!$C$6:$K$35,9,FALSE))</f>
        <v/>
      </c>
      <c r="AK200" s="298" t="str">
        <f>IF(AK199="","",VLOOKUP(AK199,'標準様式１シフト記号表（勤務時間帯）'!$C$6:$K$35,9,FALSE))</f>
        <v/>
      </c>
      <c r="AL200" s="298" t="str">
        <f>IF(AL199="","",VLOOKUP(AL199,'標準様式１シフト記号表（勤務時間帯）'!$C$6:$K$35,9,FALSE))</f>
        <v/>
      </c>
      <c r="AM200" s="299" t="str">
        <f>IF(AM199="","",VLOOKUP(AM199,'標準様式１シフト記号表（勤務時間帯）'!$C$6:$K$35,9,FALSE))</f>
        <v/>
      </c>
      <c r="AN200" s="297" t="str">
        <f>IF(AN199="","",VLOOKUP(AN199,'標準様式１シフト記号表（勤務時間帯）'!$C$6:$K$35,9,FALSE))</f>
        <v/>
      </c>
      <c r="AO200" s="298" t="str">
        <f>IF(AO199="","",VLOOKUP(AO199,'標準様式１シフト記号表（勤務時間帯）'!$C$6:$K$35,9,FALSE))</f>
        <v/>
      </c>
      <c r="AP200" s="298" t="str">
        <f>IF(AP199="","",VLOOKUP(AP199,'標準様式１シフト記号表（勤務時間帯）'!$C$6:$K$35,9,FALSE))</f>
        <v/>
      </c>
      <c r="AQ200" s="298" t="str">
        <f>IF(AQ199="","",VLOOKUP(AQ199,'標準様式１シフト記号表（勤務時間帯）'!$C$6:$K$35,9,FALSE))</f>
        <v/>
      </c>
      <c r="AR200" s="298" t="str">
        <f>IF(AR199="","",VLOOKUP(AR199,'標準様式１シフト記号表（勤務時間帯）'!$C$6:$K$35,9,FALSE))</f>
        <v/>
      </c>
      <c r="AS200" s="298" t="str">
        <f>IF(AS199="","",VLOOKUP(AS199,'標準様式１シフト記号表（勤務時間帯）'!$C$6:$K$35,9,FALSE))</f>
        <v/>
      </c>
      <c r="AT200" s="299" t="str">
        <f>IF(AT199="","",VLOOKUP(AT199,'標準様式１シフト記号表（勤務時間帯）'!$C$6:$K$35,9,FALSE))</f>
        <v/>
      </c>
      <c r="AU200" s="297" t="str">
        <f>IF(AU199="","",VLOOKUP(AU199,'標準様式１シフト記号表（勤務時間帯）'!$C$6:$K$35,9,FALSE))</f>
        <v/>
      </c>
      <c r="AV200" s="298" t="str">
        <f>IF(AV199="","",VLOOKUP(AV199,'標準様式１シフト記号表（勤務時間帯）'!$C$6:$K$35,9,FALSE))</f>
        <v/>
      </c>
      <c r="AW200" s="298" t="str">
        <f>IF(AW199="","",VLOOKUP(AW199,'標準様式１シフト記号表（勤務時間帯）'!$C$6:$K$35,9,FALSE))</f>
        <v/>
      </c>
      <c r="AX200" s="1592">
        <f>IF($BB$3="４週",SUM(S200:AT200),IF($BB$3="暦月",SUM(S200:AW200),""))</f>
        <v>0</v>
      </c>
      <c r="AY200" s="1593"/>
      <c r="AZ200" s="1594">
        <f>IF($BB$3="４週",AX200/4,IF($BB$3="暦月",'標準様式１（100名）'!AX200/('標準様式１（100名）'!$BB$8/7),""))</f>
        <v>0</v>
      </c>
      <c r="BA200" s="1595"/>
      <c r="BB200" s="1643"/>
      <c r="BC200" s="1544"/>
      <c r="BD200" s="1544"/>
      <c r="BE200" s="1544"/>
      <c r="BF200" s="1545"/>
    </row>
    <row r="201" spans="2:58" ht="20.25" customHeight="1" x14ac:dyDescent="0.15">
      <c r="B201" s="1522"/>
      <c r="C201" s="1631"/>
      <c r="D201" s="1632"/>
      <c r="E201" s="1633"/>
      <c r="F201" s="357">
        <f>C199</f>
        <v>0</v>
      </c>
      <c r="G201" s="1607"/>
      <c r="H201" s="1537"/>
      <c r="I201" s="1538"/>
      <c r="J201" s="1538"/>
      <c r="K201" s="1539"/>
      <c r="L201" s="1612"/>
      <c r="M201" s="1613"/>
      <c r="N201" s="1613"/>
      <c r="O201" s="1614"/>
      <c r="P201" s="1596" t="s">
        <v>550</v>
      </c>
      <c r="Q201" s="1597"/>
      <c r="R201" s="1598"/>
      <c r="S201" s="301" t="str">
        <f>IF(S199="","",VLOOKUP(S199,'標準様式１シフト記号表（勤務時間帯）'!$C$6:$U$35,19,FALSE))</f>
        <v/>
      </c>
      <c r="T201" s="302" t="str">
        <f>IF(T199="","",VLOOKUP(T199,'標準様式１シフト記号表（勤務時間帯）'!$C$6:$U$35,19,FALSE))</f>
        <v/>
      </c>
      <c r="U201" s="302" t="str">
        <f>IF(U199="","",VLOOKUP(U199,'標準様式１シフト記号表（勤務時間帯）'!$C$6:$U$35,19,FALSE))</f>
        <v/>
      </c>
      <c r="V201" s="302" t="str">
        <f>IF(V199="","",VLOOKUP(V199,'標準様式１シフト記号表（勤務時間帯）'!$C$6:$U$35,19,FALSE))</f>
        <v/>
      </c>
      <c r="W201" s="302" t="str">
        <f>IF(W199="","",VLOOKUP(W199,'標準様式１シフト記号表（勤務時間帯）'!$C$6:$U$35,19,FALSE))</f>
        <v/>
      </c>
      <c r="X201" s="302" t="str">
        <f>IF(X199="","",VLOOKUP(X199,'標準様式１シフト記号表（勤務時間帯）'!$C$6:$U$35,19,FALSE))</f>
        <v/>
      </c>
      <c r="Y201" s="303" t="str">
        <f>IF(Y199="","",VLOOKUP(Y199,'標準様式１シフト記号表（勤務時間帯）'!$C$6:$U$35,19,FALSE))</f>
        <v/>
      </c>
      <c r="Z201" s="301" t="str">
        <f>IF(Z199="","",VLOOKUP(Z199,'標準様式１シフト記号表（勤務時間帯）'!$C$6:$U$35,19,FALSE))</f>
        <v/>
      </c>
      <c r="AA201" s="302" t="str">
        <f>IF(AA199="","",VLOOKUP(AA199,'標準様式１シフト記号表（勤務時間帯）'!$C$6:$U$35,19,FALSE))</f>
        <v/>
      </c>
      <c r="AB201" s="302" t="str">
        <f>IF(AB199="","",VLOOKUP(AB199,'標準様式１シフト記号表（勤務時間帯）'!$C$6:$U$35,19,FALSE))</f>
        <v/>
      </c>
      <c r="AC201" s="302" t="str">
        <f>IF(AC199="","",VLOOKUP(AC199,'標準様式１シフト記号表（勤務時間帯）'!$C$6:$U$35,19,FALSE))</f>
        <v/>
      </c>
      <c r="AD201" s="302" t="str">
        <f>IF(AD199="","",VLOOKUP(AD199,'標準様式１シフト記号表（勤務時間帯）'!$C$6:$U$35,19,FALSE))</f>
        <v/>
      </c>
      <c r="AE201" s="302" t="str">
        <f>IF(AE199="","",VLOOKUP(AE199,'標準様式１シフト記号表（勤務時間帯）'!$C$6:$U$35,19,FALSE))</f>
        <v/>
      </c>
      <c r="AF201" s="303" t="str">
        <f>IF(AF199="","",VLOOKUP(AF199,'標準様式１シフト記号表（勤務時間帯）'!$C$6:$U$35,19,FALSE))</f>
        <v/>
      </c>
      <c r="AG201" s="301" t="str">
        <f>IF(AG199="","",VLOOKUP(AG199,'標準様式１シフト記号表（勤務時間帯）'!$C$6:$U$35,19,FALSE))</f>
        <v/>
      </c>
      <c r="AH201" s="302" t="str">
        <f>IF(AH199="","",VLOOKUP(AH199,'標準様式１シフト記号表（勤務時間帯）'!$C$6:$U$35,19,FALSE))</f>
        <v/>
      </c>
      <c r="AI201" s="302" t="str">
        <f>IF(AI199="","",VLOOKUP(AI199,'標準様式１シフト記号表（勤務時間帯）'!$C$6:$U$35,19,FALSE))</f>
        <v/>
      </c>
      <c r="AJ201" s="302" t="str">
        <f>IF(AJ199="","",VLOOKUP(AJ199,'標準様式１シフト記号表（勤務時間帯）'!$C$6:$U$35,19,FALSE))</f>
        <v/>
      </c>
      <c r="AK201" s="302" t="str">
        <f>IF(AK199="","",VLOOKUP(AK199,'標準様式１シフト記号表（勤務時間帯）'!$C$6:$U$35,19,FALSE))</f>
        <v/>
      </c>
      <c r="AL201" s="302" t="str">
        <f>IF(AL199="","",VLOOKUP(AL199,'標準様式１シフト記号表（勤務時間帯）'!$C$6:$U$35,19,FALSE))</f>
        <v/>
      </c>
      <c r="AM201" s="303" t="str">
        <f>IF(AM199="","",VLOOKUP(AM199,'標準様式１シフト記号表（勤務時間帯）'!$C$6:$U$35,19,FALSE))</f>
        <v/>
      </c>
      <c r="AN201" s="301" t="str">
        <f>IF(AN199="","",VLOOKUP(AN199,'標準様式１シフト記号表（勤務時間帯）'!$C$6:$U$35,19,FALSE))</f>
        <v/>
      </c>
      <c r="AO201" s="302" t="str">
        <f>IF(AO199="","",VLOOKUP(AO199,'標準様式１シフト記号表（勤務時間帯）'!$C$6:$U$35,19,FALSE))</f>
        <v/>
      </c>
      <c r="AP201" s="302" t="str">
        <f>IF(AP199="","",VLOOKUP(AP199,'標準様式１シフト記号表（勤務時間帯）'!$C$6:$U$35,19,FALSE))</f>
        <v/>
      </c>
      <c r="AQ201" s="302" t="str">
        <f>IF(AQ199="","",VLOOKUP(AQ199,'標準様式１シフト記号表（勤務時間帯）'!$C$6:$U$35,19,FALSE))</f>
        <v/>
      </c>
      <c r="AR201" s="302" t="str">
        <f>IF(AR199="","",VLOOKUP(AR199,'標準様式１シフト記号表（勤務時間帯）'!$C$6:$U$35,19,FALSE))</f>
        <v/>
      </c>
      <c r="AS201" s="302" t="str">
        <f>IF(AS199="","",VLOOKUP(AS199,'標準様式１シフト記号表（勤務時間帯）'!$C$6:$U$35,19,FALSE))</f>
        <v/>
      </c>
      <c r="AT201" s="303" t="str">
        <f>IF(AT199="","",VLOOKUP(AT199,'標準様式１シフト記号表（勤務時間帯）'!$C$6:$U$35,19,FALSE))</f>
        <v/>
      </c>
      <c r="AU201" s="301" t="str">
        <f>IF(AU199="","",VLOOKUP(AU199,'標準様式１シフト記号表（勤務時間帯）'!$C$6:$U$35,19,FALSE))</f>
        <v/>
      </c>
      <c r="AV201" s="302" t="str">
        <f>IF(AV199="","",VLOOKUP(AV199,'標準様式１シフト記号表（勤務時間帯）'!$C$6:$U$35,19,FALSE))</f>
        <v/>
      </c>
      <c r="AW201" s="302" t="str">
        <f>IF(AW199="","",VLOOKUP(AW199,'標準様式１シフト記号表（勤務時間帯）'!$C$6:$U$35,19,FALSE))</f>
        <v/>
      </c>
      <c r="AX201" s="1599">
        <f>IF($BB$3="４週",SUM(S201:AT201),IF($BB$3="暦月",SUM(S201:AW201),""))</f>
        <v>0</v>
      </c>
      <c r="AY201" s="1600"/>
      <c r="AZ201" s="1601">
        <f>IF($BB$3="４週",AX201/4,IF($BB$3="暦月",'標準様式１（100名）'!AX201/('標準様式１（100名）'!$BB$8/7),""))</f>
        <v>0</v>
      </c>
      <c r="BA201" s="1602"/>
      <c r="BB201" s="1644"/>
      <c r="BC201" s="1613"/>
      <c r="BD201" s="1613"/>
      <c r="BE201" s="1613"/>
      <c r="BF201" s="1614"/>
    </row>
    <row r="202" spans="2:58" ht="20.25" customHeight="1" x14ac:dyDescent="0.15">
      <c r="B202" s="1522">
        <f>B199+1</f>
        <v>61</v>
      </c>
      <c r="C202" s="1625"/>
      <c r="D202" s="1626"/>
      <c r="E202" s="1627"/>
      <c r="F202" s="304"/>
      <c r="G202" s="1606"/>
      <c r="H202" s="1608"/>
      <c r="I202" s="1538"/>
      <c r="J202" s="1538"/>
      <c r="K202" s="1539"/>
      <c r="L202" s="1609"/>
      <c r="M202" s="1610"/>
      <c r="N202" s="1610"/>
      <c r="O202" s="1611"/>
      <c r="P202" s="1615" t="s">
        <v>548</v>
      </c>
      <c r="Q202" s="1616"/>
      <c r="R202" s="1617"/>
      <c r="S202" s="354"/>
      <c r="T202" s="355"/>
      <c r="U202" s="355"/>
      <c r="V202" s="355"/>
      <c r="W202" s="355"/>
      <c r="X202" s="355"/>
      <c r="Y202" s="356"/>
      <c r="Z202" s="354"/>
      <c r="AA202" s="355"/>
      <c r="AB202" s="355"/>
      <c r="AC202" s="355"/>
      <c r="AD202" s="355"/>
      <c r="AE202" s="355"/>
      <c r="AF202" s="356"/>
      <c r="AG202" s="354"/>
      <c r="AH202" s="355"/>
      <c r="AI202" s="355"/>
      <c r="AJ202" s="355"/>
      <c r="AK202" s="355"/>
      <c r="AL202" s="355"/>
      <c r="AM202" s="356"/>
      <c r="AN202" s="354"/>
      <c r="AO202" s="355"/>
      <c r="AP202" s="355"/>
      <c r="AQ202" s="355"/>
      <c r="AR202" s="355"/>
      <c r="AS202" s="355"/>
      <c r="AT202" s="356"/>
      <c r="AU202" s="354"/>
      <c r="AV202" s="355"/>
      <c r="AW202" s="355"/>
      <c r="AX202" s="1692"/>
      <c r="AY202" s="1693"/>
      <c r="AZ202" s="1694"/>
      <c r="BA202" s="1695"/>
      <c r="BB202" s="1642"/>
      <c r="BC202" s="1610"/>
      <c r="BD202" s="1610"/>
      <c r="BE202" s="1610"/>
      <c r="BF202" s="1611"/>
    </row>
    <row r="203" spans="2:58" ht="20.25" customHeight="1" x14ac:dyDescent="0.15">
      <c r="B203" s="1522"/>
      <c r="C203" s="1628"/>
      <c r="D203" s="1629"/>
      <c r="E203" s="1630"/>
      <c r="F203" s="296"/>
      <c r="G203" s="1533"/>
      <c r="H203" s="1537"/>
      <c r="I203" s="1538"/>
      <c r="J203" s="1538"/>
      <c r="K203" s="1539"/>
      <c r="L203" s="1543"/>
      <c r="M203" s="1544"/>
      <c r="N203" s="1544"/>
      <c r="O203" s="1545"/>
      <c r="P203" s="1589" t="s">
        <v>549</v>
      </c>
      <c r="Q203" s="1590"/>
      <c r="R203" s="1591"/>
      <c r="S203" s="297" t="str">
        <f>IF(S202="","",VLOOKUP(S202,'標準様式１シフト記号表（勤務時間帯）'!$C$6:$K$35,9,FALSE))</f>
        <v/>
      </c>
      <c r="T203" s="298" t="str">
        <f>IF(T202="","",VLOOKUP(T202,'標準様式１シフト記号表（勤務時間帯）'!$C$6:$K$35,9,FALSE))</f>
        <v/>
      </c>
      <c r="U203" s="298" t="str">
        <f>IF(U202="","",VLOOKUP(U202,'標準様式１シフト記号表（勤務時間帯）'!$C$6:$K$35,9,FALSE))</f>
        <v/>
      </c>
      <c r="V203" s="298" t="str">
        <f>IF(V202="","",VLOOKUP(V202,'標準様式１シフト記号表（勤務時間帯）'!$C$6:$K$35,9,FALSE))</f>
        <v/>
      </c>
      <c r="W203" s="298" t="str">
        <f>IF(W202="","",VLOOKUP(W202,'標準様式１シフト記号表（勤務時間帯）'!$C$6:$K$35,9,FALSE))</f>
        <v/>
      </c>
      <c r="X203" s="298" t="str">
        <f>IF(X202="","",VLOOKUP(X202,'標準様式１シフト記号表（勤務時間帯）'!$C$6:$K$35,9,FALSE))</f>
        <v/>
      </c>
      <c r="Y203" s="299" t="str">
        <f>IF(Y202="","",VLOOKUP(Y202,'標準様式１シフト記号表（勤務時間帯）'!$C$6:$K$35,9,FALSE))</f>
        <v/>
      </c>
      <c r="Z203" s="297" t="str">
        <f>IF(Z202="","",VLOOKUP(Z202,'標準様式１シフト記号表（勤務時間帯）'!$C$6:$K$35,9,FALSE))</f>
        <v/>
      </c>
      <c r="AA203" s="298" t="str">
        <f>IF(AA202="","",VLOOKUP(AA202,'標準様式１シフト記号表（勤務時間帯）'!$C$6:$K$35,9,FALSE))</f>
        <v/>
      </c>
      <c r="AB203" s="298" t="str">
        <f>IF(AB202="","",VLOOKUP(AB202,'標準様式１シフト記号表（勤務時間帯）'!$C$6:$K$35,9,FALSE))</f>
        <v/>
      </c>
      <c r="AC203" s="298" t="str">
        <f>IF(AC202="","",VLOOKUP(AC202,'標準様式１シフト記号表（勤務時間帯）'!$C$6:$K$35,9,FALSE))</f>
        <v/>
      </c>
      <c r="AD203" s="298" t="str">
        <f>IF(AD202="","",VLOOKUP(AD202,'標準様式１シフト記号表（勤務時間帯）'!$C$6:$K$35,9,FALSE))</f>
        <v/>
      </c>
      <c r="AE203" s="298" t="str">
        <f>IF(AE202="","",VLOOKUP(AE202,'標準様式１シフト記号表（勤務時間帯）'!$C$6:$K$35,9,FALSE))</f>
        <v/>
      </c>
      <c r="AF203" s="299" t="str">
        <f>IF(AF202="","",VLOOKUP(AF202,'標準様式１シフト記号表（勤務時間帯）'!$C$6:$K$35,9,FALSE))</f>
        <v/>
      </c>
      <c r="AG203" s="297" t="str">
        <f>IF(AG202="","",VLOOKUP(AG202,'標準様式１シフト記号表（勤務時間帯）'!$C$6:$K$35,9,FALSE))</f>
        <v/>
      </c>
      <c r="AH203" s="298" t="str">
        <f>IF(AH202="","",VLOOKUP(AH202,'標準様式１シフト記号表（勤務時間帯）'!$C$6:$K$35,9,FALSE))</f>
        <v/>
      </c>
      <c r="AI203" s="298" t="str">
        <f>IF(AI202="","",VLOOKUP(AI202,'標準様式１シフト記号表（勤務時間帯）'!$C$6:$K$35,9,FALSE))</f>
        <v/>
      </c>
      <c r="AJ203" s="298" t="str">
        <f>IF(AJ202="","",VLOOKUP(AJ202,'標準様式１シフト記号表（勤務時間帯）'!$C$6:$K$35,9,FALSE))</f>
        <v/>
      </c>
      <c r="AK203" s="298" t="str">
        <f>IF(AK202="","",VLOOKUP(AK202,'標準様式１シフト記号表（勤務時間帯）'!$C$6:$K$35,9,FALSE))</f>
        <v/>
      </c>
      <c r="AL203" s="298" t="str">
        <f>IF(AL202="","",VLOOKUP(AL202,'標準様式１シフト記号表（勤務時間帯）'!$C$6:$K$35,9,FALSE))</f>
        <v/>
      </c>
      <c r="AM203" s="299" t="str">
        <f>IF(AM202="","",VLOOKUP(AM202,'標準様式１シフト記号表（勤務時間帯）'!$C$6:$K$35,9,FALSE))</f>
        <v/>
      </c>
      <c r="AN203" s="297" t="str">
        <f>IF(AN202="","",VLOOKUP(AN202,'標準様式１シフト記号表（勤務時間帯）'!$C$6:$K$35,9,FALSE))</f>
        <v/>
      </c>
      <c r="AO203" s="298" t="str">
        <f>IF(AO202="","",VLOOKUP(AO202,'標準様式１シフト記号表（勤務時間帯）'!$C$6:$K$35,9,FALSE))</f>
        <v/>
      </c>
      <c r="AP203" s="298" t="str">
        <f>IF(AP202="","",VLOOKUP(AP202,'標準様式１シフト記号表（勤務時間帯）'!$C$6:$K$35,9,FALSE))</f>
        <v/>
      </c>
      <c r="AQ203" s="298" t="str">
        <f>IF(AQ202="","",VLOOKUP(AQ202,'標準様式１シフト記号表（勤務時間帯）'!$C$6:$K$35,9,FALSE))</f>
        <v/>
      </c>
      <c r="AR203" s="298" t="str">
        <f>IF(AR202="","",VLOOKUP(AR202,'標準様式１シフト記号表（勤務時間帯）'!$C$6:$K$35,9,FALSE))</f>
        <v/>
      </c>
      <c r="AS203" s="298" t="str">
        <f>IF(AS202="","",VLOOKUP(AS202,'標準様式１シフト記号表（勤務時間帯）'!$C$6:$K$35,9,FALSE))</f>
        <v/>
      </c>
      <c r="AT203" s="299" t="str">
        <f>IF(AT202="","",VLOOKUP(AT202,'標準様式１シフト記号表（勤務時間帯）'!$C$6:$K$35,9,FALSE))</f>
        <v/>
      </c>
      <c r="AU203" s="297" t="str">
        <f>IF(AU202="","",VLOOKUP(AU202,'標準様式１シフト記号表（勤務時間帯）'!$C$6:$K$35,9,FALSE))</f>
        <v/>
      </c>
      <c r="AV203" s="298" t="str">
        <f>IF(AV202="","",VLOOKUP(AV202,'標準様式１シフト記号表（勤務時間帯）'!$C$6:$K$35,9,FALSE))</f>
        <v/>
      </c>
      <c r="AW203" s="298" t="str">
        <f>IF(AW202="","",VLOOKUP(AW202,'標準様式１シフト記号表（勤務時間帯）'!$C$6:$K$35,9,FALSE))</f>
        <v/>
      </c>
      <c r="AX203" s="1592">
        <f>IF($BB$3="４週",SUM(S203:AT203),IF($BB$3="暦月",SUM(S203:AW203),""))</f>
        <v>0</v>
      </c>
      <c r="AY203" s="1593"/>
      <c r="AZ203" s="1594">
        <f>IF($BB$3="４週",AX203/4,IF($BB$3="暦月",'標準様式１（100名）'!AX203/('標準様式１（100名）'!$BB$8/7),""))</f>
        <v>0</v>
      </c>
      <c r="BA203" s="1595"/>
      <c r="BB203" s="1643"/>
      <c r="BC203" s="1544"/>
      <c r="BD203" s="1544"/>
      <c r="BE203" s="1544"/>
      <c r="BF203" s="1545"/>
    </row>
    <row r="204" spans="2:58" ht="20.25" customHeight="1" x14ac:dyDescent="0.15">
      <c r="B204" s="1522"/>
      <c r="C204" s="1631"/>
      <c r="D204" s="1632"/>
      <c r="E204" s="1633"/>
      <c r="F204" s="357">
        <f>C202</f>
        <v>0</v>
      </c>
      <c r="G204" s="1607"/>
      <c r="H204" s="1537"/>
      <c r="I204" s="1538"/>
      <c r="J204" s="1538"/>
      <c r="K204" s="1539"/>
      <c r="L204" s="1612"/>
      <c r="M204" s="1613"/>
      <c r="N204" s="1613"/>
      <c r="O204" s="1614"/>
      <c r="P204" s="1596" t="s">
        <v>550</v>
      </c>
      <c r="Q204" s="1597"/>
      <c r="R204" s="1598"/>
      <c r="S204" s="301" t="str">
        <f>IF(S202="","",VLOOKUP(S202,'標準様式１シフト記号表（勤務時間帯）'!$C$6:$U$35,19,FALSE))</f>
        <v/>
      </c>
      <c r="T204" s="302" t="str">
        <f>IF(T202="","",VLOOKUP(T202,'標準様式１シフト記号表（勤務時間帯）'!$C$6:$U$35,19,FALSE))</f>
        <v/>
      </c>
      <c r="U204" s="302" t="str">
        <f>IF(U202="","",VLOOKUP(U202,'標準様式１シフト記号表（勤務時間帯）'!$C$6:$U$35,19,FALSE))</f>
        <v/>
      </c>
      <c r="V204" s="302" t="str">
        <f>IF(V202="","",VLOOKUP(V202,'標準様式１シフト記号表（勤務時間帯）'!$C$6:$U$35,19,FALSE))</f>
        <v/>
      </c>
      <c r="W204" s="302" t="str">
        <f>IF(W202="","",VLOOKUP(W202,'標準様式１シフト記号表（勤務時間帯）'!$C$6:$U$35,19,FALSE))</f>
        <v/>
      </c>
      <c r="X204" s="302" t="str">
        <f>IF(X202="","",VLOOKUP(X202,'標準様式１シフト記号表（勤務時間帯）'!$C$6:$U$35,19,FALSE))</f>
        <v/>
      </c>
      <c r="Y204" s="303" t="str">
        <f>IF(Y202="","",VLOOKUP(Y202,'標準様式１シフト記号表（勤務時間帯）'!$C$6:$U$35,19,FALSE))</f>
        <v/>
      </c>
      <c r="Z204" s="301" t="str">
        <f>IF(Z202="","",VLOOKUP(Z202,'標準様式１シフト記号表（勤務時間帯）'!$C$6:$U$35,19,FALSE))</f>
        <v/>
      </c>
      <c r="AA204" s="302" t="str">
        <f>IF(AA202="","",VLOOKUP(AA202,'標準様式１シフト記号表（勤務時間帯）'!$C$6:$U$35,19,FALSE))</f>
        <v/>
      </c>
      <c r="AB204" s="302" t="str">
        <f>IF(AB202="","",VLOOKUP(AB202,'標準様式１シフト記号表（勤務時間帯）'!$C$6:$U$35,19,FALSE))</f>
        <v/>
      </c>
      <c r="AC204" s="302" t="str">
        <f>IF(AC202="","",VLOOKUP(AC202,'標準様式１シフト記号表（勤務時間帯）'!$C$6:$U$35,19,FALSE))</f>
        <v/>
      </c>
      <c r="AD204" s="302" t="str">
        <f>IF(AD202="","",VLOOKUP(AD202,'標準様式１シフト記号表（勤務時間帯）'!$C$6:$U$35,19,FALSE))</f>
        <v/>
      </c>
      <c r="AE204" s="302" t="str">
        <f>IF(AE202="","",VLOOKUP(AE202,'標準様式１シフト記号表（勤務時間帯）'!$C$6:$U$35,19,FALSE))</f>
        <v/>
      </c>
      <c r="AF204" s="303" t="str">
        <f>IF(AF202="","",VLOOKUP(AF202,'標準様式１シフト記号表（勤務時間帯）'!$C$6:$U$35,19,FALSE))</f>
        <v/>
      </c>
      <c r="AG204" s="301" t="str">
        <f>IF(AG202="","",VLOOKUP(AG202,'標準様式１シフト記号表（勤務時間帯）'!$C$6:$U$35,19,FALSE))</f>
        <v/>
      </c>
      <c r="AH204" s="302" t="str">
        <f>IF(AH202="","",VLOOKUP(AH202,'標準様式１シフト記号表（勤務時間帯）'!$C$6:$U$35,19,FALSE))</f>
        <v/>
      </c>
      <c r="AI204" s="302" t="str">
        <f>IF(AI202="","",VLOOKUP(AI202,'標準様式１シフト記号表（勤務時間帯）'!$C$6:$U$35,19,FALSE))</f>
        <v/>
      </c>
      <c r="AJ204" s="302" t="str">
        <f>IF(AJ202="","",VLOOKUP(AJ202,'標準様式１シフト記号表（勤務時間帯）'!$C$6:$U$35,19,FALSE))</f>
        <v/>
      </c>
      <c r="AK204" s="302" t="str">
        <f>IF(AK202="","",VLOOKUP(AK202,'標準様式１シフト記号表（勤務時間帯）'!$C$6:$U$35,19,FALSE))</f>
        <v/>
      </c>
      <c r="AL204" s="302" t="str">
        <f>IF(AL202="","",VLOOKUP(AL202,'標準様式１シフト記号表（勤務時間帯）'!$C$6:$U$35,19,FALSE))</f>
        <v/>
      </c>
      <c r="AM204" s="303" t="str">
        <f>IF(AM202="","",VLOOKUP(AM202,'標準様式１シフト記号表（勤務時間帯）'!$C$6:$U$35,19,FALSE))</f>
        <v/>
      </c>
      <c r="AN204" s="301" t="str">
        <f>IF(AN202="","",VLOOKUP(AN202,'標準様式１シフト記号表（勤務時間帯）'!$C$6:$U$35,19,FALSE))</f>
        <v/>
      </c>
      <c r="AO204" s="302" t="str">
        <f>IF(AO202="","",VLOOKUP(AO202,'標準様式１シフト記号表（勤務時間帯）'!$C$6:$U$35,19,FALSE))</f>
        <v/>
      </c>
      <c r="AP204" s="302" t="str">
        <f>IF(AP202="","",VLOOKUP(AP202,'標準様式１シフト記号表（勤務時間帯）'!$C$6:$U$35,19,FALSE))</f>
        <v/>
      </c>
      <c r="AQ204" s="302" t="str">
        <f>IF(AQ202="","",VLOOKUP(AQ202,'標準様式１シフト記号表（勤務時間帯）'!$C$6:$U$35,19,FALSE))</f>
        <v/>
      </c>
      <c r="AR204" s="302" t="str">
        <f>IF(AR202="","",VLOOKUP(AR202,'標準様式１シフト記号表（勤務時間帯）'!$C$6:$U$35,19,FALSE))</f>
        <v/>
      </c>
      <c r="AS204" s="302" t="str">
        <f>IF(AS202="","",VLOOKUP(AS202,'標準様式１シフト記号表（勤務時間帯）'!$C$6:$U$35,19,FALSE))</f>
        <v/>
      </c>
      <c r="AT204" s="303" t="str">
        <f>IF(AT202="","",VLOOKUP(AT202,'標準様式１シフト記号表（勤務時間帯）'!$C$6:$U$35,19,FALSE))</f>
        <v/>
      </c>
      <c r="AU204" s="301" t="str">
        <f>IF(AU202="","",VLOOKUP(AU202,'標準様式１シフト記号表（勤務時間帯）'!$C$6:$U$35,19,FALSE))</f>
        <v/>
      </c>
      <c r="AV204" s="302" t="str">
        <f>IF(AV202="","",VLOOKUP(AV202,'標準様式１シフト記号表（勤務時間帯）'!$C$6:$U$35,19,FALSE))</f>
        <v/>
      </c>
      <c r="AW204" s="302" t="str">
        <f>IF(AW202="","",VLOOKUP(AW202,'標準様式１シフト記号表（勤務時間帯）'!$C$6:$U$35,19,FALSE))</f>
        <v/>
      </c>
      <c r="AX204" s="1599">
        <f>IF($BB$3="４週",SUM(S204:AT204),IF($BB$3="暦月",SUM(S204:AW204),""))</f>
        <v>0</v>
      </c>
      <c r="AY204" s="1600"/>
      <c r="AZ204" s="1601">
        <f>IF($BB$3="４週",AX204/4,IF($BB$3="暦月",'標準様式１（100名）'!AX204/('標準様式１（100名）'!$BB$8/7),""))</f>
        <v>0</v>
      </c>
      <c r="BA204" s="1602"/>
      <c r="BB204" s="1644"/>
      <c r="BC204" s="1613"/>
      <c r="BD204" s="1613"/>
      <c r="BE204" s="1613"/>
      <c r="BF204" s="1614"/>
    </row>
    <row r="205" spans="2:58" ht="20.25" customHeight="1" x14ac:dyDescent="0.15">
      <c r="B205" s="1522">
        <f>B202+1</f>
        <v>62</v>
      </c>
      <c r="C205" s="1625"/>
      <c r="D205" s="1626"/>
      <c r="E205" s="1627"/>
      <c r="F205" s="304"/>
      <c r="G205" s="1606"/>
      <c r="H205" s="1608"/>
      <c r="I205" s="1538"/>
      <c r="J205" s="1538"/>
      <c r="K205" s="1539"/>
      <c r="L205" s="1609"/>
      <c r="M205" s="1610"/>
      <c r="N205" s="1610"/>
      <c r="O205" s="1611"/>
      <c r="P205" s="1615" t="s">
        <v>548</v>
      </c>
      <c r="Q205" s="1616"/>
      <c r="R205" s="1617"/>
      <c r="S205" s="354"/>
      <c r="T205" s="355"/>
      <c r="U205" s="355"/>
      <c r="V205" s="355"/>
      <c r="W205" s="355"/>
      <c r="X205" s="355"/>
      <c r="Y205" s="356"/>
      <c r="Z205" s="354"/>
      <c r="AA205" s="355"/>
      <c r="AB205" s="355"/>
      <c r="AC205" s="355"/>
      <c r="AD205" s="355"/>
      <c r="AE205" s="355"/>
      <c r="AF205" s="356"/>
      <c r="AG205" s="354"/>
      <c r="AH205" s="355"/>
      <c r="AI205" s="355"/>
      <c r="AJ205" s="355"/>
      <c r="AK205" s="355"/>
      <c r="AL205" s="355"/>
      <c r="AM205" s="356"/>
      <c r="AN205" s="354"/>
      <c r="AO205" s="355"/>
      <c r="AP205" s="355"/>
      <c r="AQ205" s="355"/>
      <c r="AR205" s="355"/>
      <c r="AS205" s="355"/>
      <c r="AT205" s="356"/>
      <c r="AU205" s="354"/>
      <c r="AV205" s="355"/>
      <c r="AW205" s="355"/>
      <c r="AX205" s="1692"/>
      <c r="AY205" s="1693"/>
      <c r="AZ205" s="1694"/>
      <c r="BA205" s="1695"/>
      <c r="BB205" s="1642"/>
      <c r="BC205" s="1610"/>
      <c r="BD205" s="1610"/>
      <c r="BE205" s="1610"/>
      <c r="BF205" s="1611"/>
    </row>
    <row r="206" spans="2:58" ht="20.25" customHeight="1" x14ac:dyDescent="0.15">
      <c r="B206" s="1522"/>
      <c r="C206" s="1628"/>
      <c r="D206" s="1629"/>
      <c r="E206" s="1630"/>
      <c r="F206" s="296"/>
      <c r="G206" s="1533"/>
      <c r="H206" s="1537"/>
      <c r="I206" s="1538"/>
      <c r="J206" s="1538"/>
      <c r="K206" s="1539"/>
      <c r="L206" s="1543"/>
      <c r="M206" s="1544"/>
      <c r="N206" s="1544"/>
      <c r="O206" s="1545"/>
      <c r="P206" s="1589" t="s">
        <v>549</v>
      </c>
      <c r="Q206" s="1590"/>
      <c r="R206" s="1591"/>
      <c r="S206" s="297" t="str">
        <f>IF(S205="","",VLOOKUP(S205,'標準様式１シフト記号表（勤務時間帯）'!$C$6:$K$35,9,FALSE))</f>
        <v/>
      </c>
      <c r="T206" s="298" t="str">
        <f>IF(T205="","",VLOOKUP(T205,'標準様式１シフト記号表（勤務時間帯）'!$C$6:$K$35,9,FALSE))</f>
        <v/>
      </c>
      <c r="U206" s="298" t="str">
        <f>IF(U205="","",VLOOKUP(U205,'標準様式１シフト記号表（勤務時間帯）'!$C$6:$K$35,9,FALSE))</f>
        <v/>
      </c>
      <c r="V206" s="298" t="str">
        <f>IF(V205="","",VLOOKUP(V205,'標準様式１シフト記号表（勤務時間帯）'!$C$6:$K$35,9,FALSE))</f>
        <v/>
      </c>
      <c r="W206" s="298" t="str">
        <f>IF(W205="","",VLOOKUP(W205,'標準様式１シフト記号表（勤務時間帯）'!$C$6:$K$35,9,FALSE))</f>
        <v/>
      </c>
      <c r="X206" s="298" t="str">
        <f>IF(X205="","",VLOOKUP(X205,'標準様式１シフト記号表（勤務時間帯）'!$C$6:$K$35,9,FALSE))</f>
        <v/>
      </c>
      <c r="Y206" s="299" t="str">
        <f>IF(Y205="","",VLOOKUP(Y205,'標準様式１シフト記号表（勤務時間帯）'!$C$6:$K$35,9,FALSE))</f>
        <v/>
      </c>
      <c r="Z206" s="297" t="str">
        <f>IF(Z205="","",VLOOKUP(Z205,'標準様式１シフト記号表（勤務時間帯）'!$C$6:$K$35,9,FALSE))</f>
        <v/>
      </c>
      <c r="AA206" s="298" t="str">
        <f>IF(AA205="","",VLOOKUP(AA205,'標準様式１シフト記号表（勤務時間帯）'!$C$6:$K$35,9,FALSE))</f>
        <v/>
      </c>
      <c r="AB206" s="298" t="str">
        <f>IF(AB205="","",VLOOKUP(AB205,'標準様式１シフト記号表（勤務時間帯）'!$C$6:$K$35,9,FALSE))</f>
        <v/>
      </c>
      <c r="AC206" s="298" t="str">
        <f>IF(AC205="","",VLOOKUP(AC205,'標準様式１シフト記号表（勤務時間帯）'!$C$6:$K$35,9,FALSE))</f>
        <v/>
      </c>
      <c r="AD206" s="298" t="str">
        <f>IF(AD205="","",VLOOKUP(AD205,'標準様式１シフト記号表（勤務時間帯）'!$C$6:$K$35,9,FALSE))</f>
        <v/>
      </c>
      <c r="AE206" s="298" t="str">
        <f>IF(AE205="","",VLOOKUP(AE205,'標準様式１シフト記号表（勤務時間帯）'!$C$6:$K$35,9,FALSE))</f>
        <v/>
      </c>
      <c r="AF206" s="299" t="str">
        <f>IF(AF205="","",VLOOKUP(AF205,'標準様式１シフト記号表（勤務時間帯）'!$C$6:$K$35,9,FALSE))</f>
        <v/>
      </c>
      <c r="AG206" s="297" t="str">
        <f>IF(AG205="","",VLOOKUP(AG205,'標準様式１シフト記号表（勤務時間帯）'!$C$6:$K$35,9,FALSE))</f>
        <v/>
      </c>
      <c r="AH206" s="298" t="str">
        <f>IF(AH205="","",VLOOKUP(AH205,'標準様式１シフト記号表（勤務時間帯）'!$C$6:$K$35,9,FALSE))</f>
        <v/>
      </c>
      <c r="AI206" s="298" t="str">
        <f>IF(AI205="","",VLOOKUP(AI205,'標準様式１シフト記号表（勤務時間帯）'!$C$6:$K$35,9,FALSE))</f>
        <v/>
      </c>
      <c r="AJ206" s="298" t="str">
        <f>IF(AJ205="","",VLOOKUP(AJ205,'標準様式１シフト記号表（勤務時間帯）'!$C$6:$K$35,9,FALSE))</f>
        <v/>
      </c>
      <c r="AK206" s="298" t="str">
        <f>IF(AK205="","",VLOOKUP(AK205,'標準様式１シフト記号表（勤務時間帯）'!$C$6:$K$35,9,FALSE))</f>
        <v/>
      </c>
      <c r="AL206" s="298" t="str">
        <f>IF(AL205="","",VLOOKUP(AL205,'標準様式１シフト記号表（勤務時間帯）'!$C$6:$K$35,9,FALSE))</f>
        <v/>
      </c>
      <c r="AM206" s="299" t="str">
        <f>IF(AM205="","",VLOOKUP(AM205,'標準様式１シフト記号表（勤務時間帯）'!$C$6:$K$35,9,FALSE))</f>
        <v/>
      </c>
      <c r="AN206" s="297" t="str">
        <f>IF(AN205="","",VLOOKUP(AN205,'標準様式１シフト記号表（勤務時間帯）'!$C$6:$K$35,9,FALSE))</f>
        <v/>
      </c>
      <c r="AO206" s="298" t="str">
        <f>IF(AO205="","",VLOOKUP(AO205,'標準様式１シフト記号表（勤務時間帯）'!$C$6:$K$35,9,FALSE))</f>
        <v/>
      </c>
      <c r="AP206" s="298" t="str">
        <f>IF(AP205="","",VLOOKUP(AP205,'標準様式１シフト記号表（勤務時間帯）'!$C$6:$K$35,9,FALSE))</f>
        <v/>
      </c>
      <c r="AQ206" s="298" t="str">
        <f>IF(AQ205="","",VLOOKUP(AQ205,'標準様式１シフト記号表（勤務時間帯）'!$C$6:$K$35,9,FALSE))</f>
        <v/>
      </c>
      <c r="AR206" s="298" t="str">
        <f>IF(AR205="","",VLOOKUP(AR205,'標準様式１シフト記号表（勤務時間帯）'!$C$6:$K$35,9,FALSE))</f>
        <v/>
      </c>
      <c r="AS206" s="298" t="str">
        <f>IF(AS205="","",VLOOKUP(AS205,'標準様式１シフト記号表（勤務時間帯）'!$C$6:$K$35,9,FALSE))</f>
        <v/>
      </c>
      <c r="AT206" s="299" t="str">
        <f>IF(AT205="","",VLOOKUP(AT205,'標準様式１シフト記号表（勤務時間帯）'!$C$6:$K$35,9,FALSE))</f>
        <v/>
      </c>
      <c r="AU206" s="297" t="str">
        <f>IF(AU205="","",VLOOKUP(AU205,'標準様式１シフト記号表（勤務時間帯）'!$C$6:$K$35,9,FALSE))</f>
        <v/>
      </c>
      <c r="AV206" s="298" t="str">
        <f>IF(AV205="","",VLOOKUP(AV205,'標準様式１シフト記号表（勤務時間帯）'!$C$6:$K$35,9,FALSE))</f>
        <v/>
      </c>
      <c r="AW206" s="298" t="str">
        <f>IF(AW205="","",VLOOKUP(AW205,'標準様式１シフト記号表（勤務時間帯）'!$C$6:$K$35,9,FALSE))</f>
        <v/>
      </c>
      <c r="AX206" s="1592">
        <f>IF($BB$3="４週",SUM(S206:AT206),IF($BB$3="暦月",SUM(S206:AW206),""))</f>
        <v>0</v>
      </c>
      <c r="AY206" s="1593"/>
      <c r="AZ206" s="1594">
        <f>IF($BB$3="４週",AX206/4,IF($BB$3="暦月",'標準様式１（100名）'!AX206/('標準様式１（100名）'!$BB$8/7),""))</f>
        <v>0</v>
      </c>
      <c r="BA206" s="1595"/>
      <c r="BB206" s="1643"/>
      <c r="BC206" s="1544"/>
      <c r="BD206" s="1544"/>
      <c r="BE206" s="1544"/>
      <c r="BF206" s="1545"/>
    </row>
    <row r="207" spans="2:58" ht="20.25" customHeight="1" x14ac:dyDescent="0.15">
      <c r="B207" s="1522"/>
      <c r="C207" s="1631"/>
      <c r="D207" s="1632"/>
      <c r="E207" s="1633"/>
      <c r="F207" s="357">
        <f>C205</f>
        <v>0</v>
      </c>
      <c r="G207" s="1607"/>
      <c r="H207" s="1537"/>
      <c r="I207" s="1538"/>
      <c r="J207" s="1538"/>
      <c r="K207" s="1539"/>
      <c r="L207" s="1612"/>
      <c r="M207" s="1613"/>
      <c r="N207" s="1613"/>
      <c r="O207" s="1614"/>
      <c r="P207" s="1596" t="s">
        <v>550</v>
      </c>
      <c r="Q207" s="1597"/>
      <c r="R207" s="1598"/>
      <c r="S207" s="301" t="str">
        <f>IF(S205="","",VLOOKUP(S205,'標準様式１シフト記号表（勤務時間帯）'!$C$6:$U$35,19,FALSE))</f>
        <v/>
      </c>
      <c r="T207" s="302" t="str">
        <f>IF(T205="","",VLOOKUP(T205,'標準様式１シフト記号表（勤務時間帯）'!$C$6:$U$35,19,FALSE))</f>
        <v/>
      </c>
      <c r="U207" s="302" t="str">
        <f>IF(U205="","",VLOOKUP(U205,'標準様式１シフト記号表（勤務時間帯）'!$C$6:$U$35,19,FALSE))</f>
        <v/>
      </c>
      <c r="V207" s="302" t="str">
        <f>IF(V205="","",VLOOKUP(V205,'標準様式１シフト記号表（勤務時間帯）'!$C$6:$U$35,19,FALSE))</f>
        <v/>
      </c>
      <c r="W207" s="302" t="str">
        <f>IF(W205="","",VLOOKUP(W205,'標準様式１シフト記号表（勤務時間帯）'!$C$6:$U$35,19,FALSE))</f>
        <v/>
      </c>
      <c r="X207" s="302" t="str">
        <f>IF(X205="","",VLOOKUP(X205,'標準様式１シフト記号表（勤務時間帯）'!$C$6:$U$35,19,FALSE))</f>
        <v/>
      </c>
      <c r="Y207" s="303" t="str">
        <f>IF(Y205="","",VLOOKUP(Y205,'標準様式１シフト記号表（勤務時間帯）'!$C$6:$U$35,19,FALSE))</f>
        <v/>
      </c>
      <c r="Z207" s="301" t="str">
        <f>IF(Z205="","",VLOOKUP(Z205,'標準様式１シフト記号表（勤務時間帯）'!$C$6:$U$35,19,FALSE))</f>
        <v/>
      </c>
      <c r="AA207" s="302" t="str">
        <f>IF(AA205="","",VLOOKUP(AA205,'標準様式１シフト記号表（勤務時間帯）'!$C$6:$U$35,19,FALSE))</f>
        <v/>
      </c>
      <c r="AB207" s="302" t="str">
        <f>IF(AB205="","",VLOOKUP(AB205,'標準様式１シフト記号表（勤務時間帯）'!$C$6:$U$35,19,FALSE))</f>
        <v/>
      </c>
      <c r="AC207" s="302" t="str">
        <f>IF(AC205="","",VLOOKUP(AC205,'標準様式１シフト記号表（勤務時間帯）'!$C$6:$U$35,19,FALSE))</f>
        <v/>
      </c>
      <c r="AD207" s="302" t="str">
        <f>IF(AD205="","",VLOOKUP(AD205,'標準様式１シフト記号表（勤務時間帯）'!$C$6:$U$35,19,FALSE))</f>
        <v/>
      </c>
      <c r="AE207" s="302" t="str">
        <f>IF(AE205="","",VLOOKUP(AE205,'標準様式１シフト記号表（勤務時間帯）'!$C$6:$U$35,19,FALSE))</f>
        <v/>
      </c>
      <c r="AF207" s="303" t="str">
        <f>IF(AF205="","",VLOOKUP(AF205,'標準様式１シフト記号表（勤務時間帯）'!$C$6:$U$35,19,FALSE))</f>
        <v/>
      </c>
      <c r="AG207" s="301" t="str">
        <f>IF(AG205="","",VLOOKUP(AG205,'標準様式１シフト記号表（勤務時間帯）'!$C$6:$U$35,19,FALSE))</f>
        <v/>
      </c>
      <c r="AH207" s="302" t="str">
        <f>IF(AH205="","",VLOOKUP(AH205,'標準様式１シフト記号表（勤務時間帯）'!$C$6:$U$35,19,FALSE))</f>
        <v/>
      </c>
      <c r="AI207" s="302" t="str">
        <f>IF(AI205="","",VLOOKUP(AI205,'標準様式１シフト記号表（勤務時間帯）'!$C$6:$U$35,19,FALSE))</f>
        <v/>
      </c>
      <c r="AJ207" s="302" t="str">
        <f>IF(AJ205="","",VLOOKUP(AJ205,'標準様式１シフト記号表（勤務時間帯）'!$C$6:$U$35,19,FALSE))</f>
        <v/>
      </c>
      <c r="AK207" s="302" t="str">
        <f>IF(AK205="","",VLOOKUP(AK205,'標準様式１シフト記号表（勤務時間帯）'!$C$6:$U$35,19,FALSE))</f>
        <v/>
      </c>
      <c r="AL207" s="302" t="str">
        <f>IF(AL205="","",VLOOKUP(AL205,'標準様式１シフト記号表（勤務時間帯）'!$C$6:$U$35,19,FALSE))</f>
        <v/>
      </c>
      <c r="AM207" s="303" t="str">
        <f>IF(AM205="","",VLOOKUP(AM205,'標準様式１シフト記号表（勤務時間帯）'!$C$6:$U$35,19,FALSE))</f>
        <v/>
      </c>
      <c r="AN207" s="301" t="str">
        <f>IF(AN205="","",VLOOKUP(AN205,'標準様式１シフト記号表（勤務時間帯）'!$C$6:$U$35,19,FALSE))</f>
        <v/>
      </c>
      <c r="AO207" s="302" t="str">
        <f>IF(AO205="","",VLOOKUP(AO205,'標準様式１シフト記号表（勤務時間帯）'!$C$6:$U$35,19,FALSE))</f>
        <v/>
      </c>
      <c r="AP207" s="302" t="str">
        <f>IF(AP205="","",VLOOKUP(AP205,'標準様式１シフト記号表（勤務時間帯）'!$C$6:$U$35,19,FALSE))</f>
        <v/>
      </c>
      <c r="AQ207" s="302" t="str">
        <f>IF(AQ205="","",VLOOKUP(AQ205,'標準様式１シフト記号表（勤務時間帯）'!$C$6:$U$35,19,FALSE))</f>
        <v/>
      </c>
      <c r="AR207" s="302" t="str">
        <f>IF(AR205="","",VLOOKUP(AR205,'標準様式１シフト記号表（勤務時間帯）'!$C$6:$U$35,19,FALSE))</f>
        <v/>
      </c>
      <c r="AS207" s="302" t="str">
        <f>IF(AS205="","",VLOOKUP(AS205,'標準様式１シフト記号表（勤務時間帯）'!$C$6:$U$35,19,FALSE))</f>
        <v/>
      </c>
      <c r="AT207" s="303" t="str">
        <f>IF(AT205="","",VLOOKUP(AT205,'標準様式１シフト記号表（勤務時間帯）'!$C$6:$U$35,19,FALSE))</f>
        <v/>
      </c>
      <c r="AU207" s="301" t="str">
        <f>IF(AU205="","",VLOOKUP(AU205,'標準様式１シフト記号表（勤務時間帯）'!$C$6:$U$35,19,FALSE))</f>
        <v/>
      </c>
      <c r="AV207" s="302" t="str">
        <f>IF(AV205="","",VLOOKUP(AV205,'標準様式１シフト記号表（勤務時間帯）'!$C$6:$U$35,19,FALSE))</f>
        <v/>
      </c>
      <c r="AW207" s="302" t="str">
        <f>IF(AW205="","",VLOOKUP(AW205,'標準様式１シフト記号表（勤務時間帯）'!$C$6:$U$35,19,FALSE))</f>
        <v/>
      </c>
      <c r="AX207" s="1599">
        <f>IF($BB$3="４週",SUM(S207:AT207),IF($BB$3="暦月",SUM(S207:AW207),""))</f>
        <v>0</v>
      </c>
      <c r="AY207" s="1600"/>
      <c r="AZ207" s="1601">
        <f>IF($BB$3="４週",AX207/4,IF($BB$3="暦月",'標準様式１（100名）'!AX207/('標準様式１（100名）'!$BB$8/7),""))</f>
        <v>0</v>
      </c>
      <c r="BA207" s="1602"/>
      <c r="BB207" s="1644"/>
      <c r="BC207" s="1613"/>
      <c r="BD207" s="1613"/>
      <c r="BE207" s="1613"/>
      <c r="BF207" s="1614"/>
    </row>
    <row r="208" spans="2:58" ht="20.25" customHeight="1" x14ac:dyDescent="0.15">
      <c r="B208" s="1522">
        <f>B205+1</f>
        <v>63</v>
      </c>
      <c r="C208" s="1625"/>
      <c r="D208" s="1626"/>
      <c r="E208" s="1627"/>
      <c r="F208" s="304"/>
      <c r="G208" s="1606"/>
      <c r="H208" s="1608"/>
      <c r="I208" s="1538"/>
      <c r="J208" s="1538"/>
      <c r="K208" s="1539"/>
      <c r="L208" s="1609"/>
      <c r="M208" s="1610"/>
      <c r="N208" s="1610"/>
      <c r="O208" s="1611"/>
      <c r="P208" s="1615" t="s">
        <v>548</v>
      </c>
      <c r="Q208" s="1616"/>
      <c r="R208" s="1617"/>
      <c r="S208" s="354"/>
      <c r="T208" s="355"/>
      <c r="U208" s="355"/>
      <c r="V208" s="355"/>
      <c r="W208" s="355"/>
      <c r="X208" s="355"/>
      <c r="Y208" s="356"/>
      <c r="Z208" s="354"/>
      <c r="AA208" s="355"/>
      <c r="AB208" s="355"/>
      <c r="AC208" s="355"/>
      <c r="AD208" s="355"/>
      <c r="AE208" s="355"/>
      <c r="AF208" s="356"/>
      <c r="AG208" s="354"/>
      <c r="AH208" s="355"/>
      <c r="AI208" s="355"/>
      <c r="AJ208" s="355"/>
      <c r="AK208" s="355"/>
      <c r="AL208" s="355"/>
      <c r="AM208" s="356"/>
      <c r="AN208" s="354"/>
      <c r="AO208" s="355"/>
      <c r="AP208" s="355"/>
      <c r="AQ208" s="355"/>
      <c r="AR208" s="355"/>
      <c r="AS208" s="355"/>
      <c r="AT208" s="356"/>
      <c r="AU208" s="354"/>
      <c r="AV208" s="355"/>
      <c r="AW208" s="355"/>
      <c r="AX208" s="1692"/>
      <c r="AY208" s="1693"/>
      <c r="AZ208" s="1694"/>
      <c r="BA208" s="1695"/>
      <c r="BB208" s="1642"/>
      <c r="BC208" s="1610"/>
      <c r="BD208" s="1610"/>
      <c r="BE208" s="1610"/>
      <c r="BF208" s="1611"/>
    </row>
    <row r="209" spans="2:58" ht="20.25" customHeight="1" x14ac:dyDescent="0.15">
      <c r="B209" s="1522"/>
      <c r="C209" s="1628"/>
      <c r="D209" s="1629"/>
      <c r="E209" s="1630"/>
      <c r="F209" s="296"/>
      <c r="G209" s="1533"/>
      <c r="H209" s="1537"/>
      <c r="I209" s="1538"/>
      <c r="J209" s="1538"/>
      <c r="K209" s="1539"/>
      <c r="L209" s="1543"/>
      <c r="M209" s="1544"/>
      <c r="N209" s="1544"/>
      <c r="O209" s="1545"/>
      <c r="P209" s="1589" t="s">
        <v>549</v>
      </c>
      <c r="Q209" s="1590"/>
      <c r="R209" s="1591"/>
      <c r="S209" s="297" t="str">
        <f>IF(S208="","",VLOOKUP(S208,'標準様式１シフト記号表（勤務時間帯）'!$C$6:$K$35,9,FALSE))</f>
        <v/>
      </c>
      <c r="T209" s="298" t="str">
        <f>IF(T208="","",VLOOKUP(T208,'標準様式１シフト記号表（勤務時間帯）'!$C$6:$K$35,9,FALSE))</f>
        <v/>
      </c>
      <c r="U209" s="298" t="str">
        <f>IF(U208="","",VLOOKUP(U208,'標準様式１シフト記号表（勤務時間帯）'!$C$6:$K$35,9,FALSE))</f>
        <v/>
      </c>
      <c r="V209" s="298" t="str">
        <f>IF(V208="","",VLOOKUP(V208,'標準様式１シフト記号表（勤務時間帯）'!$C$6:$K$35,9,FALSE))</f>
        <v/>
      </c>
      <c r="W209" s="298" t="str">
        <f>IF(W208="","",VLOOKUP(W208,'標準様式１シフト記号表（勤務時間帯）'!$C$6:$K$35,9,FALSE))</f>
        <v/>
      </c>
      <c r="X209" s="298" t="str">
        <f>IF(X208="","",VLOOKUP(X208,'標準様式１シフト記号表（勤務時間帯）'!$C$6:$K$35,9,FALSE))</f>
        <v/>
      </c>
      <c r="Y209" s="299" t="str">
        <f>IF(Y208="","",VLOOKUP(Y208,'標準様式１シフト記号表（勤務時間帯）'!$C$6:$K$35,9,FALSE))</f>
        <v/>
      </c>
      <c r="Z209" s="297" t="str">
        <f>IF(Z208="","",VLOOKUP(Z208,'標準様式１シフト記号表（勤務時間帯）'!$C$6:$K$35,9,FALSE))</f>
        <v/>
      </c>
      <c r="AA209" s="298" t="str">
        <f>IF(AA208="","",VLOOKUP(AA208,'標準様式１シフト記号表（勤務時間帯）'!$C$6:$K$35,9,FALSE))</f>
        <v/>
      </c>
      <c r="AB209" s="298" t="str">
        <f>IF(AB208="","",VLOOKUP(AB208,'標準様式１シフト記号表（勤務時間帯）'!$C$6:$K$35,9,FALSE))</f>
        <v/>
      </c>
      <c r="AC209" s="298" t="str">
        <f>IF(AC208="","",VLOOKUP(AC208,'標準様式１シフト記号表（勤務時間帯）'!$C$6:$K$35,9,FALSE))</f>
        <v/>
      </c>
      <c r="AD209" s="298" t="str">
        <f>IF(AD208="","",VLOOKUP(AD208,'標準様式１シフト記号表（勤務時間帯）'!$C$6:$K$35,9,FALSE))</f>
        <v/>
      </c>
      <c r="AE209" s="298" t="str">
        <f>IF(AE208="","",VLOOKUP(AE208,'標準様式１シフト記号表（勤務時間帯）'!$C$6:$K$35,9,FALSE))</f>
        <v/>
      </c>
      <c r="AF209" s="299" t="str">
        <f>IF(AF208="","",VLOOKUP(AF208,'標準様式１シフト記号表（勤務時間帯）'!$C$6:$K$35,9,FALSE))</f>
        <v/>
      </c>
      <c r="AG209" s="297" t="str">
        <f>IF(AG208="","",VLOOKUP(AG208,'標準様式１シフト記号表（勤務時間帯）'!$C$6:$K$35,9,FALSE))</f>
        <v/>
      </c>
      <c r="AH209" s="298" t="str">
        <f>IF(AH208="","",VLOOKUP(AH208,'標準様式１シフト記号表（勤務時間帯）'!$C$6:$K$35,9,FALSE))</f>
        <v/>
      </c>
      <c r="AI209" s="298" t="str">
        <f>IF(AI208="","",VLOOKUP(AI208,'標準様式１シフト記号表（勤務時間帯）'!$C$6:$K$35,9,FALSE))</f>
        <v/>
      </c>
      <c r="AJ209" s="298" t="str">
        <f>IF(AJ208="","",VLOOKUP(AJ208,'標準様式１シフト記号表（勤務時間帯）'!$C$6:$K$35,9,FALSE))</f>
        <v/>
      </c>
      <c r="AK209" s="298" t="str">
        <f>IF(AK208="","",VLOOKUP(AK208,'標準様式１シフト記号表（勤務時間帯）'!$C$6:$K$35,9,FALSE))</f>
        <v/>
      </c>
      <c r="AL209" s="298" t="str">
        <f>IF(AL208="","",VLOOKUP(AL208,'標準様式１シフト記号表（勤務時間帯）'!$C$6:$K$35,9,FALSE))</f>
        <v/>
      </c>
      <c r="AM209" s="299" t="str">
        <f>IF(AM208="","",VLOOKUP(AM208,'標準様式１シフト記号表（勤務時間帯）'!$C$6:$K$35,9,FALSE))</f>
        <v/>
      </c>
      <c r="AN209" s="297" t="str">
        <f>IF(AN208="","",VLOOKUP(AN208,'標準様式１シフト記号表（勤務時間帯）'!$C$6:$K$35,9,FALSE))</f>
        <v/>
      </c>
      <c r="AO209" s="298" t="str">
        <f>IF(AO208="","",VLOOKUP(AO208,'標準様式１シフト記号表（勤務時間帯）'!$C$6:$K$35,9,FALSE))</f>
        <v/>
      </c>
      <c r="AP209" s="298" t="str">
        <f>IF(AP208="","",VLOOKUP(AP208,'標準様式１シフト記号表（勤務時間帯）'!$C$6:$K$35,9,FALSE))</f>
        <v/>
      </c>
      <c r="AQ209" s="298" t="str">
        <f>IF(AQ208="","",VLOOKUP(AQ208,'標準様式１シフト記号表（勤務時間帯）'!$C$6:$K$35,9,FALSE))</f>
        <v/>
      </c>
      <c r="AR209" s="298" t="str">
        <f>IF(AR208="","",VLOOKUP(AR208,'標準様式１シフト記号表（勤務時間帯）'!$C$6:$K$35,9,FALSE))</f>
        <v/>
      </c>
      <c r="AS209" s="298" t="str">
        <f>IF(AS208="","",VLOOKUP(AS208,'標準様式１シフト記号表（勤務時間帯）'!$C$6:$K$35,9,FALSE))</f>
        <v/>
      </c>
      <c r="AT209" s="299" t="str">
        <f>IF(AT208="","",VLOOKUP(AT208,'標準様式１シフト記号表（勤務時間帯）'!$C$6:$K$35,9,FALSE))</f>
        <v/>
      </c>
      <c r="AU209" s="297" t="str">
        <f>IF(AU208="","",VLOOKUP(AU208,'標準様式１シフト記号表（勤務時間帯）'!$C$6:$K$35,9,FALSE))</f>
        <v/>
      </c>
      <c r="AV209" s="298" t="str">
        <f>IF(AV208="","",VLOOKUP(AV208,'標準様式１シフト記号表（勤務時間帯）'!$C$6:$K$35,9,FALSE))</f>
        <v/>
      </c>
      <c r="AW209" s="298" t="str">
        <f>IF(AW208="","",VLOOKUP(AW208,'標準様式１シフト記号表（勤務時間帯）'!$C$6:$K$35,9,FALSE))</f>
        <v/>
      </c>
      <c r="AX209" s="1592">
        <f>IF($BB$3="４週",SUM(S209:AT209),IF($BB$3="暦月",SUM(S209:AW209),""))</f>
        <v>0</v>
      </c>
      <c r="AY209" s="1593"/>
      <c r="AZ209" s="1594">
        <f>IF($BB$3="４週",AX209/4,IF($BB$3="暦月",'標準様式１（100名）'!AX209/('標準様式１（100名）'!$BB$8/7),""))</f>
        <v>0</v>
      </c>
      <c r="BA209" s="1595"/>
      <c r="BB209" s="1643"/>
      <c r="BC209" s="1544"/>
      <c r="BD209" s="1544"/>
      <c r="BE209" s="1544"/>
      <c r="BF209" s="1545"/>
    </row>
    <row r="210" spans="2:58" ht="20.25" customHeight="1" x14ac:dyDescent="0.15">
      <c r="B210" s="1522"/>
      <c r="C210" s="1631"/>
      <c r="D210" s="1632"/>
      <c r="E210" s="1633"/>
      <c r="F210" s="357">
        <f>C208</f>
        <v>0</v>
      </c>
      <c r="G210" s="1607"/>
      <c r="H210" s="1537"/>
      <c r="I210" s="1538"/>
      <c r="J210" s="1538"/>
      <c r="K210" s="1539"/>
      <c r="L210" s="1612"/>
      <c r="M210" s="1613"/>
      <c r="N210" s="1613"/>
      <c r="O210" s="1614"/>
      <c r="P210" s="1596" t="s">
        <v>550</v>
      </c>
      <c r="Q210" s="1597"/>
      <c r="R210" s="1598"/>
      <c r="S210" s="301" t="str">
        <f>IF(S208="","",VLOOKUP(S208,'標準様式１シフト記号表（勤務時間帯）'!$C$6:$U$35,19,FALSE))</f>
        <v/>
      </c>
      <c r="T210" s="302" t="str">
        <f>IF(T208="","",VLOOKUP(T208,'標準様式１シフト記号表（勤務時間帯）'!$C$6:$U$35,19,FALSE))</f>
        <v/>
      </c>
      <c r="U210" s="302" t="str">
        <f>IF(U208="","",VLOOKUP(U208,'標準様式１シフト記号表（勤務時間帯）'!$C$6:$U$35,19,FALSE))</f>
        <v/>
      </c>
      <c r="V210" s="302" t="str">
        <f>IF(V208="","",VLOOKUP(V208,'標準様式１シフト記号表（勤務時間帯）'!$C$6:$U$35,19,FALSE))</f>
        <v/>
      </c>
      <c r="W210" s="302" t="str">
        <f>IF(W208="","",VLOOKUP(W208,'標準様式１シフト記号表（勤務時間帯）'!$C$6:$U$35,19,FALSE))</f>
        <v/>
      </c>
      <c r="X210" s="302" t="str">
        <f>IF(X208="","",VLOOKUP(X208,'標準様式１シフト記号表（勤務時間帯）'!$C$6:$U$35,19,FALSE))</f>
        <v/>
      </c>
      <c r="Y210" s="303" t="str">
        <f>IF(Y208="","",VLOOKUP(Y208,'標準様式１シフト記号表（勤務時間帯）'!$C$6:$U$35,19,FALSE))</f>
        <v/>
      </c>
      <c r="Z210" s="301" t="str">
        <f>IF(Z208="","",VLOOKUP(Z208,'標準様式１シフト記号表（勤務時間帯）'!$C$6:$U$35,19,FALSE))</f>
        <v/>
      </c>
      <c r="AA210" s="302" t="str">
        <f>IF(AA208="","",VLOOKUP(AA208,'標準様式１シフト記号表（勤務時間帯）'!$C$6:$U$35,19,FALSE))</f>
        <v/>
      </c>
      <c r="AB210" s="302" t="str">
        <f>IF(AB208="","",VLOOKUP(AB208,'標準様式１シフト記号表（勤務時間帯）'!$C$6:$U$35,19,FALSE))</f>
        <v/>
      </c>
      <c r="AC210" s="302" t="str">
        <f>IF(AC208="","",VLOOKUP(AC208,'標準様式１シフト記号表（勤務時間帯）'!$C$6:$U$35,19,FALSE))</f>
        <v/>
      </c>
      <c r="AD210" s="302" t="str">
        <f>IF(AD208="","",VLOOKUP(AD208,'標準様式１シフト記号表（勤務時間帯）'!$C$6:$U$35,19,FALSE))</f>
        <v/>
      </c>
      <c r="AE210" s="302" t="str">
        <f>IF(AE208="","",VLOOKUP(AE208,'標準様式１シフト記号表（勤務時間帯）'!$C$6:$U$35,19,FALSE))</f>
        <v/>
      </c>
      <c r="AF210" s="303" t="str">
        <f>IF(AF208="","",VLOOKUP(AF208,'標準様式１シフト記号表（勤務時間帯）'!$C$6:$U$35,19,FALSE))</f>
        <v/>
      </c>
      <c r="AG210" s="301" t="str">
        <f>IF(AG208="","",VLOOKUP(AG208,'標準様式１シフト記号表（勤務時間帯）'!$C$6:$U$35,19,FALSE))</f>
        <v/>
      </c>
      <c r="AH210" s="302" t="str">
        <f>IF(AH208="","",VLOOKUP(AH208,'標準様式１シフト記号表（勤務時間帯）'!$C$6:$U$35,19,FALSE))</f>
        <v/>
      </c>
      <c r="AI210" s="302" t="str">
        <f>IF(AI208="","",VLOOKUP(AI208,'標準様式１シフト記号表（勤務時間帯）'!$C$6:$U$35,19,FALSE))</f>
        <v/>
      </c>
      <c r="AJ210" s="302" t="str">
        <f>IF(AJ208="","",VLOOKUP(AJ208,'標準様式１シフト記号表（勤務時間帯）'!$C$6:$U$35,19,FALSE))</f>
        <v/>
      </c>
      <c r="AK210" s="302" t="str">
        <f>IF(AK208="","",VLOOKUP(AK208,'標準様式１シフト記号表（勤務時間帯）'!$C$6:$U$35,19,FALSE))</f>
        <v/>
      </c>
      <c r="AL210" s="302" t="str">
        <f>IF(AL208="","",VLOOKUP(AL208,'標準様式１シフト記号表（勤務時間帯）'!$C$6:$U$35,19,FALSE))</f>
        <v/>
      </c>
      <c r="AM210" s="303" t="str">
        <f>IF(AM208="","",VLOOKUP(AM208,'標準様式１シフト記号表（勤務時間帯）'!$C$6:$U$35,19,FALSE))</f>
        <v/>
      </c>
      <c r="AN210" s="301" t="str">
        <f>IF(AN208="","",VLOOKUP(AN208,'標準様式１シフト記号表（勤務時間帯）'!$C$6:$U$35,19,FALSE))</f>
        <v/>
      </c>
      <c r="AO210" s="302" t="str">
        <f>IF(AO208="","",VLOOKUP(AO208,'標準様式１シフト記号表（勤務時間帯）'!$C$6:$U$35,19,FALSE))</f>
        <v/>
      </c>
      <c r="AP210" s="302" t="str">
        <f>IF(AP208="","",VLOOKUP(AP208,'標準様式１シフト記号表（勤務時間帯）'!$C$6:$U$35,19,FALSE))</f>
        <v/>
      </c>
      <c r="AQ210" s="302" t="str">
        <f>IF(AQ208="","",VLOOKUP(AQ208,'標準様式１シフト記号表（勤務時間帯）'!$C$6:$U$35,19,FALSE))</f>
        <v/>
      </c>
      <c r="AR210" s="302" t="str">
        <f>IF(AR208="","",VLOOKUP(AR208,'標準様式１シフト記号表（勤務時間帯）'!$C$6:$U$35,19,FALSE))</f>
        <v/>
      </c>
      <c r="AS210" s="302" t="str">
        <f>IF(AS208="","",VLOOKUP(AS208,'標準様式１シフト記号表（勤務時間帯）'!$C$6:$U$35,19,FALSE))</f>
        <v/>
      </c>
      <c r="AT210" s="303" t="str">
        <f>IF(AT208="","",VLOOKUP(AT208,'標準様式１シフト記号表（勤務時間帯）'!$C$6:$U$35,19,FALSE))</f>
        <v/>
      </c>
      <c r="AU210" s="301" t="str">
        <f>IF(AU208="","",VLOOKUP(AU208,'標準様式１シフト記号表（勤務時間帯）'!$C$6:$U$35,19,FALSE))</f>
        <v/>
      </c>
      <c r="AV210" s="302" t="str">
        <f>IF(AV208="","",VLOOKUP(AV208,'標準様式１シフト記号表（勤務時間帯）'!$C$6:$U$35,19,FALSE))</f>
        <v/>
      </c>
      <c r="AW210" s="302" t="str">
        <f>IF(AW208="","",VLOOKUP(AW208,'標準様式１シフト記号表（勤務時間帯）'!$C$6:$U$35,19,FALSE))</f>
        <v/>
      </c>
      <c r="AX210" s="1599">
        <f>IF($BB$3="４週",SUM(S210:AT210),IF($BB$3="暦月",SUM(S210:AW210),""))</f>
        <v>0</v>
      </c>
      <c r="AY210" s="1600"/>
      <c r="AZ210" s="1601">
        <f>IF($BB$3="４週",AX210/4,IF($BB$3="暦月",'標準様式１（100名）'!AX210/('標準様式１（100名）'!$BB$8/7),""))</f>
        <v>0</v>
      </c>
      <c r="BA210" s="1602"/>
      <c r="BB210" s="1644"/>
      <c r="BC210" s="1613"/>
      <c r="BD210" s="1613"/>
      <c r="BE210" s="1613"/>
      <c r="BF210" s="1614"/>
    </row>
    <row r="211" spans="2:58" ht="20.25" customHeight="1" x14ac:dyDescent="0.15">
      <c r="B211" s="1522">
        <f>B208+1</f>
        <v>64</v>
      </c>
      <c r="C211" s="1625"/>
      <c r="D211" s="1626"/>
      <c r="E211" s="1627"/>
      <c r="F211" s="304"/>
      <c r="G211" s="1606"/>
      <c r="H211" s="1608"/>
      <c r="I211" s="1538"/>
      <c r="J211" s="1538"/>
      <c r="K211" s="1539"/>
      <c r="L211" s="1609"/>
      <c r="M211" s="1610"/>
      <c r="N211" s="1610"/>
      <c r="O211" s="1611"/>
      <c r="P211" s="1615" t="s">
        <v>548</v>
      </c>
      <c r="Q211" s="1616"/>
      <c r="R211" s="1617"/>
      <c r="S211" s="354"/>
      <c r="T211" s="355"/>
      <c r="U211" s="355"/>
      <c r="V211" s="355"/>
      <c r="W211" s="355"/>
      <c r="X211" s="355"/>
      <c r="Y211" s="356"/>
      <c r="Z211" s="354"/>
      <c r="AA211" s="355"/>
      <c r="AB211" s="355"/>
      <c r="AC211" s="355"/>
      <c r="AD211" s="355"/>
      <c r="AE211" s="355"/>
      <c r="AF211" s="356"/>
      <c r="AG211" s="354"/>
      <c r="AH211" s="355"/>
      <c r="AI211" s="355"/>
      <c r="AJ211" s="355"/>
      <c r="AK211" s="355"/>
      <c r="AL211" s="355"/>
      <c r="AM211" s="356"/>
      <c r="AN211" s="354"/>
      <c r="AO211" s="355"/>
      <c r="AP211" s="355"/>
      <c r="AQ211" s="355"/>
      <c r="AR211" s="355"/>
      <c r="AS211" s="355"/>
      <c r="AT211" s="356"/>
      <c r="AU211" s="354"/>
      <c r="AV211" s="355"/>
      <c r="AW211" s="355"/>
      <c r="AX211" s="1692"/>
      <c r="AY211" s="1693"/>
      <c r="AZ211" s="1694"/>
      <c r="BA211" s="1695"/>
      <c r="BB211" s="1642"/>
      <c r="BC211" s="1610"/>
      <c r="BD211" s="1610"/>
      <c r="BE211" s="1610"/>
      <c r="BF211" s="1611"/>
    </row>
    <row r="212" spans="2:58" ht="20.25" customHeight="1" x14ac:dyDescent="0.15">
      <c r="B212" s="1522"/>
      <c r="C212" s="1628"/>
      <c r="D212" s="1629"/>
      <c r="E212" s="1630"/>
      <c r="F212" s="296"/>
      <c r="G212" s="1533"/>
      <c r="H212" s="1537"/>
      <c r="I212" s="1538"/>
      <c r="J212" s="1538"/>
      <c r="K212" s="1539"/>
      <c r="L212" s="1543"/>
      <c r="M212" s="1544"/>
      <c r="N212" s="1544"/>
      <c r="O212" s="1545"/>
      <c r="P212" s="1589" t="s">
        <v>549</v>
      </c>
      <c r="Q212" s="1590"/>
      <c r="R212" s="1591"/>
      <c r="S212" s="297" t="str">
        <f>IF(S211="","",VLOOKUP(S211,'標準様式１シフト記号表（勤務時間帯）'!$C$6:$K$35,9,FALSE))</f>
        <v/>
      </c>
      <c r="T212" s="298" t="str">
        <f>IF(T211="","",VLOOKUP(T211,'標準様式１シフト記号表（勤務時間帯）'!$C$6:$K$35,9,FALSE))</f>
        <v/>
      </c>
      <c r="U212" s="298" t="str">
        <f>IF(U211="","",VLOOKUP(U211,'標準様式１シフト記号表（勤務時間帯）'!$C$6:$K$35,9,FALSE))</f>
        <v/>
      </c>
      <c r="V212" s="298" t="str">
        <f>IF(V211="","",VLOOKUP(V211,'標準様式１シフト記号表（勤務時間帯）'!$C$6:$K$35,9,FALSE))</f>
        <v/>
      </c>
      <c r="W212" s="298" t="str">
        <f>IF(W211="","",VLOOKUP(W211,'標準様式１シフト記号表（勤務時間帯）'!$C$6:$K$35,9,FALSE))</f>
        <v/>
      </c>
      <c r="X212" s="298" t="str">
        <f>IF(X211="","",VLOOKUP(X211,'標準様式１シフト記号表（勤務時間帯）'!$C$6:$K$35,9,FALSE))</f>
        <v/>
      </c>
      <c r="Y212" s="299" t="str">
        <f>IF(Y211="","",VLOOKUP(Y211,'標準様式１シフト記号表（勤務時間帯）'!$C$6:$K$35,9,FALSE))</f>
        <v/>
      </c>
      <c r="Z212" s="297" t="str">
        <f>IF(Z211="","",VLOOKUP(Z211,'標準様式１シフト記号表（勤務時間帯）'!$C$6:$K$35,9,FALSE))</f>
        <v/>
      </c>
      <c r="AA212" s="298" t="str">
        <f>IF(AA211="","",VLOOKUP(AA211,'標準様式１シフト記号表（勤務時間帯）'!$C$6:$K$35,9,FALSE))</f>
        <v/>
      </c>
      <c r="AB212" s="298" t="str">
        <f>IF(AB211="","",VLOOKUP(AB211,'標準様式１シフト記号表（勤務時間帯）'!$C$6:$K$35,9,FALSE))</f>
        <v/>
      </c>
      <c r="AC212" s="298" t="str">
        <f>IF(AC211="","",VLOOKUP(AC211,'標準様式１シフト記号表（勤務時間帯）'!$C$6:$K$35,9,FALSE))</f>
        <v/>
      </c>
      <c r="AD212" s="298" t="str">
        <f>IF(AD211="","",VLOOKUP(AD211,'標準様式１シフト記号表（勤務時間帯）'!$C$6:$K$35,9,FALSE))</f>
        <v/>
      </c>
      <c r="AE212" s="298" t="str">
        <f>IF(AE211="","",VLOOKUP(AE211,'標準様式１シフト記号表（勤務時間帯）'!$C$6:$K$35,9,FALSE))</f>
        <v/>
      </c>
      <c r="AF212" s="299" t="str">
        <f>IF(AF211="","",VLOOKUP(AF211,'標準様式１シフト記号表（勤務時間帯）'!$C$6:$K$35,9,FALSE))</f>
        <v/>
      </c>
      <c r="AG212" s="297" t="str">
        <f>IF(AG211="","",VLOOKUP(AG211,'標準様式１シフト記号表（勤務時間帯）'!$C$6:$K$35,9,FALSE))</f>
        <v/>
      </c>
      <c r="AH212" s="298" t="str">
        <f>IF(AH211="","",VLOOKUP(AH211,'標準様式１シフト記号表（勤務時間帯）'!$C$6:$K$35,9,FALSE))</f>
        <v/>
      </c>
      <c r="AI212" s="298" t="str">
        <f>IF(AI211="","",VLOOKUP(AI211,'標準様式１シフト記号表（勤務時間帯）'!$C$6:$K$35,9,FALSE))</f>
        <v/>
      </c>
      <c r="AJ212" s="298" t="str">
        <f>IF(AJ211="","",VLOOKUP(AJ211,'標準様式１シフト記号表（勤務時間帯）'!$C$6:$K$35,9,FALSE))</f>
        <v/>
      </c>
      <c r="AK212" s="298" t="str">
        <f>IF(AK211="","",VLOOKUP(AK211,'標準様式１シフト記号表（勤務時間帯）'!$C$6:$K$35,9,FALSE))</f>
        <v/>
      </c>
      <c r="AL212" s="298" t="str">
        <f>IF(AL211="","",VLOOKUP(AL211,'標準様式１シフト記号表（勤務時間帯）'!$C$6:$K$35,9,FALSE))</f>
        <v/>
      </c>
      <c r="AM212" s="299" t="str">
        <f>IF(AM211="","",VLOOKUP(AM211,'標準様式１シフト記号表（勤務時間帯）'!$C$6:$K$35,9,FALSE))</f>
        <v/>
      </c>
      <c r="AN212" s="297" t="str">
        <f>IF(AN211="","",VLOOKUP(AN211,'標準様式１シフト記号表（勤務時間帯）'!$C$6:$K$35,9,FALSE))</f>
        <v/>
      </c>
      <c r="AO212" s="298" t="str">
        <f>IF(AO211="","",VLOOKUP(AO211,'標準様式１シフト記号表（勤務時間帯）'!$C$6:$K$35,9,FALSE))</f>
        <v/>
      </c>
      <c r="AP212" s="298" t="str">
        <f>IF(AP211="","",VLOOKUP(AP211,'標準様式１シフト記号表（勤務時間帯）'!$C$6:$K$35,9,FALSE))</f>
        <v/>
      </c>
      <c r="AQ212" s="298" t="str">
        <f>IF(AQ211="","",VLOOKUP(AQ211,'標準様式１シフト記号表（勤務時間帯）'!$C$6:$K$35,9,FALSE))</f>
        <v/>
      </c>
      <c r="AR212" s="298" t="str">
        <f>IF(AR211="","",VLOOKUP(AR211,'標準様式１シフト記号表（勤務時間帯）'!$C$6:$K$35,9,FALSE))</f>
        <v/>
      </c>
      <c r="AS212" s="298" t="str">
        <f>IF(AS211="","",VLOOKUP(AS211,'標準様式１シフト記号表（勤務時間帯）'!$C$6:$K$35,9,FALSE))</f>
        <v/>
      </c>
      <c r="AT212" s="299" t="str">
        <f>IF(AT211="","",VLOOKUP(AT211,'標準様式１シフト記号表（勤務時間帯）'!$C$6:$K$35,9,FALSE))</f>
        <v/>
      </c>
      <c r="AU212" s="297" t="str">
        <f>IF(AU211="","",VLOOKUP(AU211,'標準様式１シフト記号表（勤務時間帯）'!$C$6:$K$35,9,FALSE))</f>
        <v/>
      </c>
      <c r="AV212" s="298" t="str">
        <f>IF(AV211="","",VLOOKUP(AV211,'標準様式１シフト記号表（勤務時間帯）'!$C$6:$K$35,9,FALSE))</f>
        <v/>
      </c>
      <c r="AW212" s="298" t="str">
        <f>IF(AW211="","",VLOOKUP(AW211,'標準様式１シフト記号表（勤務時間帯）'!$C$6:$K$35,9,FALSE))</f>
        <v/>
      </c>
      <c r="AX212" s="1592">
        <f>IF($BB$3="４週",SUM(S212:AT212),IF($BB$3="暦月",SUM(S212:AW212),""))</f>
        <v>0</v>
      </c>
      <c r="AY212" s="1593"/>
      <c r="AZ212" s="1594">
        <f>IF($BB$3="４週",AX212/4,IF($BB$3="暦月",'標準様式１（100名）'!AX212/('標準様式１（100名）'!$BB$8/7),""))</f>
        <v>0</v>
      </c>
      <c r="BA212" s="1595"/>
      <c r="BB212" s="1643"/>
      <c r="BC212" s="1544"/>
      <c r="BD212" s="1544"/>
      <c r="BE212" s="1544"/>
      <c r="BF212" s="1545"/>
    </row>
    <row r="213" spans="2:58" ht="20.25" customHeight="1" x14ac:dyDescent="0.15">
      <c r="B213" s="1522"/>
      <c r="C213" s="1631"/>
      <c r="D213" s="1632"/>
      <c r="E213" s="1633"/>
      <c r="F213" s="357">
        <f>C211</f>
        <v>0</v>
      </c>
      <c r="G213" s="1607"/>
      <c r="H213" s="1537"/>
      <c r="I213" s="1538"/>
      <c r="J213" s="1538"/>
      <c r="K213" s="1539"/>
      <c r="L213" s="1612"/>
      <c r="M213" s="1613"/>
      <c r="N213" s="1613"/>
      <c r="O213" s="1614"/>
      <c r="P213" s="1596" t="s">
        <v>550</v>
      </c>
      <c r="Q213" s="1597"/>
      <c r="R213" s="1598"/>
      <c r="S213" s="301" t="str">
        <f>IF(S211="","",VLOOKUP(S211,'標準様式１シフト記号表（勤務時間帯）'!$C$6:$U$35,19,FALSE))</f>
        <v/>
      </c>
      <c r="T213" s="302" t="str">
        <f>IF(T211="","",VLOOKUP(T211,'標準様式１シフト記号表（勤務時間帯）'!$C$6:$U$35,19,FALSE))</f>
        <v/>
      </c>
      <c r="U213" s="302" t="str">
        <f>IF(U211="","",VLOOKUP(U211,'標準様式１シフト記号表（勤務時間帯）'!$C$6:$U$35,19,FALSE))</f>
        <v/>
      </c>
      <c r="V213" s="302" t="str">
        <f>IF(V211="","",VLOOKUP(V211,'標準様式１シフト記号表（勤務時間帯）'!$C$6:$U$35,19,FALSE))</f>
        <v/>
      </c>
      <c r="W213" s="302" t="str">
        <f>IF(W211="","",VLOOKUP(W211,'標準様式１シフト記号表（勤務時間帯）'!$C$6:$U$35,19,FALSE))</f>
        <v/>
      </c>
      <c r="X213" s="302" t="str">
        <f>IF(X211="","",VLOOKUP(X211,'標準様式１シフト記号表（勤務時間帯）'!$C$6:$U$35,19,FALSE))</f>
        <v/>
      </c>
      <c r="Y213" s="303" t="str">
        <f>IF(Y211="","",VLOOKUP(Y211,'標準様式１シフト記号表（勤務時間帯）'!$C$6:$U$35,19,FALSE))</f>
        <v/>
      </c>
      <c r="Z213" s="301" t="str">
        <f>IF(Z211="","",VLOOKUP(Z211,'標準様式１シフト記号表（勤務時間帯）'!$C$6:$U$35,19,FALSE))</f>
        <v/>
      </c>
      <c r="AA213" s="302" t="str">
        <f>IF(AA211="","",VLOOKUP(AA211,'標準様式１シフト記号表（勤務時間帯）'!$C$6:$U$35,19,FALSE))</f>
        <v/>
      </c>
      <c r="AB213" s="302" t="str">
        <f>IF(AB211="","",VLOOKUP(AB211,'標準様式１シフト記号表（勤務時間帯）'!$C$6:$U$35,19,FALSE))</f>
        <v/>
      </c>
      <c r="AC213" s="302" t="str">
        <f>IF(AC211="","",VLOOKUP(AC211,'標準様式１シフト記号表（勤務時間帯）'!$C$6:$U$35,19,FALSE))</f>
        <v/>
      </c>
      <c r="AD213" s="302" t="str">
        <f>IF(AD211="","",VLOOKUP(AD211,'標準様式１シフト記号表（勤務時間帯）'!$C$6:$U$35,19,FALSE))</f>
        <v/>
      </c>
      <c r="AE213" s="302" t="str">
        <f>IF(AE211="","",VLOOKUP(AE211,'標準様式１シフト記号表（勤務時間帯）'!$C$6:$U$35,19,FALSE))</f>
        <v/>
      </c>
      <c r="AF213" s="303" t="str">
        <f>IF(AF211="","",VLOOKUP(AF211,'標準様式１シフト記号表（勤務時間帯）'!$C$6:$U$35,19,FALSE))</f>
        <v/>
      </c>
      <c r="AG213" s="301" t="str">
        <f>IF(AG211="","",VLOOKUP(AG211,'標準様式１シフト記号表（勤務時間帯）'!$C$6:$U$35,19,FALSE))</f>
        <v/>
      </c>
      <c r="AH213" s="302" t="str">
        <f>IF(AH211="","",VLOOKUP(AH211,'標準様式１シフト記号表（勤務時間帯）'!$C$6:$U$35,19,FALSE))</f>
        <v/>
      </c>
      <c r="AI213" s="302" t="str">
        <f>IF(AI211="","",VLOOKUP(AI211,'標準様式１シフト記号表（勤務時間帯）'!$C$6:$U$35,19,FALSE))</f>
        <v/>
      </c>
      <c r="AJ213" s="302" t="str">
        <f>IF(AJ211="","",VLOOKUP(AJ211,'標準様式１シフト記号表（勤務時間帯）'!$C$6:$U$35,19,FALSE))</f>
        <v/>
      </c>
      <c r="AK213" s="302" t="str">
        <f>IF(AK211="","",VLOOKUP(AK211,'標準様式１シフト記号表（勤務時間帯）'!$C$6:$U$35,19,FALSE))</f>
        <v/>
      </c>
      <c r="AL213" s="302" t="str">
        <f>IF(AL211="","",VLOOKUP(AL211,'標準様式１シフト記号表（勤務時間帯）'!$C$6:$U$35,19,FALSE))</f>
        <v/>
      </c>
      <c r="AM213" s="303" t="str">
        <f>IF(AM211="","",VLOOKUP(AM211,'標準様式１シフト記号表（勤務時間帯）'!$C$6:$U$35,19,FALSE))</f>
        <v/>
      </c>
      <c r="AN213" s="301" t="str">
        <f>IF(AN211="","",VLOOKUP(AN211,'標準様式１シフト記号表（勤務時間帯）'!$C$6:$U$35,19,FALSE))</f>
        <v/>
      </c>
      <c r="AO213" s="302" t="str">
        <f>IF(AO211="","",VLOOKUP(AO211,'標準様式１シフト記号表（勤務時間帯）'!$C$6:$U$35,19,FALSE))</f>
        <v/>
      </c>
      <c r="AP213" s="302" t="str">
        <f>IF(AP211="","",VLOOKUP(AP211,'標準様式１シフト記号表（勤務時間帯）'!$C$6:$U$35,19,FALSE))</f>
        <v/>
      </c>
      <c r="AQ213" s="302" t="str">
        <f>IF(AQ211="","",VLOOKUP(AQ211,'標準様式１シフト記号表（勤務時間帯）'!$C$6:$U$35,19,FALSE))</f>
        <v/>
      </c>
      <c r="AR213" s="302" t="str">
        <f>IF(AR211="","",VLOOKUP(AR211,'標準様式１シフト記号表（勤務時間帯）'!$C$6:$U$35,19,FALSE))</f>
        <v/>
      </c>
      <c r="AS213" s="302" t="str">
        <f>IF(AS211="","",VLOOKUP(AS211,'標準様式１シフト記号表（勤務時間帯）'!$C$6:$U$35,19,FALSE))</f>
        <v/>
      </c>
      <c r="AT213" s="303" t="str">
        <f>IF(AT211="","",VLOOKUP(AT211,'標準様式１シフト記号表（勤務時間帯）'!$C$6:$U$35,19,FALSE))</f>
        <v/>
      </c>
      <c r="AU213" s="301" t="str">
        <f>IF(AU211="","",VLOOKUP(AU211,'標準様式１シフト記号表（勤務時間帯）'!$C$6:$U$35,19,FALSE))</f>
        <v/>
      </c>
      <c r="AV213" s="302" t="str">
        <f>IF(AV211="","",VLOOKUP(AV211,'標準様式１シフト記号表（勤務時間帯）'!$C$6:$U$35,19,FALSE))</f>
        <v/>
      </c>
      <c r="AW213" s="302" t="str">
        <f>IF(AW211="","",VLOOKUP(AW211,'標準様式１シフト記号表（勤務時間帯）'!$C$6:$U$35,19,FALSE))</f>
        <v/>
      </c>
      <c r="AX213" s="1599">
        <f>IF($BB$3="４週",SUM(S213:AT213),IF($BB$3="暦月",SUM(S213:AW213),""))</f>
        <v>0</v>
      </c>
      <c r="AY213" s="1600"/>
      <c r="AZ213" s="1601">
        <f>IF($BB$3="４週",AX213/4,IF($BB$3="暦月",'標準様式１（100名）'!AX213/('標準様式１（100名）'!$BB$8/7),""))</f>
        <v>0</v>
      </c>
      <c r="BA213" s="1602"/>
      <c r="BB213" s="1644"/>
      <c r="BC213" s="1613"/>
      <c r="BD213" s="1613"/>
      <c r="BE213" s="1613"/>
      <c r="BF213" s="1614"/>
    </row>
    <row r="214" spans="2:58" ht="20.25" customHeight="1" x14ac:dyDescent="0.15">
      <c r="B214" s="1522">
        <f>B211+1</f>
        <v>65</v>
      </c>
      <c r="C214" s="1625"/>
      <c r="D214" s="1626"/>
      <c r="E214" s="1627"/>
      <c r="F214" s="304"/>
      <c r="G214" s="1606"/>
      <c r="H214" s="1608"/>
      <c r="I214" s="1538"/>
      <c r="J214" s="1538"/>
      <c r="K214" s="1539"/>
      <c r="L214" s="1609"/>
      <c r="M214" s="1610"/>
      <c r="N214" s="1610"/>
      <c r="O214" s="1611"/>
      <c r="P214" s="1615" t="s">
        <v>548</v>
      </c>
      <c r="Q214" s="1616"/>
      <c r="R214" s="1617"/>
      <c r="S214" s="354"/>
      <c r="T214" s="355"/>
      <c r="U214" s="355"/>
      <c r="V214" s="355"/>
      <c r="W214" s="355"/>
      <c r="X214" s="355"/>
      <c r="Y214" s="356"/>
      <c r="Z214" s="354"/>
      <c r="AA214" s="355"/>
      <c r="AB214" s="355"/>
      <c r="AC214" s="355"/>
      <c r="AD214" s="355"/>
      <c r="AE214" s="355"/>
      <c r="AF214" s="356"/>
      <c r="AG214" s="354"/>
      <c r="AH214" s="355"/>
      <c r="AI214" s="355"/>
      <c r="AJ214" s="355"/>
      <c r="AK214" s="355"/>
      <c r="AL214" s="355"/>
      <c r="AM214" s="356"/>
      <c r="AN214" s="354"/>
      <c r="AO214" s="355"/>
      <c r="AP214" s="355"/>
      <c r="AQ214" s="355"/>
      <c r="AR214" s="355"/>
      <c r="AS214" s="355"/>
      <c r="AT214" s="356"/>
      <c r="AU214" s="354"/>
      <c r="AV214" s="355"/>
      <c r="AW214" s="355"/>
      <c r="AX214" s="1692"/>
      <c r="AY214" s="1693"/>
      <c r="AZ214" s="1694"/>
      <c r="BA214" s="1695"/>
      <c r="BB214" s="1642"/>
      <c r="BC214" s="1610"/>
      <c r="BD214" s="1610"/>
      <c r="BE214" s="1610"/>
      <c r="BF214" s="1611"/>
    </row>
    <row r="215" spans="2:58" ht="20.25" customHeight="1" x14ac:dyDescent="0.15">
      <c r="B215" s="1522"/>
      <c r="C215" s="1628"/>
      <c r="D215" s="1629"/>
      <c r="E215" s="1630"/>
      <c r="F215" s="296"/>
      <c r="G215" s="1533"/>
      <c r="H215" s="1537"/>
      <c r="I215" s="1538"/>
      <c r="J215" s="1538"/>
      <c r="K215" s="1539"/>
      <c r="L215" s="1543"/>
      <c r="M215" s="1544"/>
      <c r="N215" s="1544"/>
      <c r="O215" s="1545"/>
      <c r="P215" s="1589" t="s">
        <v>549</v>
      </c>
      <c r="Q215" s="1590"/>
      <c r="R215" s="1591"/>
      <c r="S215" s="297" t="str">
        <f>IF(S214="","",VLOOKUP(S214,'標準様式１シフト記号表（勤務時間帯）'!$C$6:$K$35,9,FALSE))</f>
        <v/>
      </c>
      <c r="T215" s="298" t="str">
        <f>IF(T214="","",VLOOKUP(T214,'標準様式１シフト記号表（勤務時間帯）'!$C$6:$K$35,9,FALSE))</f>
        <v/>
      </c>
      <c r="U215" s="298" t="str">
        <f>IF(U214="","",VLOOKUP(U214,'標準様式１シフト記号表（勤務時間帯）'!$C$6:$K$35,9,FALSE))</f>
        <v/>
      </c>
      <c r="V215" s="298" t="str">
        <f>IF(V214="","",VLOOKUP(V214,'標準様式１シフト記号表（勤務時間帯）'!$C$6:$K$35,9,FALSE))</f>
        <v/>
      </c>
      <c r="W215" s="298" t="str">
        <f>IF(W214="","",VLOOKUP(W214,'標準様式１シフト記号表（勤務時間帯）'!$C$6:$K$35,9,FALSE))</f>
        <v/>
      </c>
      <c r="X215" s="298" t="str">
        <f>IF(X214="","",VLOOKUP(X214,'標準様式１シフト記号表（勤務時間帯）'!$C$6:$K$35,9,FALSE))</f>
        <v/>
      </c>
      <c r="Y215" s="299" t="str">
        <f>IF(Y214="","",VLOOKUP(Y214,'標準様式１シフト記号表（勤務時間帯）'!$C$6:$K$35,9,FALSE))</f>
        <v/>
      </c>
      <c r="Z215" s="297" t="str">
        <f>IF(Z214="","",VLOOKUP(Z214,'標準様式１シフト記号表（勤務時間帯）'!$C$6:$K$35,9,FALSE))</f>
        <v/>
      </c>
      <c r="AA215" s="298" t="str">
        <f>IF(AA214="","",VLOOKUP(AA214,'標準様式１シフト記号表（勤務時間帯）'!$C$6:$K$35,9,FALSE))</f>
        <v/>
      </c>
      <c r="AB215" s="298" t="str">
        <f>IF(AB214="","",VLOOKUP(AB214,'標準様式１シフト記号表（勤務時間帯）'!$C$6:$K$35,9,FALSE))</f>
        <v/>
      </c>
      <c r="AC215" s="298" t="str">
        <f>IF(AC214="","",VLOOKUP(AC214,'標準様式１シフト記号表（勤務時間帯）'!$C$6:$K$35,9,FALSE))</f>
        <v/>
      </c>
      <c r="AD215" s="298" t="str">
        <f>IF(AD214="","",VLOOKUP(AD214,'標準様式１シフト記号表（勤務時間帯）'!$C$6:$K$35,9,FALSE))</f>
        <v/>
      </c>
      <c r="AE215" s="298" t="str">
        <f>IF(AE214="","",VLOOKUP(AE214,'標準様式１シフト記号表（勤務時間帯）'!$C$6:$K$35,9,FALSE))</f>
        <v/>
      </c>
      <c r="AF215" s="299" t="str">
        <f>IF(AF214="","",VLOOKUP(AF214,'標準様式１シフト記号表（勤務時間帯）'!$C$6:$K$35,9,FALSE))</f>
        <v/>
      </c>
      <c r="AG215" s="297" t="str">
        <f>IF(AG214="","",VLOOKUP(AG214,'標準様式１シフト記号表（勤務時間帯）'!$C$6:$K$35,9,FALSE))</f>
        <v/>
      </c>
      <c r="AH215" s="298" t="str">
        <f>IF(AH214="","",VLOOKUP(AH214,'標準様式１シフト記号表（勤務時間帯）'!$C$6:$K$35,9,FALSE))</f>
        <v/>
      </c>
      <c r="AI215" s="298" t="str">
        <f>IF(AI214="","",VLOOKUP(AI214,'標準様式１シフト記号表（勤務時間帯）'!$C$6:$K$35,9,FALSE))</f>
        <v/>
      </c>
      <c r="AJ215" s="298" t="str">
        <f>IF(AJ214="","",VLOOKUP(AJ214,'標準様式１シフト記号表（勤務時間帯）'!$C$6:$K$35,9,FALSE))</f>
        <v/>
      </c>
      <c r="AK215" s="298" t="str">
        <f>IF(AK214="","",VLOOKUP(AK214,'標準様式１シフト記号表（勤務時間帯）'!$C$6:$K$35,9,FALSE))</f>
        <v/>
      </c>
      <c r="AL215" s="298" t="str">
        <f>IF(AL214="","",VLOOKUP(AL214,'標準様式１シフト記号表（勤務時間帯）'!$C$6:$K$35,9,FALSE))</f>
        <v/>
      </c>
      <c r="AM215" s="299" t="str">
        <f>IF(AM214="","",VLOOKUP(AM214,'標準様式１シフト記号表（勤務時間帯）'!$C$6:$K$35,9,FALSE))</f>
        <v/>
      </c>
      <c r="AN215" s="297" t="str">
        <f>IF(AN214="","",VLOOKUP(AN214,'標準様式１シフト記号表（勤務時間帯）'!$C$6:$K$35,9,FALSE))</f>
        <v/>
      </c>
      <c r="AO215" s="298" t="str">
        <f>IF(AO214="","",VLOOKUP(AO214,'標準様式１シフト記号表（勤務時間帯）'!$C$6:$K$35,9,FALSE))</f>
        <v/>
      </c>
      <c r="AP215" s="298" t="str">
        <f>IF(AP214="","",VLOOKUP(AP214,'標準様式１シフト記号表（勤務時間帯）'!$C$6:$K$35,9,FALSE))</f>
        <v/>
      </c>
      <c r="AQ215" s="298" t="str">
        <f>IF(AQ214="","",VLOOKUP(AQ214,'標準様式１シフト記号表（勤務時間帯）'!$C$6:$K$35,9,FALSE))</f>
        <v/>
      </c>
      <c r="AR215" s="298" t="str">
        <f>IF(AR214="","",VLOOKUP(AR214,'標準様式１シフト記号表（勤務時間帯）'!$C$6:$K$35,9,FALSE))</f>
        <v/>
      </c>
      <c r="AS215" s="298" t="str">
        <f>IF(AS214="","",VLOOKUP(AS214,'標準様式１シフト記号表（勤務時間帯）'!$C$6:$K$35,9,FALSE))</f>
        <v/>
      </c>
      <c r="AT215" s="299" t="str">
        <f>IF(AT214="","",VLOOKUP(AT214,'標準様式１シフト記号表（勤務時間帯）'!$C$6:$K$35,9,FALSE))</f>
        <v/>
      </c>
      <c r="AU215" s="297" t="str">
        <f>IF(AU214="","",VLOOKUP(AU214,'標準様式１シフト記号表（勤務時間帯）'!$C$6:$K$35,9,FALSE))</f>
        <v/>
      </c>
      <c r="AV215" s="298" t="str">
        <f>IF(AV214="","",VLOOKUP(AV214,'標準様式１シフト記号表（勤務時間帯）'!$C$6:$K$35,9,FALSE))</f>
        <v/>
      </c>
      <c r="AW215" s="298" t="str">
        <f>IF(AW214="","",VLOOKUP(AW214,'標準様式１シフト記号表（勤務時間帯）'!$C$6:$K$35,9,FALSE))</f>
        <v/>
      </c>
      <c r="AX215" s="1592">
        <f>IF($BB$3="４週",SUM(S215:AT215),IF($BB$3="暦月",SUM(S215:AW215),""))</f>
        <v>0</v>
      </c>
      <c r="AY215" s="1593"/>
      <c r="AZ215" s="1594">
        <f>IF($BB$3="４週",AX215/4,IF($BB$3="暦月",'標準様式１（100名）'!AX215/('標準様式１（100名）'!$BB$8/7),""))</f>
        <v>0</v>
      </c>
      <c r="BA215" s="1595"/>
      <c r="BB215" s="1643"/>
      <c r="BC215" s="1544"/>
      <c r="BD215" s="1544"/>
      <c r="BE215" s="1544"/>
      <c r="BF215" s="1545"/>
    </row>
    <row r="216" spans="2:58" ht="20.25" customHeight="1" x14ac:dyDescent="0.15">
      <c r="B216" s="1522"/>
      <c r="C216" s="1631"/>
      <c r="D216" s="1632"/>
      <c r="E216" s="1633"/>
      <c r="F216" s="357">
        <f>C214</f>
        <v>0</v>
      </c>
      <c r="G216" s="1607"/>
      <c r="H216" s="1537"/>
      <c r="I216" s="1538"/>
      <c r="J216" s="1538"/>
      <c r="K216" s="1539"/>
      <c r="L216" s="1612"/>
      <c r="M216" s="1613"/>
      <c r="N216" s="1613"/>
      <c r="O216" s="1614"/>
      <c r="P216" s="1596" t="s">
        <v>550</v>
      </c>
      <c r="Q216" s="1597"/>
      <c r="R216" s="1598"/>
      <c r="S216" s="301" t="str">
        <f>IF(S214="","",VLOOKUP(S214,'標準様式１シフト記号表（勤務時間帯）'!$C$6:$U$35,19,FALSE))</f>
        <v/>
      </c>
      <c r="T216" s="302" t="str">
        <f>IF(T214="","",VLOOKUP(T214,'標準様式１シフト記号表（勤務時間帯）'!$C$6:$U$35,19,FALSE))</f>
        <v/>
      </c>
      <c r="U216" s="302" t="str">
        <f>IF(U214="","",VLOOKUP(U214,'標準様式１シフト記号表（勤務時間帯）'!$C$6:$U$35,19,FALSE))</f>
        <v/>
      </c>
      <c r="V216" s="302" t="str">
        <f>IF(V214="","",VLOOKUP(V214,'標準様式１シフト記号表（勤務時間帯）'!$C$6:$U$35,19,FALSE))</f>
        <v/>
      </c>
      <c r="W216" s="302" t="str">
        <f>IF(W214="","",VLOOKUP(W214,'標準様式１シフト記号表（勤務時間帯）'!$C$6:$U$35,19,FALSE))</f>
        <v/>
      </c>
      <c r="X216" s="302" t="str">
        <f>IF(X214="","",VLOOKUP(X214,'標準様式１シフト記号表（勤務時間帯）'!$C$6:$U$35,19,FALSE))</f>
        <v/>
      </c>
      <c r="Y216" s="303" t="str">
        <f>IF(Y214="","",VLOOKUP(Y214,'標準様式１シフト記号表（勤務時間帯）'!$C$6:$U$35,19,FALSE))</f>
        <v/>
      </c>
      <c r="Z216" s="301" t="str">
        <f>IF(Z214="","",VLOOKUP(Z214,'標準様式１シフト記号表（勤務時間帯）'!$C$6:$U$35,19,FALSE))</f>
        <v/>
      </c>
      <c r="AA216" s="302" t="str">
        <f>IF(AA214="","",VLOOKUP(AA214,'標準様式１シフト記号表（勤務時間帯）'!$C$6:$U$35,19,FALSE))</f>
        <v/>
      </c>
      <c r="AB216" s="302" t="str">
        <f>IF(AB214="","",VLOOKUP(AB214,'標準様式１シフト記号表（勤務時間帯）'!$C$6:$U$35,19,FALSE))</f>
        <v/>
      </c>
      <c r="AC216" s="302" t="str">
        <f>IF(AC214="","",VLOOKUP(AC214,'標準様式１シフト記号表（勤務時間帯）'!$C$6:$U$35,19,FALSE))</f>
        <v/>
      </c>
      <c r="AD216" s="302" t="str">
        <f>IF(AD214="","",VLOOKUP(AD214,'標準様式１シフト記号表（勤務時間帯）'!$C$6:$U$35,19,FALSE))</f>
        <v/>
      </c>
      <c r="AE216" s="302" t="str">
        <f>IF(AE214="","",VLOOKUP(AE214,'標準様式１シフト記号表（勤務時間帯）'!$C$6:$U$35,19,FALSE))</f>
        <v/>
      </c>
      <c r="AF216" s="303" t="str">
        <f>IF(AF214="","",VLOOKUP(AF214,'標準様式１シフト記号表（勤務時間帯）'!$C$6:$U$35,19,FALSE))</f>
        <v/>
      </c>
      <c r="AG216" s="301" t="str">
        <f>IF(AG214="","",VLOOKUP(AG214,'標準様式１シフト記号表（勤務時間帯）'!$C$6:$U$35,19,FALSE))</f>
        <v/>
      </c>
      <c r="AH216" s="302" t="str">
        <f>IF(AH214="","",VLOOKUP(AH214,'標準様式１シフト記号表（勤務時間帯）'!$C$6:$U$35,19,FALSE))</f>
        <v/>
      </c>
      <c r="AI216" s="302" t="str">
        <f>IF(AI214="","",VLOOKUP(AI214,'標準様式１シフト記号表（勤務時間帯）'!$C$6:$U$35,19,FALSE))</f>
        <v/>
      </c>
      <c r="AJ216" s="302" t="str">
        <f>IF(AJ214="","",VLOOKUP(AJ214,'標準様式１シフト記号表（勤務時間帯）'!$C$6:$U$35,19,FALSE))</f>
        <v/>
      </c>
      <c r="AK216" s="302" t="str">
        <f>IF(AK214="","",VLOOKUP(AK214,'標準様式１シフト記号表（勤務時間帯）'!$C$6:$U$35,19,FALSE))</f>
        <v/>
      </c>
      <c r="AL216" s="302" t="str">
        <f>IF(AL214="","",VLOOKUP(AL214,'標準様式１シフト記号表（勤務時間帯）'!$C$6:$U$35,19,FALSE))</f>
        <v/>
      </c>
      <c r="AM216" s="303" t="str">
        <f>IF(AM214="","",VLOOKUP(AM214,'標準様式１シフト記号表（勤務時間帯）'!$C$6:$U$35,19,FALSE))</f>
        <v/>
      </c>
      <c r="AN216" s="301" t="str">
        <f>IF(AN214="","",VLOOKUP(AN214,'標準様式１シフト記号表（勤務時間帯）'!$C$6:$U$35,19,FALSE))</f>
        <v/>
      </c>
      <c r="AO216" s="302" t="str">
        <f>IF(AO214="","",VLOOKUP(AO214,'標準様式１シフト記号表（勤務時間帯）'!$C$6:$U$35,19,FALSE))</f>
        <v/>
      </c>
      <c r="AP216" s="302" t="str">
        <f>IF(AP214="","",VLOOKUP(AP214,'標準様式１シフト記号表（勤務時間帯）'!$C$6:$U$35,19,FALSE))</f>
        <v/>
      </c>
      <c r="AQ216" s="302" t="str">
        <f>IF(AQ214="","",VLOOKUP(AQ214,'標準様式１シフト記号表（勤務時間帯）'!$C$6:$U$35,19,FALSE))</f>
        <v/>
      </c>
      <c r="AR216" s="302" t="str">
        <f>IF(AR214="","",VLOOKUP(AR214,'標準様式１シフト記号表（勤務時間帯）'!$C$6:$U$35,19,FALSE))</f>
        <v/>
      </c>
      <c r="AS216" s="302" t="str">
        <f>IF(AS214="","",VLOOKUP(AS214,'標準様式１シフト記号表（勤務時間帯）'!$C$6:$U$35,19,FALSE))</f>
        <v/>
      </c>
      <c r="AT216" s="303" t="str">
        <f>IF(AT214="","",VLOOKUP(AT214,'標準様式１シフト記号表（勤務時間帯）'!$C$6:$U$35,19,FALSE))</f>
        <v/>
      </c>
      <c r="AU216" s="301" t="str">
        <f>IF(AU214="","",VLOOKUP(AU214,'標準様式１シフト記号表（勤務時間帯）'!$C$6:$U$35,19,FALSE))</f>
        <v/>
      </c>
      <c r="AV216" s="302" t="str">
        <f>IF(AV214="","",VLOOKUP(AV214,'標準様式１シフト記号表（勤務時間帯）'!$C$6:$U$35,19,FALSE))</f>
        <v/>
      </c>
      <c r="AW216" s="302" t="str">
        <f>IF(AW214="","",VLOOKUP(AW214,'標準様式１シフト記号表（勤務時間帯）'!$C$6:$U$35,19,FALSE))</f>
        <v/>
      </c>
      <c r="AX216" s="1599">
        <f>IF($BB$3="４週",SUM(S216:AT216),IF($BB$3="暦月",SUM(S216:AW216),""))</f>
        <v>0</v>
      </c>
      <c r="AY216" s="1600"/>
      <c r="AZ216" s="1601">
        <f>IF($BB$3="４週",AX216/4,IF($BB$3="暦月",'標準様式１（100名）'!AX216/('標準様式１（100名）'!$BB$8/7),""))</f>
        <v>0</v>
      </c>
      <c r="BA216" s="1602"/>
      <c r="BB216" s="1644"/>
      <c r="BC216" s="1613"/>
      <c r="BD216" s="1613"/>
      <c r="BE216" s="1613"/>
      <c r="BF216" s="1614"/>
    </row>
    <row r="217" spans="2:58" ht="20.25" customHeight="1" x14ac:dyDescent="0.15">
      <c r="B217" s="1522">
        <f>B214+1</f>
        <v>66</v>
      </c>
      <c r="C217" s="1625"/>
      <c r="D217" s="1626"/>
      <c r="E217" s="1627"/>
      <c r="F217" s="304"/>
      <c r="G217" s="1606"/>
      <c r="H217" s="1608"/>
      <c r="I217" s="1538"/>
      <c r="J217" s="1538"/>
      <c r="K217" s="1539"/>
      <c r="L217" s="1609"/>
      <c r="M217" s="1610"/>
      <c r="N217" s="1610"/>
      <c r="O217" s="1611"/>
      <c r="P217" s="1615" t="s">
        <v>548</v>
      </c>
      <c r="Q217" s="1616"/>
      <c r="R217" s="1617"/>
      <c r="S217" s="354"/>
      <c r="T217" s="355"/>
      <c r="U217" s="355"/>
      <c r="V217" s="355"/>
      <c r="W217" s="355"/>
      <c r="X217" s="355"/>
      <c r="Y217" s="356"/>
      <c r="Z217" s="354"/>
      <c r="AA217" s="355"/>
      <c r="AB217" s="355"/>
      <c r="AC217" s="355"/>
      <c r="AD217" s="355"/>
      <c r="AE217" s="355"/>
      <c r="AF217" s="356"/>
      <c r="AG217" s="354"/>
      <c r="AH217" s="355"/>
      <c r="AI217" s="355"/>
      <c r="AJ217" s="355"/>
      <c r="AK217" s="355"/>
      <c r="AL217" s="355"/>
      <c r="AM217" s="356"/>
      <c r="AN217" s="354"/>
      <c r="AO217" s="355"/>
      <c r="AP217" s="355"/>
      <c r="AQ217" s="355"/>
      <c r="AR217" s="355"/>
      <c r="AS217" s="355"/>
      <c r="AT217" s="356"/>
      <c r="AU217" s="354"/>
      <c r="AV217" s="355"/>
      <c r="AW217" s="355"/>
      <c r="AX217" s="1692"/>
      <c r="AY217" s="1693"/>
      <c r="AZ217" s="1694"/>
      <c r="BA217" s="1695"/>
      <c r="BB217" s="1642"/>
      <c r="BC217" s="1610"/>
      <c r="BD217" s="1610"/>
      <c r="BE217" s="1610"/>
      <c r="BF217" s="1611"/>
    </row>
    <row r="218" spans="2:58" ht="20.25" customHeight="1" x14ac:dyDescent="0.15">
      <c r="B218" s="1522"/>
      <c r="C218" s="1628"/>
      <c r="D218" s="1629"/>
      <c r="E218" s="1630"/>
      <c r="F218" s="296"/>
      <c r="G218" s="1533"/>
      <c r="H218" s="1537"/>
      <c r="I218" s="1538"/>
      <c r="J218" s="1538"/>
      <c r="K218" s="1539"/>
      <c r="L218" s="1543"/>
      <c r="M218" s="1544"/>
      <c r="N218" s="1544"/>
      <c r="O218" s="1545"/>
      <c r="P218" s="1589" t="s">
        <v>549</v>
      </c>
      <c r="Q218" s="1590"/>
      <c r="R218" s="1591"/>
      <c r="S218" s="297" t="str">
        <f>IF(S217="","",VLOOKUP(S217,'標準様式１シフト記号表（勤務時間帯）'!$C$6:$K$35,9,FALSE))</f>
        <v/>
      </c>
      <c r="T218" s="298" t="str">
        <f>IF(T217="","",VLOOKUP(T217,'標準様式１シフト記号表（勤務時間帯）'!$C$6:$K$35,9,FALSE))</f>
        <v/>
      </c>
      <c r="U218" s="298" t="str">
        <f>IF(U217="","",VLOOKUP(U217,'標準様式１シフト記号表（勤務時間帯）'!$C$6:$K$35,9,FALSE))</f>
        <v/>
      </c>
      <c r="V218" s="298" t="str">
        <f>IF(V217="","",VLOOKUP(V217,'標準様式１シフト記号表（勤務時間帯）'!$C$6:$K$35,9,FALSE))</f>
        <v/>
      </c>
      <c r="W218" s="298" t="str">
        <f>IF(W217="","",VLOOKUP(W217,'標準様式１シフト記号表（勤務時間帯）'!$C$6:$K$35,9,FALSE))</f>
        <v/>
      </c>
      <c r="X218" s="298" t="str">
        <f>IF(X217="","",VLOOKUP(X217,'標準様式１シフト記号表（勤務時間帯）'!$C$6:$K$35,9,FALSE))</f>
        <v/>
      </c>
      <c r="Y218" s="299" t="str">
        <f>IF(Y217="","",VLOOKUP(Y217,'標準様式１シフト記号表（勤務時間帯）'!$C$6:$K$35,9,FALSE))</f>
        <v/>
      </c>
      <c r="Z218" s="297" t="str">
        <f>IF(Z217="","",VLOOKUP(Z217,'標準様式１シフト記号表（勤務時間帯）'!$C$6:$K$35,9,FALSE))</f>
        <v/>
      </c>
      <c r="AA218" s="298" t="str">
        <f>IF(AA217="","",VLOOKUP(AA217,'標準様式１シフト記号表（勤務時間帯）'!$C$6:$K$35,9,FALSE))</f>
        <v/>
      </c>
      <c r="AB218" s="298" t="str">
        <f>IF(AB217="","",VLOOKUP(AB217,'標準様式１シフト記号表（勤務時間帯）'!$C$6:$K$35,9,FALSE))</f>
        <v/>
      </c>
      <c r="AC218" s="298" t="str">
        <f>IF(AC217="","",VLOOKUP(AC217,'標準様式１シフト記号表（勤務時間帯）'!$C$6:$K$35,9,FALSE))</f>
        <v/>
      </c>
      <c r="AD218" s="298" t="str">
        <f>IF(AD217="","",VLOOKUP(AD217,'標準様式１シフト記号表（勤務時間帯）'!$C$6:$K$35,9,FALSE))</f>
        <v/>
      </c>
      <c r="AE218" s="298" t="str">
        <f>IF(AE217="","",VLOOKUP(AE217,'標準様式１シフト記号表（勤務時間帯）'!$C$6:$K$35,9,FALSE))</f>
        <v/>
      </c>
      <c r="AF218" s="299" t="str">
        <f>IF(AF217="","",VLOOKUP(AF217,'標準様式１シフト記号表（勤務時間帯）'!$C$6:$K$35,9,FALSE))</f>
        <v/>
      </c>
      <c r="AG218" s="297" t="str">
        <f>IF(AG217="","",VLOOKUP(AG217,'標準様式１シフト記号表（勤務時間帯）'!$C$6:$K$35,9,FALSE))</f>
        <v/>
      </c>
      <c r="AH218" s="298" t="str">
        <f>IF(AH217="","",VLOOKUP(AH217,'標準様式１シフト記号表（勤務時間帯）'!$C$6:$K$35,9,FALSE))</f>
        <v/>
      </c>
      <c r="AI218" s="298" t="str">
        <f>IF(AI217="","",VLOOKUP(AI217,'標準様式１シフト記号表（勤務時間帯）'!$C$6:$K$35,9,FALSE))</f>
        <v/>
      </c>
      <c r="AJ218" s="298" t="str">
        <f>IF(AJ217="","",VLOOKUP(AJ217,'標準様式１シフト記号表（勤務時間帯）'!$C$6:$K$35,9,FALSE))</f>
        <v/>
      </c>
      <c r="AK218" s="298" t="str">
        <f>IF(AK217="","",VLOOKUP(AK217,'標準様式１シフト記号表（勤務時間帯）'!$C$6:$K$35,9,FALSE))</f>
        <v/>
      </c>
      <c r="AL218" s="298" t="str">
        <f>IF(AL217="","",VLOOKUP(AL217,'標準様式１シフト記号表（勤務時間帯）'!$C$6:$K$35,9,FALSE))</f>
        <v/>
      </c>
      <c r="AM218" s="299" t="str">
        <f>IF(AM217="","",VLOOKUP(AM217,'標準様式１シフト記号表（勤務時間帯）'!$C$6:$K$35,9,FALSE))</f>
        <v/>
      </c>
      <c r="AN218" s="297" t="str">
        <f>IF(AN217="","",VLOOKUP(AN217,'標準様式１シフト記号表（勤務時間帯）'!$C$6:$K$35,9,FALSE))</f>
        <v/>
      </c>
      <c r="AO218" s="298" t="str">
        <f>IF(AO217="","",VLOOKUP(AO217,'標準様式１シフト記号表（勤務時間帯）'!$C$6:$K$35,9,FALSE))</f>
        <v/>
      </c>
      <c r="AP218" s="298" t="str">
        <f>IF(AP217="","",VLOOKUP(AP217,'標準様式１シフト記号表（勤務時間帯）'!$C$6:$K$35,9,FALSE))</f>
        <v/>
      </c>
      <c r="AQ218" s="298" t="str">
        <f>IF(AQ217="","",VLOOKUP(AQ217,'標準様式１シフト記号表（勤務時間帯）'!$C$6:$K$35,9,FALSE))</f>
        <v/>
      </c>
      <c r="AR218" s="298" t="str">
        <f>IF(AR217="","",VLOOKUP(AR217,'標準様式１シフト記号表（勤務時間帯）'!$C$6:$K$35,9,FALSE))</f>
        <v/>
      </c>
      <c r="AS218" s="298" t="str">
        <f>IF(AS217="","",VLOOKUP(AS217,'標準様式１シフト記号表（勤務時間帯）'!$C$6:$K$35,9,FALSE))</f>
        <v/>
      </c>
      <c r="AT218" s="299" t="str">
        <f>IF(AT217="","",VLOOKUP(AT217,'標準様式１シフト記号表（勤務時間帯）'!$C$6:$K$35,9,FALSE))</f>
        <v/>
      </c>
      <c r="AU218" s="297" t="str">
        <f>IF(AU217="","",VLOOKUP(AU217,'標準様式１シフト記号表（勤務時間帯）'!$C$6:$K$35,9,FALSE))</f>
        <v/>
      </c>
      <c r="AV218" s="298" t="str">
        <f>IF(AV217="","",VLOOKUP(AV217,'標準様式１シフト記号表（勤務時間帯）'!$C$6:$K$35,9,FALSE))</f>
        <v/>
      </c>
      <c r="AW218" s="298" t="str">
        <f>IF(AW217="","",VLOOKUP(AW217,'標準様式１シフト記号表（勤務時間帯）'!$C$6:$K$35,9,FALSE))</f>
        <v/>
      </c>
      <c r="AX218" s="1592">
        <f>IF($BB$3="４週",SUM(S218:AT218),IF($BB$3="暦月",SUM(S218:AW218),""))</f>
        <v>0</v>
      </c>
      <c r="AY218" s="1593"/>
      <c r="AZ218" s="1594">
        <f>IF($BB$3="４週",AX218/4,IF($BB$3="暦月",'標準様式１（100名）'!AX218/('標準様式１（100名）'!$BB$8/7),""))</f>
        <v>0</v>
      </c>
      <c r="BA218" s="1595"/>
      <c r="BB218" s="1643"/>
      <c r="BC218" s="1544"/>
      <c r="BD218" s="1544"/>
      <c r="BE218" s="1544"/>
      <c r="BF218" s="1545"/>
    </row>
    <row r="219" spans="2:58" ht="20.25" customHeight="1" x14ac:dyDescent="0.15">
      <c r="B219" s="1522"/>
      <c r="C219" s="1631"/>
      <c r="D219" s="1632"/>
      <c r="E219" s="1633"/>
      <c r="F219" s="357">
        <f>C217</f>
        <v>0</v>
      </c>
      <c r="G219" s="1607"/>
      <c r="H219" s="1537"/>
      <c r="I219" s="1538"/>
      <c r="J219" s="1538"/>
      <c r="K219" s="1539"/>
      <c r="L219" s="1612"/>
      <c r="M219" s="1613"/>
      <c r="N219" s="1613"/>
      <c r="O219" s="1614"/>
      <c r="P219" s="1596" t="s">
        <v>550</v>
      </c>
      <c r="Q219" s="1597"/>
      <c r="R219" s="1598"/>
      <c r="S219" s="301" t="str">
        <f>IF(S217="","",VLOOKUP(S217,'標準様式１シフト記号表（勤務時間帯）'!$C$6:$U$35,19,FALSE))</f>
        <v/>
      </c>
      <c r="T219" s="302" t="str">
        <f>IF(T217="","",VLOOKUP(T217,'標準様式１シフト記号表（勤務時間帯）'!$C$6:$U$35,19,FALSE))</f>
        <v/>
      </c>
      <c r="U219" s="302" t="str">
        <f>IF(U217="","",VLOOKUP(U217,'標準様式１シフト記号表（勤務時間帯）'!$C$6:$U$35,19,FALSE))</f>
        <v/>
      </c>
      <c r="V219" s="302" t="str">
        <f>IF(V217="","",VLOOKUP(V217,'標準様式１シフト記号表（勤務時間帯）'!$C$6:$U$35,19,FALSE))</f>
        <v/>
      </c>
      <c r="W219" s="302" t="str">
        <f>IF(W217="","",VLOOKUP(W217,'標準様式１シフト記号表（勤務時間帯）'!$C$6:$U$35,19,FALSE))</f>
        <v/>
      </c>
      <c r="X219" s="302" t="str">
        <f>IF(X217="","",VLOOKUP(X217,'標準様式１シフト記号表（勤務時間帯）'!$C$6:$U$35,19,FALSE))</f>
        <v/>
      </c>
      <c r="Y219" s="303" t="str">
        <f>IF(Y217="","",VLOOKUP(Y217,'標準様式１シフト記号表（勤務時間帯）'!$C$6:$U$35,19,FALSE))</f>
        <v/>
      </c>
      <c r="Z219" s="301" t="str">
        <f>IF(Z217="","",VLOOKUP(Z217,'標準様式１シフト記号表（勤務時間帯）'!$C$6:$U$35,19,FALSE))</f>
        <v/>
      </c>
      <c r="AA219" s="302" t="str">
        <f>IF(AA217="","",VLOOKUP(AA217,'標準様式１シフト記号表（勤務時間帯）'!$C$6:$U$35,19,FALSE))</f>
        <v/>
      </c>
      <c r="AB219" s="302" t="str">
        <f>IF(AB217="","",VLOOKUP(AB217,'標準様式１シフト記号表（勤務時間帯）'!$C$6:$U$35,19,FALSE))</f>
        <v/>
      </c>
      <c r="AC219" s="302" t="str">
        <f>IF(AC217="","",VLOOKUP(AC217,'標準様式１シフト記号表（勤務時間帯）'!$C$6:$U$35,19,FALSE))</f>
        <v/>
      </c>
      <c r="AD219" s="302" t="str">
        <f>IF(AD217="","",VLOOKUP(AD217,'標準様式１シフト記号表（勤務時間帯）'!$C$6:$U$35,19,FALSE))</f>
        <v/>
      </c>
      <c r="AE219" s="302" t="str">
        <f>IF(AE217="","",VLOOKUP(AE217,'標準様式１シフト記号表（勤務時間帯）'!$C$6:$U$35,19,FALSE))</f>
        <v/>
      </c>
      <c r="AF219" s="303" t="str">
        <f>IF(AF217="","",VLOOKUP(AF217,'標準様式１シフト記号表（勤務時間帯）'!$C$6:$U$35,19,FALSE))</f>
        <v/>
      </c>
      <c r="AG219" s="301" t="str">
        <f>IF(AG217="","",VLOOKUP(AG217,'標準様式１シフト記号表（勤務時間帯）'!$C$6:$U$35,19,FALSE))</f>
        <v/>
      </c>
      <c r="AH219" s="302" t="str">
        <f>IF(AH217="","",VLOOKUP(AH217,'標準様式１シフト記号表（勤務時間帯）'!$C$6:$U$35,19,FALSE))</f>
        <v/>
      </c>
      <c r="AI219" s="302" t="str">
        <f>IF(AI217="","",VLOOKUP(AI217,'標準様式１シフト記号表（勤務時間帯）'!$C$6:$U$35,19,FALSE))</f>
        <v/>
      </c>
      <c r="AJ219" s="302" t="str">
        <f>IF(AJ217="","",VLOOKUP(AJ217,'標準様式１シフト記号表（勤務時間帯）'!$C$6:$U$35,19,FALSE))</f>
        <v/>
      </c>
      <c r="AK219" s="302" t="str">
        <f>IF(AK217="","",VLOOKUP(AK217,'標準様式１シフト記号表（勤務時間帯）'!$C$6:$U$35,19,FALSE))</f>
        <v/>
      </c>
      <c r="AL219" s="302" t="str">
        <f>IF(AL217="","",VLOOKUP(AL217,'標準様式１シフト記号表（勤務時間帯）'!$C$6:$U$35,19,FALSE))</f>
        <v/>
      </c>
      <c r="AM219" s="303" t="str">
        <f>IF(AM217="","",VLOOKUP(AM217,'標準様式１シフト記号表（勤務時間帯）'!$C$6:$U$35,19,FALSE))</f>
        <v/>
      </c>
      <c r="AN219" s="301" t="str">
        <f>IF(AN217="","",VLOOKUP(AN217,'標準様式１シフト記号表（勤務時間帯）'!$C$6:$U$35,19,FALSE))</f>
        <v/>
      </c>
      <c r="AO219" s="302" t="str">
        <f>IF(AO217="","",VLOOKUP(AO217,'標準様式１シフト記号表（勤務時間帯）'!$C$6:$U$35,19,FALSE))</f>
        <v/>
      </c>
      <c r="AP219" s="302" t="str">
        <f>IF(AP217="","",VLOOKUP(AP217,'標準様式１シフト記号表（勤務時間帯）'!$C$6:$U$35,19,FALSE))</f>
        <v/>
      </c>
      <c r="AQ219" s="302" t="str">
        <f>IF(AQ217="","",VLOOKUP(AQ217,'標準様式１シフト記号表（勤務時間帯）'!$C$6:$U$35,19,FALSE))</f>
        <v/>
      </c>
      <c r="AR219" s="302" t="str">
        <f>IF(AR217="","",VLOOKUP(AR217,'標準様式１シフト記号表（勤務時間帯）'!$C$6:$U$35,19,FALSE))</f>
        <v/>
      </c>
      <c r="AS219" s="302" t="str">
        <f>IF(AS217="","",VLOOKUP(AS217,'標準様式１シフト記号表（勤務時間帯）'!$C$6:$U$35,19,FALSE))</f>
        <v/>
      </c>
      <c r="AT219" s="303" t="str">
        <f>IF(AT217="","",VLOOKUP(AT217,'標準様式１シフト記号表（勤務時間帯）'!$C$6:$U$35,19,FALSE))</f>
        <v/>
      </c>
      <c r="AU219" s="301" t="str">
        <f>IF(AU217="","",VLOOKUP(AU217,'標準様式１シフト記号表（勤務時間帯）'!$C$6:$U$35,19,FALSE))</f>
        <v/>
      </c>
      <c r="AV219" s="302" t="str">
        <f>IF(AV217="","",VLOOKUP(AV217,'標準様式１シフト記号表（勤務時間帯）'!$C$6:$U$35,19,FALSE))</f>
        <v/>
      </c>
      <c r="AW219" s="302" t="str">
        <f>IF(AW217="","",VLOOKUP(AW217,'標準様式１シフト記号表（勤務時間帯）'!$C$6:$U$35,19,FALSE))</f>
        <v/>
      </c>
      <c r="AX219" s="1599">
        <f>IF($BB$3="４週",SUM(S219:AT219),IF($BB$3="暦月",SUM(S219:AW219),""))</f>
        <v>0</v>
      </c>
      <c r="AY219" s="1600"/>
      <c r="AZ219" s="1601">
        <f>IF($BB$3="４週",AX219/4,IF($BB$3="暦月",'標準様式１（100名）'!AX219/('標準様式１（100名）'!$BB$8/7),""))</f>
        <v>0</v>
      </c>
      <c r="BA219" s="1602"/>
      <c r="BB219" s="1644"/>
      <c r="BC219" s="1613"/>
      <c r="BD219" s="1613"/>
      <c r="BE219" s="1613"/>
      <c r="BF219" s="1614"/>
    </row>
    <row r="220" spans="2:58" ht="20.25" customHeight="1" x14ac:dyDescent="0.15">
      <c r="B220" s="1522">
        <f>B217+1</f>
        <v>67</v>
      </c>
      <c r="C220" s="1625"/>
      <c r="D220" s="1626"/>
      <c r="E220" s="1627"/>
      <c r="F220" s="304"/>
      <c r="G220" s="1606"/>
      <c r="H220" s="1608"/>
      <c r="I220" s="1538"/>
      <c r="J220" s="1538"/>
      <c r="K220" s="1539"/>
      <c r="L220" s="1609"/>
      <c r="M220" s="1610"/>
      <c r="N220" s="1610"/>
      <c r="O220" s="1611"/>
      <c r="P220" s="1615" t="s">
        <v>548</v>
      </c>
      <c r="Q220" s="1616"/>
      <c r="R220" s="1617"/>
      <c r="S220" s="354"/>
      <c r="T220" s="355"/>
      <c r="U220" s="355"/>
      <c r="V220" s="355"/>
      <c r="W220" s="355"/>
      <c r="X220" s="355"/>
      <c r="Y220" s="356"/>
      <c r="Z220" s="354"/>
      <c r="AA220" s="355"/>
      <c r="AB220" s="355"/>
      <c r="AC220" s="355"/>
      <c r="AD220" s="355"/>
      <c r="AE220" s="355"/>
      <c r="AF220" s="356"/>
      <c r="AG220" s="354"/>
      <c r="AH220" s="355"/>
      <c r="AI220" s="355"/>
      <c r="AJ220" s="355"/>
      <c r="AK220" s="355"/>
      <c r="AL220" s="355"/>
      <c r="AM220" s="356"/>
      <c r="AN220" s="354"/>
      <c r="AO220" s="355"/>
      <c r="AP220" s="355"/>
      <c r="AQ220" s="355"/>
      <c r="AR220" s="355"/>
      <c r="AS220" s="355"/>
      <c r="AT220" s="356"/>
      <c r="AU220" s="354"/>
      <c r="AV220" s="355"/>
      <c r="AW220" s="355"/>
      <c r="AX220" s="1692"/>
      <c r="AY220" s="1693"/>
      <c r="AZ220" s="1694"/>
      <c r="BA220" s="1695"/>
      <c r="BB220" s="1642"/>
      <c r="BC220" s="1610"/>
      <c r="BD220" s="1610"/>
      <c r="BE220" s="1610"/>
      <c r="BF220" s="1611"/>
    </row>
    <row r="221" spans="2:58" ht="20.25" customHeight="1" x14ac:dyDescent="0.15">
      <c r="B221" s="1522"/>
      <c r="C221" s="1628"/>
      <c r="D221" s="1629"/>
      <c r="E221" s="1630"/>
      <c r="F221" s="296"/>
      <c r="G221" s="1533"/>
      <c r="H221" s="1537"/>
      <c r="I221" s="1538"/>
      <c r="J221" s="1538"/>
      <c r="K221" s="1539"/>
      <c r="L221" s="1543"/>
      <c r="M221" s="1544"/>
      <c r="N221" s="1544"/>
      <c r="O221" s="1545"/>
      <c r="P221" s="1589" t="s">
        <v>549</v>
      </c>
      <c r="Q221" s="1590"/>
      <c r="R221" s="1591"/>
      <c r="S221" s="297" t="str">
        <f>IF(S220="","",VLOOKUP(S220,'標準様式１シフト記号表（勤務時間帯）'!$C$6:$K$35,9,FALSE))</f>
        <v/>
      </c>
      <c r="T221" s="298" t="str">
        <f>IF(T220="","",VLOOKUP(T220,'標準様式１シフト記号表（勤務時間帯）'!$C$6:$K$35,9,FALSE))</f>
        <v/>
      </c>
      <c r="U221" s="298" t="str">
        <f>IF(U220="","",VLOOKUP(U220,'標準様式１シフト記号表（勤務時間帯）'!$C$6:$K$35,9,FALSE))</f>
        <v/>
      </c>
      <c r="V221" s="298" t="str">
        <f>IF(V220="","",VLOOKUP(V220,'標準様式１シフト記号表（勤務時間帯）'!$C$6:$K$35,9,FALSE))</f>
        <v/>
      </c>
      <c r="W221" s="298" t="str">
        <f>IF(W220="","",VLOOKUP(W220,'標準様式１シフト記号表（勤務時間帯）'!$C$6:$K$35,9,FALSE))</f>
        <v/>
      </c>
      <c r="X221" s="298" t="str">
        <f>IF(X220="","",VLOOKUP(X220,'標準様式１シフト記号表（勤務時間帯）'!$C$6:$K$35,9,FALSE))</f>
        <v/>
      </c>
      <c r="Y221" s="299" t="str">
        <f>IF(Y220="","",VLOOKUP(Y220,'標準様式１シフト記号表（勤務時間帯）'!$C$6:$K$35,9,FALSE))</f>
        <v/>
      </c>
      <c r="Z221" s="297" t="str">
        <f>IF(Z220="","",VLOOKUP(Z220,'標準様式１シフト記号表（勤務時間帯）'!$C$6:$K$35,9,FALSE))</f>
        <v/>
      </c>
      <c r="AA221" s="298" t="str">
        <f>IF(AA220="","",VLOOKUP(AA220,'標準様式１シフト記号表（勤務時間帯）'!$C$6:$K$35,9,FALSE))</f>
        <v/>
      </c>
      <c r="AB221" s="298" t="str">
        <f>IF(AB220="","",VLOOKUP(AB220,'標準様式１シフト記号表（勤務時間帯）'!$C$6:$K$35,9,FALSE))</f>
        <v/>
      </c>
      <c r="AC221" s="298" t="str">
        <f>IF(AC220="","",VLOOKUP(AC220,'標準様式１シフト記号表（勤務時間帯）'!$C$6:$K$35,9,FALSE))</f>
        <v/>
      </c>
      <c r="AD221" s="298" t="str">
        <f>IF(AD220="","",VLOOKUP(AD220,'標準様式１シフト記号表（勤務時間帯）'!$C$6:$K$35,9,FALSE))</f>
        <v/>
      </c>
      <c r="AE221" s="298" t="str">
        <f>IF(AE220="","",VLOOKUP(AE220,'標準様式１シフト記号表（勤務時間帯）'!$C$6:$K$35,9,FALSE))</f>
        <v/>
      </c>
      <c r="AF221" s="299" t="str">
        <f>IF(AF220="","",VLOOKUP(AF220,'標準様式１シフト記号表（勤務時間帯）'!$C$6:$K$35,9,FALSE))</f>
        <v/>
      </c>
      <c r="AG221" s="297" t="str">
        <f>IF(AG220="","",VLOOKUP(AG220,'標準様式１シフト記号表（勤務時間帯）'!$C$6:$K$35,9,FALSE))</f>
        <v/>
      </c>
      <c r="AH221" s="298" t="str">
        <f>IF(AH220="","",VLOOKUP(AH220,'標準様式１シフト記号表（勤務時間帯）'!$C$6:$K$35,9,FALSE))</f>
        <v/>
      </c>
      <c r="AI221" s="298" t="str">
        <f>IF(AI220="","",VLOOKUP(AI220,'標準様式１シフト記号表（勤務時間帯）'!$C$6:$K$35,9,FALSE))</f>
        <v/>
      </c>
      <c r="AJ221" s="298" t="str">
        <f>IF(AJ220="","",VLOOKUP(AJ220,'標準様式１シフト記号表（勤務時間帯）'!$C$6:$K$35,9,FALSE))</f>
        <v/>
      </c>
      <c r="AK221" s="298" t="str">
        <f>IF(AK220="","",VLOOKUP(AK220,'標準様式１シフト記号表（勤務時間帯）'!$C$6:$K$35,9,FALSE))</f>
        <v/>
      </c>
      <c r="AL221" s="298" t="str">
        <f>IF(AL220="","",VLOOKUP(AL220,'標準様式１シフト記号表（勤務時間帯）'!$C$6:$K$35,9,FALSE))</f>
        <v/>
      </c>
      <c r="AM221" s="299" t="str">
        <f>IF(AM220="","",VLOOKUP(AM220,'標準様式１シフト記号表（勤務時間帯）'!$C$6:$K$35,9,FALSE))</f>
        <v/>
      </c>
      <c r="AN221" s="297" t="str">
        <f>IF(AN220="","",VLOOKUP(AN220,'標準様式１シフト記号表（勤務時間帯）'!$C$6:$K$35,9,FALSE))</f>
        <v/>
      </c>
      <c r="AO221" s="298" t="str">
        <f>IF(AO220="","",VLOOKUP(AO220,'標準様式１シフト記号表（勤務時間帯）'!$C$6:$K$35,9,FALSE))</f>
        <v/>
      </c>
      <c r="AP221" s="298" t="str">
        <f>IF(AP220="","",VLOOKUP(AP220,'標準様式１シフト記号表（勤務時間帯）'!$C$6:$K$35,9,FALSE))</f>
        <v/>
      </c>
      <c r="AQ221" s="298" t="str">
        <f>IF(AQ220="","",VLOOKUP(AQ220,'標準様式１シフト記号表（勤務時間帯）'!$C$6:$K$35,9,FALSE))</f>
        <v/>
      </c>
      <c r="AR221" s="298" t="str">
        <f>IF(AR220="","",VLOOKUP(AR220,'標準様式１シフト記号表（勤務時間帯）'!$C$6:$K$35,9,FALSE))</f>
        <v/>
      </c>
      <c r="AS221" s="298" t="str">
        <f>IF(AS220="","",VLOOKUP(AS220,'標準様式１シフト記号表（勤務時間帯）'!$C$6:$K$35,9,FALSE))</f>
        <v/>
      </c>
      <c r="AT221" s="299" t="str">
        <f>IF(AT220="","",VLOOKUP(AT220,'標準様式１シフト記号表（勤務時間帯）'!$C$6:$K$35,9,FALSE))</f>
        <v/>
      </c>
      <c r="AU221" s="297" t="str">
        <f>IF(AU220="","",VLOOKUP(AU220,'標準様式１シフト記号表（勤務時間帯）'!$C$6:$K$35,9,FALSE))</f>
        <v/>
      </c>
      <c r="AV221" s="298" t="str">
        <f>IF(AV220="","",VLOOKUP(AV220,'標準様式１シフト記号表（勤務時間帯）'!$C$6:$K$35,9,FALSE))</f>
        <v/>
      </c>
      <c r="AW221" s="298" t="str">
        <f>IF(AW220="","",VLOOKUP(AW220,'標準様式１シフト記号表（勤務時間帯）'!$C$6:$K$35,9,FALSE))</f>
        <v/>
      </c>
      <c r="AX221" s="1592">
        <f>IF($BB$3="４週",SUM(S221:AT221),IF($BB$3="暦月",SUM(S221:AW221),""))</f>
        <v>0</v>
      </c>
      <c r="AY221" s="1593"/>
      <c r="AZ221" s="1594">
        <f>IF($BB$3="４週",AX221/4,IF($BB$3="暦月",'標準様式１（100名）'!AX221/('標準様式１（100名）'!$BB$8/7),""))</f>
        <v>0</v>
      </c>
      <c r="BA221" s="1595"/>
      <c r="BB221" s="1643"/>
      <c r="BC221" s="1544"/>
      <c r="BD221" s="1544"/>
      <c r="BE221" s="1544"/>
      <c r="BF221" s="1545"/>
    </row>
    <row r="222" spans="2:58" ht="20.25" customHeight="1" x14ac:dyDescent="0.15">
      <c r="B222" s="1522"/>
      <c r="C222" s="1631"/>
      <c r="D222" s="1632"/>
      <c r="E222" s="1633"/>
      <c r="F222" s="357">
        <f>C220</f>
        <v>0</v>
      </c>
      <c r="G222" s="1607"/>
      <c r="H222" s="1537"/>
      <c r="I222" s="1538"/>
      <c r="J222" s="1538"/>
      <c r="K222" s="1539"/>
      <c r="L222" s="1612"/>
      <c r="M222" s="1613"/>
      <c r="N222" s="1613"/>
      <c r="O222" s="1614"/>
      <c r="P222" s="1596" t="s">
        <v>550</v>
      </c>
      <c r="Q222" s="1597"/>
      <c r="R222" s="1598"/>
      <c r="S222" s="301" t="str">
        <f>IF(S220="","",VLOOKUP(S220,'標準様式１シフト記号表（勤務時間帯）'!$C$6:$U$35,19,FALSE))</f>
        <v/>
      </c>
      <c r="T222" s="302" t="str">
        <f>IF(T220="","",VLOOKUP(T220,'標準様式１シフト記号表（勤務時間帯）'!$C$6:$U$35,19,FALSE))</f>
        <v/>
      </c>
      <c r="U222" s="302" t="str">
        <f>IF(U220="","",VLOOKUP(U220,'標準様式１シフト記号表（勤務時間帯）'!$C$6:$U$35,19,FALSE))</f>
        <v/>
      </c>
      <c r="V222" s="302" t="str">
        <f>IF(V220="","",VLOOKUP(V220,'標準様式１シフト記号表（勤務時間帯）'!$C$6:$U$35,19,FALSE))</f>
        <v/>
      </c>
      <c r="W222" s="302" t="str">
        <f>IF(W220="","",VLOOKUP(W220,'標準様式１シフト記号表（勤務時間帯）'!$C$6:$U$35,19,FALSE))</f>
        <v/>
      </c>
      <c r="X222" s="302" t="str">
        <f>IF(X220="","",VLOOKUP(X220,'標準様式１シフト記号表（勤務時間帯）'!$C$6:$U$35,19,FALSE))</f>
        <v/>
      </c>
      <c r="Y222" s="303" t="str">
        <f>IF(Y220="","",VLOOKUP(Y220,'標準様式１シフト記号表（勤務時間帯）'!$C$6:$U$35,19,FALSE))</f>
        <v/>
      </c>
      <c r="Z222" s="301" t="str">
        <f>IF(Z220="","",VLOOKUP(Z220,'標準様式１シフト記号表（勤務時間帯）'!$C$6:$U$35,19,FALSE))</f>
        <v/>
      </c>
      <c r="AA222" s="302" t="str">
        <f>IF(AA220="","",VLOOKUP(AA220,'標準様式１シフト記号表（勤務時間帯）'!$C$6:$U$35,19,FALSE))</f>
        <v/>
      </c>
      <c r="AB222" s="302" t="str">
        <f>IF(AB220="","",VLOOKUP(AB220,'標準様式１シフト記号表（勤務時間帯）'!$C$6:$U$35,19,FALSE))</f>
        <v/>
      </c>
      <c r="AC222" s="302" t="str">
        <f>IF(AC220="","",VLOOKUP(AC220,'標準様式１シフト記号表（勤務時間帯）'!$C$6:$U$35,19,FALSE))</f>
        <v/>
      </c>
      <c r="AD222" s="302" t="str">
        <f>IF(AD220="","",VLOOKUP(AD220,'標準様式１シフト記号表（勤務時間帯）'!$C$6:$U$35,19,FALSE))</f>
        <v/>
      </c>
      <c r="AE222" s="302" t="str">
        <f>IF(AE220="","",VLOOKUP(AE220,'標準様式１シフト記号表（勤務時間帯）'!$C$6:$U$35,19,FALSE))</f>
        <v/>
      </c>
      <c r="AF222" s="303" t="str">
        <f>IF(AF220="","",VLOOKUP(AF220,'標準様式１シフト記号表（勤務時間帯）'!$C$6:$U$35,19,FALSE))</f>
        <v/>
      </c>
      <c r="AG222" s="301" t="str">
        <f>IF(AG220="","",VLOOKUP(AG220,'標準様式１シフト記号表（勤務時間帯）'!$C$6:$U$35,19,FALSE))</f>
        <v/>
      </c>
      <c r="AH222" s="302" t="str">
        <f>IF(AH220="","",VLOOKUP(AH220,'標準様式１シフト記号表（勤務時間帯）'!$C$6:$U$35,19,FALSE))</f>
        <v/>
      </c>
      <c r="AI222" s="302" t="str">
        <f>IF(AI220="","",VLOOKUP(AI220,'標準様式１シフト記号表（勤務時間帯）'!$C$6:$U$35,19,FALSE))</f>
        <v/>
      </c>
      <c r="AJ222" s="302" t="str">
        <f>IF(AJ220="","",VLOOKUP(AJ220,'標準様式１シフト記号表（勤務時間帯）'!$C$6:$U$35,19,FALSE))</f>
        <v/>
      </c>
      <c r="AK222" s="302" t="str">
        <f>IF(AK220="","",VLOOKUP(AK220,'標準様式１シフト記号表（勤務時間帯）'!$C$6:$U$35,19,FALSE))</f>
        <v/>
      </c>
      <c r="AL222" s="302" t="str">
        <f>IF(AL220="","",VLOOKUP(AL220,'標準様式１シフト記号表（勤務時間帯）'!$C$6:$U$35,19,FALSE))</f>
        <v/>
      </c>
      <c r="AM222" s="303" t="str">
        <f>IF(AM220="","",VLOOKUP(AM220,'標準様式１シフト記号表（勤務時間帯）'!$C$6:$U$35,19,FALSE))</f>
        <v/>
      </c>
      <c r="AN222" s="301" t="str">
        <f>IF(AN220="","",VLOOKUP(AN220,'標準様式１シフト記号表（勤務時間帯）'!$C$6:$U$35,19,FALSE))</f>
        <v/>
      </c>
      <c r="AO222" s="302" t="str">
        <f>IF(AO220="","",VLOOKUP(AO220,'標準様式１シフト記号表（勤務時間帯）'!$C$6:$U$35,19,FALSE))</f>
        <v/>
      </c>
      <c r="AP222" s="302" t="str">
        <f>IF(AP220="","",VLOOKUP(AP220,'標準様式１シフト記号表（勤務時間帯）'!$C$6:$U$35,19,FALSE))</f>
        <v/>
      </c>
      <c r="AQ222" s="302" t="str">
        <f>IF(AQ220="","",VLOOKUP(AQ220,'標準様式１シフト記号表（勤務時間帯）'!$C$6:$U$35,19,FALSE))</f>
        <v/>
      </c>
      <c r="AR222" s="302" t="str">
        <f>IF(AR220="","",VLOOKUP(AR220,'標準様式１シフト記号表（勤務時間帯）'!$C$6:$U$35,19,FALSE))</f>
        <v/>
      </c>
      <c r="AS222" s="302" t="str">
        <f>IF(AS220="","",VLOOKUP(AS220,'標準様式１シフト記号表（勤務時間帯）'!$C$6:$U$35,19,FALSE))</f>
        <v/>
      </c>
      <c r="AT222" s="303" t="str">
        <f>IF(AT220="","",VLOOKUP(AT220,'標準様式１シフト記号表（勤務時間帯）'!$C$6:$U$35,19,FALSE))</f>
        <v/>
      </c>
      <c r="AU222" s="301" t="str">
        <f>IF(AU220="","",VLOOKUP(AU220,'標準様式１シフト記号表（勤務時間帯）'!$C$6:$U$35,19,FALSE))</f>
        <v/>
      </c>
      <c r="AV222" s="302" t="str">
        <f>IF(AV220="","",VLOOKUP(AV220,'標準様式１シフト記号表（勤務時間帯）'!$C$6:$U$35,19,FALSE))</f>
        <v/>
      </c>
      <c r="AW222" s="302" t="str">
        <f>IF(AW220="","",VLOOKUP(AW220,'標準様式１シフト記号表（勤務時間帯）'!$C$6:$U$35,19,FALSE))</f>
        <v/>
      </c>
      <c r="AX222" s="1599">
        <f>IF($BB$3="４週",SUM(S222:AT222),IF($BB$3="暦月",SUM(S222:AW222),""))</f>
        <v>0</v>
      </c>
      <c r="AY222" s="1600"/>
      <c r="AZ222" s="1601">
        <f>IF($BB$3="４週",AX222/4,IF($BB$3="暦月",'標準様式１（100名）'!AX222/('標準様式１（100名）'!$BB$8/7),""))</f>
        <v>0</v>
      </c>
      <c r="BA222" s="1602"/>
      <c r="BB222" s="1644"/>
      <c r="BC222" s="1613"/>
      <c r="BD222" s="1613"/>
      <c r="BE222" s="1613"/>
      <c r="BF222" s="1614"/>
    </row>
    <row r="223" spans="2:58" ht="20.25" customHeight="1" x14ac:dyDescent="0.15">
      <c r="B223" s="1522">
        <f>B220+1</f>
        <v>68</v>
      </c>
      <c r="C223" s="1625"/>
      <c r="D223" s="1626"/>
      <c r="E223" s="1627"/>
      <c r="F223" s="304"/>
      <c r="G223" s="1606"/>
      <c r="H223" s="1608"/>
      <c r="I223" s="1538"/>
      <c r="J223" s="1538"/>
      <c r="K223" s="1539"/>
      <c r="L223" s="1609"/>
      <c r="M223" s="1610"/>
      <c r="N223" s="1610"/>
      <c r="O223" s="1611"/>
      <c r="P223" s="1615" t="s">
        <v>548</v>
      </c>
      <c r="Q223" s="1616"/>
      <c r="R223" s="1617"/>
      <c r="S223" s="354"/>
      <c r="T223" s="355"/>
      <c r="U223" s="355"/>
      <c r="V223" s="355"/>
      <c r="W223" s="355"/>
      <c r="X223" s="355"/>
      <c r="Y223" s="356"/>
      <c r="Z223" s="354"/>
      <c r="AA223" s="355"/>
      <c r="AB223" s="355"/>
      <c r="AC223" s="355"/>
      <c r="AD223" s="355"/>
      <c r="AE223" s="355"/>
      <c r="AF223" s="356"/>
      <c r="AG223" s="354"/>
      <c r="AH223" s="355"/>
      <c r="AI223" s="355"/>
      <c r="AJ223" s="355"/>
      <c r="AK223" s="355"/>
      <c r="AL223" s="355"/>
      <c r="AM223" s="356"/>
      <c r="AN223" s="354"/>
      <c r="AO223" s="355"/>
      <c r="AP223" s="355"/>
      <c r="AQ223" s="355"/>
      <c r="AR223" s="355"/>
      <c r="AS223" s="355"/>
      <c r="AT223" s="356"/>
      <c r="AU223" s="354"/>
      <c r="AV223" s="355"/>
      <c r="AW223" s="355"/>
      <c r="AX223" s="1692"/>
      <c r="AY223" s="1693"/>
      <c r="AZ223" s="1694"/>
      <c r="BA223" s="1695"/>
      <c r="BB223" s="1642"/>
      <c r="BC223" s="1610"/>
      <c r="BD223" s="1610"/>
      <c r="BE223" s="1610"/>
      <c r="BF223" s="1611"/>
    </row>
    <row r="224" spans="2:58" ht="20.25" customHeight="1" x14ac:dyDescent="0.15">
      <c r="B224" s="1522"/>
      <c r="C224" s="1628"/>
      <c r="D224" s="1629"/>
      <c r="E224" s="1630"/>
      <c r="F224" s="296"/>
      <c r="G224" s="1533"/>
      <c r="H224" s="1537"/>
      <c r="I224" s="1538"/>
      <c r="J224" s="1538"/>
      <c r="K224" s="1539"/>
      <c r="L224" s="1543"/>
      <c r="M224" s="1544"/>
      <c r="N224" s="1544"/>
      <c r="O224" s="1545"/>
      <c r="P224" s="1589" t="s">
        <v>549</v>
      </c>
      <c r="Q224" s="1590"/>
      <c r="R224" s="1591"/>
      <c r="S224" s="297" t="str">
        <f>IF(S223="","",VLOOKUP(S223,'標準様式１シフト記号表（勤務時間帯）'!$C$6:$K$35,9,FALSE))</f>
        <v/>
      </c>
      <c r="T224" s="298" t="str">
        <f>IF(T223="","",VLOOKUP(T223,'標準様式１シフト記号表（勤務時間帯）'!$C$6:$K$35,9,FALSE))</f>
        <v/>
      </c>
      <c r="U224" s="298" t="str">
        <f>IF(U223="","",VLOOKUP(U223,'標準様式１シフト記号表（勤務時間帯）'!$C$6:$K$35,9,FALSE))</f>
        <v/>
      </c>
      <c r="V224" s="298" t="str">
        <f>IF(V223="","",VLOOKUP(V223,'標準様式１シフト記号表（勤務時間帯）'!$C$6:$K$35,9,FALSE))</f>
        <v/>
      </c>
      <c r="W224" s="298" t="str">
        <f>IF(W223="","",VLOOKUP(W223,'標準様式１シフト記号表（勤務時間帯）'!$C$6:$K$35,9,FALSE))</f>
        <v/>
      </c>
      <c r="X224" s="298" t="str">
        <f>IF(X223="","",VLOOKUP(X223,'標準様式１シフト記号表（勤務時間帯）'!$C$6:$K$35,9,FALSE))</f>
        <v/>
      </c>
      <c r="Y224" s="299" t="str">
        <f>IF(Y223="","",VLOOKUP(Y223,'標準様式１シフト記号表（勤務時間帯）'!$C$6:$K$35,9,FALSE))</f>
        <v/>
      </c>
      <c r="Z224" s="297" t="str">
        <f>IF(Z223="","",VLOOKUP(Z223,'標準様式１シフト記号表（勤務時間帯）'!$C$6:$K$35,9,FALSE))</f>
        <v/>
      </c>
      <c r="AA224" s="298" t="str">
        <f>IF(AA223="","",VLOOKUP(AA223,'標準様式１シフト記号表（勤務時間帯）'!$C$6:$K$35,9,FALSE))</f>
        <v/>
      </c>
      <c r="AB224" s="298" t="str">
        <f>IF(AB223="","",VLOOKUP(AB223,'標準様式１シフト記号表（勤務時間帯）'!$C$6:$K$35,9,FALSE))</f>
        <v/>
      </c>
      <c r="AC224" s="298" t="str">
        <f>IF(AC223="","",VLOOKUP(AC223,'標準様式１シフト記号表（勤務時間帯）'!$C$6:$K$35,9,FALSE))</f>
        <v/>
      </c>
      <c r="AD224" s="298" t="str">
        <f>IF(AD223="","",VLOOKUP(AD223,'標準様式１シフト記号表（勤務時間帯）'!$C$6:$K$35,9,FALSE))</f>
        <v/>
      </c>
      <c r="AE224" s="298" t="str">
        <f>IF(AE223="","",VLOOKUP(AE223,'標準様式１シフト記号表（勤務時間帯）'!$C$6:$K$35,9,FALSE))</f>
        <v/>
      </c>
      <c r="AF224" s="299" t="str">
        <f>IF(AF223="","",VLOOKUP(AF223,'標準様式１シフト記号表（勤務時間帯）'!$C$6:$K$35,9,FALSE))</f>
        <v/>
      </c>
      <c r="AG224" s="297" t="str">
        <f>IF(AG223="","",VLOOKUP(AG223,'標準様式１シフト記号表（勤務時間帯）'!$C$6:$K$35,9,FALSE))</f>
        <v/>
      </c>
      <c r="AH224" s="298" t="str">
        <f>IF(AH223="","",VLOOKUP(AH223,'標準様式１シフト記号表（勤務時間帯）'!$C$6:$K$35,9,FALSE))</f>
        <v/>
      </c>
      <c r="AI224" s="298" t="str">
        <f>IF(AI223="","",VLOOKUP(AI223,'標準様式１シフト記号表（勤務時間帯）'!$C$6:$K$35,9,FALSE))</f>
        <v/>
      </c>
      <c r="AJ224" s="298" t="str">
        <f>IF(AJ223="","",VLOOKUP(AJ223,'標準様式１シフト記号表（勤務時間帯）'!$C$6:$K$35,9,FALSE))</f>
        <v/>
      </c>
      <c r="AK224" s="298" t="str">
        <f>IF(AK223="","",VLOOKUP(AK223,'標準様式１シフト記号表（勤務時間帯）'!$C$6:$K$35,9,FALSE))</f>
        <v/>
      </c>
      <c r="AL224" s="298" t="str">
        <f>IF(AL223="","",VLOOKUP(AL223,'標準様式１シフト記号表（勤務時間帯）'!$C$6:$K$35,9,FALSE))</f>
        <v/>
      </c>
      <c r="AM224" s="299" t="str">
        <f>IF(AM223="","",VLOOKUP(AM223,'標準様式１シフト記号表（勤務時間帯）'!$C$6:$K$35,9,FALSE))</f>
        <v/>
      </c>
      <c r="AN224" s="297" t="str">
        <f>IF(AN223="","",VLOOKUP(AN223,'標準様式１シフト記号表（勤務時間帯）'!$C$6:$K$35,9,FALSE))</f>
        <v/>
      </c>
      <c r="AO224" s="298" t="str">
        <f>IF(AO223="","",VLOOKUP(AO223,'標準様式１シフト記号表（勤務時間帯）'!$C$6:$K$35,9,FALSE))</f>
        <v/>
      </c>
      <c r="AP224" s="298" t="str">
        <f>IF(AP223="","",VLOOKUP(AP223,'標準様式１シフト記号表（勤務時間帯）'!$C$6:$K$35,9,FALSE))</f>
        <v/>
      </c>
      <c r="AQ224" s="298" t="str">
        <f>IF(AQ223="","",VLOOKUP(AQ223,'標準様式１シフト記号表（勤務時間帯）'!$C$6:$K$35,9,FALSE))</f>
        <v/>
      </c>
      <c r="AR224" s="298" t="str">
        <f>IF(AR223="","",VLOOKUP(AR223,'標準様式１シフト記号表（勤務時間帯）'!$C$6:$K$35,9,FALSE))</f>
        <v/>
      </c>
      <c r="AS224" s="298" t="str">
        <f>IF(AS223="","",VLOOKUP(AS223,'標準様式１シフト記号表（勤務時間帯）'!$C$6:$K$35,9,FALSE))</f>
        <v/>
      </c>
      <c r="AT224" s="299" t="str">
        <f>IF(AT223="","",VLOOKUP(AT223,'標準様式１シフト記号表（勤務時間帯）'!$C$6:$K$35,9,FALSE))</f>
        <v/>
      </c>
      <c r="AU224" s="297" t="str">
        <f>IF(AU223="","",VLOOKUP(AU223,'標準様式１シフト記号表（勤務時間帯）'!$C$6:$K$35,9,FALSE))</f>
        <v/>
      </c>
      <c r="AV224" s="298" t="str">
        <f>IF(AV223="","",VLOOKUP(AV223,'標準様式１シフト記号表（勤務時間帯）'!$C$6:$K$35,9,FALSE))</f>
        <v/>
      </c>
      <c r="AW224" s="298" t="str">
        <f>IF(AW223="","",VLOOKUP(AW223,'標準様式１シフト記号表（勤務時間帯）'!$C$6:$K$35,9,FALSE))</f>
        <v/>
      </c>
      <c r="AX224" s="1592">
        <f>IF($BB$3="４週",SUM(S224:AT224),IF($BB$3="暦月",SUM(S224:AW224),""))</f>
        <v>0</v>
      </c>
      <c r="AY224" s="1593"/>
      <c r="AZ224" s="1594">
        <f>IF($BB$3="４週",AX224/4,IF($BB$3="暦月",'標準様式１（100名）'!AX224/('標準様式１（100名）'!$BB$8/7),""))</f>
        <v>0</v>
      </c>
      <c r="BA224" s="1595"/>
      <c r="BB224" s="1643"/>
      <c r="BC224" s="1544"/>
      <c r="BD224" s="1544"/>
      <c r="BE224" s="1544"/>
      <c r="BF224" s="1545"/>
    </row>
    <row r="225" spans="2:58" ht="20.25" customHeight="1" x14ac:dyDescent="0.15">
      <c r="B225" s="1522"/>
      <c r="C225" s="1631"/>
      <c r="D225" s="1632"/>
      <c r="E225" s="1633"/>
      <c r="F225" s="357">
        <f>C223</f>
        <v>0</v>
      </c>
      <c r="G225" s="1607"/>
      <c r="H225" s="1537"/>
      <c r="I225" s="1538"/>
      <c r="J225" s="1538"/>
      <c r="K225" s="1539"/>
      <c r="L225" s="1612"/>
      <c r="M225" s="1613"/>
      <c r="N225" s="1613"/>
      <c r="O225" s="1614"/>
      <c r="P225" s="1596" t="s">
        <v>550</v>
      </c>
      <c r="Q225" s="1597"/>
      <c r="R225" s="1598"/>
      <c r="S225" s="301" t="str">
        <f>IF(S223="","",VLOOKUP(S223,'標準様式１シフト記号表（勤務時間帯）'!$C$6:$U$35,19,FALSE))</f>
        <v/>
      </c>
      <c r="T225" s="302" t="str">
        <f>IF(T223="","",VLOOKUP(T223,'標準様式１シフト記号表（勤務時間帯）'!$C$6:$U$35,19,FALSE))</f>
        <v/>
      </c>
      <c r="U225" s="302" t="str">
        <f>IF(U223="","",VLOOKUP(U223,'標準様式１シフト記号表（勤務時間帯）'!$C$6:$U$35,19,FALSE))</f>
        <v/>
      </c>
      <c r="V225" s="302" t="str">
        <f>IF(V223="","",VLOOKUP(V223,'標準様式１シフト記号表（勤務時間帯）'!$C$6:$U$35,19,FALSE))</f>
        <v/>
      </c>
      <c r="W225" s="302" t="str">
        <f>IF(W223="","",VLOOKUP(W223,'標準様式１シフト記号表（勤務時間帯）'!$C$6:$U$35,19,FALSE))</f>
        <v/>
      </c>
      <c r="X225" s="302" t="str">
        <f>IF(X223="","",VLOOKUP(X223,'標準様式１シフト記号表（勤務時間帯）'!$C$6:$U$35,19,FALSE))</f>
        <v/>
      </c>
      <c r="Y225" s="303" t="str">
        <f>IF(Y223="","",VLOOKUP(Y223,'標準様式１シフト記号表（勤務時間帯）'!$C$6:$U$35,19,FALSE))</f>
        <v/>
      </c>
      <c r="Z225" s="301" t="str">
        <f>IF(Z223="","",VLOOKUP(Z223,'標準様式１シフト記号表（勤務時間帯）'!$C$6:$U$35,19,FALSE))</f>
        <v/>
      </c>
      <c r="AA225" s="302" t="str">
        <f>IF(AA223="","",VLOOKUP(AA223,'標準様式１シフト記号表（勤務時間帯）'!$C$6:$U$35,19,FALSE))</f>
        <v/>
      </c>
      <c r="AB225" s="302" t="str">
        <f>IF(AB223="","",VLOOKUP(AB223,'標準様式１シフト記号表（勤務時間帯）'!$C$6:$U$35,19,FALSE))</f>
        <v/>
      </c>
      <c r="AC225" s="302" t="str">
        <f>IF(AC223="","",VLOOKUP(AC223,'標準様式１シフト記号表（勤務時間帯）'!$C$6:$U$35,19,FALSE))</f>
        <v/>
      </c>
      <c r="AD225" s="302" t="str">
        <f>IF(AD223="","",VLOOKUP(AD223,'標準様式１シフト記号表（勤務時間帯）'!$C$6:$U$35,19,FALSE))</f>
        <v/>
      </c>
      <c r="AE225" s="302" t="str">
        <f>IF(AE223="","",VLOOKUP(AE223,'標準様式１シフト記号表（勤務時間帯）'!$C$6:$U$35,19,FALSE))</f>
        <v/>
      </c>
      <c r="AF225" s="303" t="str">
        <f>IF(AF223="","",VLOOKUP(AF223,'標準様式１シフト記号表（勤務時間帯）'!$C$6:$U$35,19,FALSE))</f>
        <v/>
      </c>
      <c r="AG225" s="301" t="str">
        <f>IF(AG223="","",VLOOKUP(AG223,'標準様式１シフト記号表（勤務時間帯）'!$C$6:$U$35,19,FALSE))</f>
        <v/>
      </c>
      <c r="AH225" s="302" t="str">
        <f>IF(AH223="","",VLOOKUP(AH223,'標準様式１シフト記号表（勤務時間帯）'!$C$6:$U$35,19,FALSE))</f>
        <v/>
      </c>
      <c r="AI225" s="302" t="str">
        <f>IF(AI223="","",VLOOKUP(AI223,'標準様式１シフト記号表（勤務時間帯）'!$C$6:$U$35,19,FALSE))</f>
        <v/>
      </c>
      <c r="AJ225" s="302" t="str">
        <f>IF(AJ223="","",VLOOKUP(AJ223,'標準様式１シフト記号表（勤務時間帯）'!$C$6:$U$35,19,FALSE))</f>
        <v/>
      </c>
      <c r="AK225" s="302" t="str">
        <f>IF(AK223="","",VLOOKUP(AK223,'標準様式１シフト記号表（勤務時間帯）'!$C$6:$U$35,19,FALSE))</f>
        <v/>
      </c>
      <c r="AL225" s="302" t="str">
        <f>IF(AL223="","",VLOOKUP(AL223,'標準様式１シフト記号表（勤務時間帯）'!$C$6:$U$35,19,FALSE))</f>
        <v/>
      </c>
      <c r="AM225" s="303" t="str">
        <f>IF(AM223="","",VLOOKUP(AM223,'標準様式１シフト記号表（勤務時間帯）'!$C$6:$U$35,19,FALSE))</f>
        <v/>
      </c>
      <c r="AN225" s="301" t="str">
        <f>IF(AN223="","",VLOOKUP(AN223,'標準様式１シフト記号表（勤務時間帯）'!$C$6:$U$35,19,FALSE))</f>
        <v/>
      </c>
      <c r="AO225" s="302" t="str">
        <f>IF(AO223="","",VLOOKUP(AO223,'標準様式１シフト記号表（勤務時間帯）'!$C$6:$U$35,19,FALSE))</f>
        <v/>
      </c>
      <c r="AP225" s="302" t="str">
        <f>IF(AP223="","",VLOOKUP(AP223,'標準様式１シフト記号表（勤務時間帯）'!$C$6:$U$35,19,FALSE))</f>
        <v/>
      </c>
      <c r="AQ225" s="302" t="str">
        <f>IF(AQ223="","",VLOOKUP(AQ223,'標準様式１シフト記号表（勤務時間帯）'!$C$6:$U$35,19,FALSE))</f>
        <v/>
      </c>
      <c r="AR225" s="302" t="str">
        <f>IF(AR223="","",VLOOKUP(AR223,'標準様式１シフト記号表（勤務時間帯）'!$C$6:$U$35,19,FALSE))</f>
        <v/>
      </c>
      <c r="AS225" s="302" t="str">
        <f>IF(AS223="","",VLOOKUP(AS223,'標準様式１シフト記号表（勤務時間帯）'!$C$6:$U$35,19,FALSE))</f>
        <v/>
      </c>
      <c r="AT225" s="303" t="str">
        <f>IF(AT223="","",VLOOKUP(AT223,'標準様式１シフト記号表（勤務時間帯）'!$C$6:$U$35,19,FALSE))</f>
        <v/>
      </c>
      <c r="AU225" s="301" t="str">
        <f>IF(AU223="","",VLOOKUP(AU223,'標準様式１シフト記号表（勤務時間帯）'!$C$6:$U$35,19,FALSE))</f>
        <v/>
      </c>
      <c r="AV225" s="302" t="str">
        <f>IF(AV223="","",VLOOKUP(AV223,'標準様式１シフト記号表（勤務時間帯）'!$C$6:$U$35,19,FALSE))</f>
        <v/>
      </c>
      <c r="AW225" s="302" t="str">
        <f>IF(AW223="","",VLOOKUP(AW223,'標準様式１シフト記号表（勤務時間帯）'!$C$6:$U$35,19,FALSE))</f>
        <v/>
      </c>
      <c r="AX225" s="1599">
        <f>IF($BB$3="４週",SUM(S225:AT225),IF($BB$3="暦月",SUM(S225:AW225),""))</f>
        <v>0</v>
      </c>
      <c r="AY225" s="1600"/>
      <c r="AZ225" s="1601">
        <f>IF($BB$3="４週",AX225/4,IF($BB$3="暦月",'標準様式１（100名）'!AX225/('標準様式１（100名）'!$BB$8/7),""))</f>
        <v>0</v>
      </c>
      <c r="BA225" s="1602"/>
      <c r="BB225" s="1644"/>
      <c r="BC225" s="1613"/>
      <c r="BD225" s="1613"/>
      <c r="BE225" s="1613"/>
      <c r="BF225" s="1614"/>
    </row>
    <row r="226" spans="2:58" ht="20.25" customHeight="1" x14ac:dyDescent="0.15">
      <c r="B226" s="1522">
        <f>B223+1</f>
        <v>69</v>
      </c>
      <c r="C226" s="1625"/>
      <c r="D226" s="1626"/>
      <c r="E226" s="1627"/>
      <c r="F226" s="304"/>
      <c r="G226" s="1606"/>
      <c r="H226" s="1608"/>
      <c r="I226" s="1538"/>
      <c r="J226" s="1538"/>
      <c r="K226" s="1539"/>
      <c r="L226" s="1609"/>
      <c r="M226" s="1610"/>
      <c r="N226" s="1610"/>
      <c r="O226" s="1611"/>
      <c r="P226" s="1615" t="s">
        <v>548</v>
      </c>
      <c r="Q226" s="1616"/>
      <c r="R226" s="1617"/>
      <c r="S226" s="354"/>
      <c r="T226" s="355"/>
      <c r="U226" s="355"/>
      <c r="V226" s="355"/>
      <c r="W226" s="355"/>
      <c r="X226" s="355"/>
      <c r="Y226" s="356"/>
      <c r="Z226" s="354"/>
      <c r="AA226" s="355"/>
      <c r="AB226" s="355"/>
      <c r="AC226" s="355"/>
      <c r="AD226" s="355"/>
      <c r="AE226" s="355"/>
      <c r="AF226" s="356"/>
      <c r="AG226" s="354"/>
      <c r="AH226" s="355"/>
      <c r="AI226" s="355"/>
      <c r="AJ226" s="355"/>
      <c r="AK226" s="355"/>
      <c r="AL226" s="355"/>
      <c r="AM226" s="356"/>
      <c r="AN226" s="354"/>
      <c r="AO226" s="355"/>
      <c r="AP226" s="355"/>
      <c r="AQ226" s="355"/>
      <c r="AR226" s="355"/>
      <c r="AS226" s="355"/>
      <c r="AT226" s="356"/>
      <c r="AU226" s="354"/>
      <c r="AV226" s="355"/>
      <c r="AW226" s="355"/>
      <c r="AX226" s="1692"/>
      <c r="AY226" s="1693"/>
      <c r="AZ226" s="1694"/>
      <c r="BA226" s="1695"/>
      <c r="BB226" s="1642"/>
      <c r="BC226" s="1610"/>
      <c r="BD226" s="1610"/>
      <c r="BE226" s="1610"/>
      <c r="BF226" s="1611"/>
    </row>
    <row r="227" spans="2:58" ht="20.25" customHeight="1" x14ac:dyDescent="0.15">
      <c r="B227" s="1522"/>
      <c r="C227" s="1628"/>
      <c r="D227" s="1629"/>
      <c r="E227" s="1630"/>
      <c r="F227" s="296"/>
      <c r="G227" s="1533"/>
      <c r="H227" s="1537"/>
      <c r="I227" s="1538"/>
      <c r="J227" s="1538"/>
      <c r="K227" s="1539"/>
      <c r="L227" s="1543"/>
      <c r="M227" s="1544"/>
      <c r="N227" s="1544"/>
      <c r="O227" s="1545"/>
      <c r="P227" s="1589" t="s">
        <v>549</v>
      </c>
      <c r="Q227" s="1590"/>
      <c r="R227" s="1591"/>
      <c r="S227" s="297" t="str">
        <f>IF(S226="","",VLOOKUP(S226,'標準様式１シフト記号表（勤務時間帯）'!$C$6:$K$35,9,FALSE))</f>
        <v/>
      </c>
      <c r="T227" s="298" t="str">
        <f>IF(T226="","",VLOOKUP(T226,'標準様式１シフト記号表（勤務時間帯）'!$C$6:$K$35,9,FALSE))</f>
        <v/>
      </c>
      <c r="U227" s="298" t="str">
        <f>IF(U226="","",VLOOKUP(U226,'標準様式１シフト記号表（勤務時間帯）'!$C$6:$K$35,9,FALSE))</f>
        <v/>
      </c>
      <c r="V227" s="298" t="str">
        <f>IF(V226="","",VLOOKUP(V226,'標準様式１シフト記号表（勤務時間帯）'!$C$6:$K$35,9,FALSE))</f>
        <v/>
      </c>
      <c r="W227" s="298" t="str">
        <f>IF(W226="","",VLOOKUP(W226,'標準様式１シフト記号表（勤務時間帯）'!$C$6:$K$35,9,FALSE))</f>
        <v/>
      </c>
      <c r="X227" s="298" t="str">
        <f>IF(X226="","",VLOOKUP(X226,'標準様式１シフト記号表（勤務時間帯）'!$C$6:$K$35,9,FALSE))</f>
        <v/>
      </c>
      <c r="Y227" s="299" t="str">
        <f>IF(Y226="","",VLOOKUP(Y226,'標準様式１シフト記号表（勤務時間帯）'!$C$6:$K$35,9,FALSE))</f>
        <v/>
      </c>
      <c r="Z227" s="297" t="str">
        <f>IF(Z226="","",VLOOKUP(Z226,'標準様式１シフト記号表（勤務時間帯）'!$C$6:$K$35,9,FALSE))</f>
        <v/>
      </c>
      <c r="AA227" s="298" t="str">
        <f>IF(AA226="","",VLOOKUP(AA226,'標準様式１シフト記号表（勤務時間帯）'!$C$6:$K$35,9,FALSE))</f>
        <v/>
      </c>
      <c r="AB227" s="298" t="str">
        <f>IF(AB226="","",VLOOKUP(AB226,'標準様式１シフト記号表（勤務時間帯）'!$C$6:$K$35,9,FALSE))</f>
        <v/>
      </c>
      <c r="AC227" s="298" t="str">
        <f>IF(AC226="","",VLOOKUP(AC226,'標準様式１シフト記号表（勤務時間帯）'!$C$6:$K$35,9,FALSE))</f>
        <v/>
      </c>
      <c r="AD227" s="298" t="str">
        <f>IF(AD226="","",VLOOKUP(AD226,'標準様式１シフト記号表（勤務時間帯）'!$C$6:$K$35,9,FALSE))</f>
        <v/>
      </c>
      <c r="AE227" s="298" t="str">
        <f>IF(AE226="","",VLOOKUP(AE226,'標準様式１シフト記号表（勤務時間帯）'!$C$6:$K$35,9,FALSE))</f>
        <v/>
      </c>
      <c r="AF227" s="299" t="str">
        <f>IF(AF226="","",VLOOKUP(AF226,'標準様式１シフト記号表（勤務時間帯）'!$C$6:$K$35,9,FALSE))</f>
        <v/>
      </c>
      <c r="AG227" s="297" t="str">
        <f>IF(AG226="","",VLOOKUP(AG226,'標準様式１シフト記号表（勤務時間帯）'!$C$6:$K$35,9,FALSE))</f>
        <v/>
      </c>
      <c r="AH227" s="298" t="str">
        <f>IF(AH226="","",VLOOKUP(AH226,'標準様式１シフト記号表（勤務時間帯）'!$C$6:$K$35,9,FALSE))</f>
        <v/>
      </c>
      <c r="AI227" s="298" t="str">
        <f>IF(AI226="","",VLOOKUP(AI226,'標準様式１シフト記号表（勤務時間帯）'!$C$6:$K$35,9,FALSE))</f>
        <v/>
      </c>
      <c r="AJ227" s="298" t="str">
        <f>IF(AJ226="","",VLOOKUP(AJ226,'標準様式１シフト記号表（勤務時間帯）'!$C$6:$K$35,9,FALSE))</f>
        <v/>
      </c>
      <c r="AK227" s="298" t="str">
        <f>IF(AK226="","",VLOOKUP(AK226,'標準様式１シフト記号表（勤務時間帯）'!$C$6:$K$35,9,FALSE))</f>
        <v/>
      </c>
      <c r="AL227" s="298" t="str">
        <f>IF(AL226="","",VLOOKUP(AL226,'標準様式１シフト記号表（勤務時間帯）'!$C$6:$K$35,9,FALSE))</f>
        <v/>
      </c>
      <c r="AM227" s="299" t="str">
        <f>IF(AM226="","",VLOOKUP(AM226,'標準様式１シフト記号表（勤務時間帯）'!$C$6:$K$35,9,FALSE))</f>
        <v/>
      </c>
      <c r="AN227" s="297" t="str">
        <f>IF(AN226="","",VLOOKUP(AN226,'標準様式１シフト記号表（勤務時間帯）'!$C$6:$K$35,9,FALSE))</f>
        <v/>
      </c>
      <c r="AO227" s="298" t="str">
        <f>IF(AO226="","",VLOOKUP(AO226,'標準様式１シフト記号表（勤務時間帯）'!$C$6:$K$35,9,FALSE))</f>
        <v/>
      </c>
      <c r="AP227" s="298" t="str">
        <f>IF(AP226="","",VLOOKUP(AP226,'標準様式１シフト記号表（勤務時間帯）'!$C$6:$K$35,9,FALSE))</f>
        <v/>
      </c>
      <c r="AQ227" s="298" t="str">
        <f>IF(AQ226="","",VLOOKUP(AQ226,'標準様式１シフト記号表（勤務時間帯）'!$C$6:$K$35,9,FALSE))</f>
        <v/>
      </c>
      <c r="AR227" s="298" t="str">
        <f>IF(AR226="","",VLOOKUP(AR226,'標準様式１シフト記号表（勤務時間帯）'!$C$6:$K$35,9,FALSE))</f>
        <v/>
      </c>
      <c r="AS227" s="298" t="str">
        <f>IF(AS226="","",VLOOKUP(AS226,'標準様式１シフト記号表（勤務時間帯）'!$C$6:$K$35,9,FALSE))</f>
        <v/>
      </c>
      <c r="AT227" s="299" t="str">
        <f>IF(AT226="","",VLOOKUP(AT226,'標準様式１シフト記号表（勤務時間帯）'!$C$6:$K$35,9,FALSE))</f>
        <v/>
      </c>
      <c r="AU227" s="297" t="str">
        <f>IF(AU226="","",VLOOKUP(AU226,'標準様式１シフト記号表（勤務時間帯）'!$C$6:$K$35,9,FALSE))</f>
        <v/>
      </c>
      <c r="AV227" s="298" t="str">
        <f>IF(AV226="","",VLOOKUP(AV226,'標準様式１シフト記号表（勤務時間帯）'!$C$6:$K$35,9,FALSE))</f>
        <v/>
      </c>
      <c r="AW227" s="298" t="str">
        <f>IF(AW226="","",VLOOKUP(AW226,'標準様式１シフト記号表（勤務時間帯）'!$C$6:$K$35,9,FALSE))</f>
        <v/>
      </c>
      <c r="AX227" s="1592">
        <f>IF($BB$3="４週",SUM(S227:AT227),IF($BB$3="暦月",SUM(S227:AW227),""))</f>
        <v>0</v>
      </c>
      <c r="AY227" s="1593"/>
      <c r="AZ227" s="1594">
        <f>IF($BB$3="４週",AX227/4,IF($BB$3="暦月",'標準様式１（100名）'!AX227/('標準様式１（100名）'!$BB$8/7),""))</f>
        <v>0</v>
      </c>
      <c r="BA227" s="1595"/>
      <c r="BB227" s="1643"/>
      <c r="BC227" s="1544"/>
      <c r="BD227" s="1544"/>
      <c r="BE227" s="1544"/>
      <c r="BF227" s="1545"/>
    </row>
    <row r="228" spans="2:58" ht="20.25" customHeight="1" x14ac:dyDescent="0.15">
      <c r="B228" s="1522"/>
      <c r="C228" s="1631"/>
      <c r="D228" s="1632"/>
      <c r="E228" s="1633"/>
      <c r="F228" s="357">
        <f>C226</f>
        <v>0</v>
      </c>
      <c r="G228" s="1607"/>
      <c r="H228" s="1537"/>
      <c r="I228" s="1538"/>
      <c r="J228" s="1538"/>
      <c r="K228" s="1539"/>
      <c r="L228" s="1612"/>
      <c r="M228" s="1613"/>
      <c r="N228" s="1613"/>
      <c r="O228" s="1614"/>
      <c r="P228" s="1596" t="s">
        <v>550</v>
      </c>
      <c r="Q228" s="1597"/>
      <c r="R228" s="1598"/>
      <c r="S228" s="301" t="str">
        <f>IF(S226="","",VLOOKUP(S226,'標準様式１シフト記号表（勤務時間帯）'!$C$6:$U$35,19,FALSE))</f>
        <v/>
      </c>
      <c r="T228" s="302" t="str">
        <f>IF(T226="","",VLOOKUP(T226,'標準様式１シフト記号表（勤務時間帯）'!$C$6:$U$35,19,FALSE))</f>
        <v/>
      </c>
      <c r="U228" s="302" t="str">
        <f>IF(U226="","",VLOOKUP(U226,'標準様式１シフト記号表（勤務時間帯）'!$C$6:$U$35,19,FALSE))</f>
        <v/>
      </c>
      <c r="V228" s="302" t="str">
        <f>IF(V226="","",VLOOKUP(V226,'標準様式１シフト記号表（勤務時間帯）'!$C$6:$U$35,19,FALSE))</f>
        <v/>
      </c>
      <c r="W228" s="302" t="str">
        <f>IF(W226="","",VLOOKUP(W226,'標準様式１シフト記号表（勤務時間帯）'!$C$6:$U$35,19,FALSE))</f>
        <v/>
      </c>
      <c r="X228" s="302" t="str">
        <f>IF(X226="","",VLOOKUP(X226,'標準様式１シフト記号表（勤務時間帯）'!$C$6:$U$35,19,FALSE))</f>
        <v/>
      </c>
      <c r="Y228" s="303" t="str">
        <f>IF(Y226="","",VLOOKUP(Y226,'標準様式１シフト記号表（勤務時間帯）'!$C$6:$U$35,19,FALSE))</f>
        <v/>
      </c>
      <c r="Z228" s="301" t="str">
        <f>IF(Z226="","",VLOOKUP(Z226,'標準様式１シフト記号表（勤務時間帯）'!$C$6:$U$35,19,FALSE))</f>
        <v/>
      </c>
      <c r="AA228" s="302" t="str">
        <f>IF(AA226="","",VLOOKUP(AA226,'標準様式１シフト記号表（勤務時間帯）'!$C$6:$U$35,19,FALSE))</f>
        <v/>
      </c>
      <c r="AB228" s="302" t="str">
        <f>IF(AB226="","",VLOOKUP(AB226,'標準様式１シフト記号表（勤務時間帯）'!$C$6:$U$35,19,FALSE))</f>
        <v/>
      </c>
      <c r="AC228" s="302" t="str">
        <f>IF(AC226="","",VLOOKUP(AC226,'標準様式１シフト記号表（勤務時間帯）'!$C$6:$U$35,19,FALSE))</f>
        <v/>
      </c>
      <c r="AD228" s="302" t="str">
        <f>IF(AD226="","",VLOOKUP(AD226,'標準様式１シフト記号表（勤務時間帯）'!$C$6:$U$35,19,FALSE))</f>
        <v/>
      </c>
      <c r="AE228" s="302" t="str">
        <f>IF(AE226="","",VLOOKUP(AE226,'標準様式１シフト記号表（勤務時間帯）'!$C$6:$U$35,19,FALSE))</f>
        <v/>
      </c>
      <c r="AF228" s="303" t="str">
        <f>IF(AF226="","",VLOOKUP(AF226,'標準様式１シフト記号表（勤務時間帯）'!$C$6:$U$35,19,FALSE))</f>
        <v/>
      </c>
      <c r="AG228" s="301" t="str">
        <f>IF(AG226="","",VLOOKUP(AG226,'標準様式１シフト記号表（勤務時間帯）'!$C$6:$U$35,19,FALSE))</f>
        <v/>
      </c>
      <c r="AH228" s="302" t="str">
        <f>IF(AH226="","",VLOOKUP(AH226,'標準様式１シフト記号表（勤務時間帯）'!$C$6:$U$35,19,FALSE))</f>
        <v/>
      </c>
      <c r="AI228" s="302" t="str">
        <f>IF(AI226="","",VLOOKUP(AI226,'標準様式１シフト記号表（勤務時間帯）'!$C$6:$U$35,19,FALSE))</f>
        <v/>
      </c>
      <c r="AJ228" s="302" t="str">
        <f>IF(AJ226="","",VLOOKUP(AJ226,'標準様式１シフト記号表（勤務時間帯）'!$C$6:$U$35,19,FALSE))</f>
        <v/>
      </c>
      <c r="AK228" s="302" t="str">
        <f>IF(AK226="","",VLOOKUP(AK226,'標準様式１シフト記号表（勤務時間帯）'!$C$6:$U$35,19,FALSE))</f>
        <v/>
      </c>
      <c r="AL228" s="302" t="str">
        <f>IF(AL226="","",VLOOKUP(AL226,'標準様式１シフト記号表（勤務時間帯）'!$C$6:$U$35,19,FALSE))</f>
        <v/>
      </c>
      <c r="AM228" s="303" t="str">
        <f>IF(AM226="","",VLOOKUP(AM226,'標準様式１シフト記号表（勤務時間帯）'!$C$6:$U$35,19,FALSE))</f>
        <v/>
      </c>
      <c r="AN228" s="301" t="str">
        <f>IF(AN226="","",VLOOKUP(AN226,'標準様式１シフト記号表（勤務時間帯）'!$C$6:$U$35,19,FALSE))</f>
        <v/>
      </c>
      <c r="AO228" s="302" t="str">
        <f>IF(AO226="","",VLOOKUP(AO226,'標準様式１シフト記号表（勤務時間帯）'!$C$6:$U$35,19,FALSE))</f>
        <v/>
      </c>
      <c r="AP228" s="302" t="str">
        <f>IF(AP226="","",VLOOKUP(AP226,'標準様式１シフト記号表（勤務時間帯）'!$C$6:$U$35,19,FALSE))</f>
        <v/>
      </c>
      <c r="AQ228" s="302" t="str">
        <f>IF(AQ226="","",VLOOKUP(AQ226,'標準様式１シフト記号表（勤務時間帯）'!$C$6:$U$35,19,FALSE))</f>
        <v/>
      </c>
      <c r="AR228" s="302" t="str">
        <f>IF(AR226="","",VLOOKUP(AR226,'標準様式１シフト記号表（勤務時間帯）'!$C$6:$U$35,19,FALSE))</f>
        <v/>
      </c>
      <c r="AS228" s="302" t="str">
        <f>IF(AS226="","",VLOOKUP(AS226,'標準様式１シフト記号表（勤務時間帯）'!$C$6:$U$35,19,FALSE))</f>
        <v/>
      </c>
      <c r="AT228" s="303" t="str">
        <f>IF(AT226="","",VLOOKUP(AT226,'標準様式１シフト記号表（勤務時間帯）'!$C$6:$U$35,19,FALSE))</f>
        <v/>
      </c>
      <c r="AU228" s="301" t="str">
        <f>IF(AU226="","",VLOOKUP(AU226,'標準様式１シフト記号表（勤務時間帯）'!$C$6:$U$35,19,FALSE))</f>
        <v/>
      </c>
      <c r="AV228" s="302" t="str">
        <f>IF(AV226="","",VLOOKUP(AV226,'標準様式１シフト記号表（勤務時間帯）'!$C$6:$U$35,19,FALSE))</f>
        <v/>
      </c>
      <c r="AW228" s="302" t="str">
        <f>IF(AW226="","",VLOOKUP(AW226,'標準様式１シフト記号表（勤務時間帯）'!$C$6:$U$35,19,FALSE))</f>
        <v/>
      </c>
      <c r="AX228" s="1599">
        <f>IF($BB$3="４週",SUM(S228:AT228),IF($BB$3="暦月",SUM(S228:AW228),""))</f>
        <v>0</v>
      </c>
      <c r="AY228" s="1600"/>
      <c r="AZ228" s="1601">
        <f>IF($BB$3="４週",AX228/4,IF($BB$3="暦月",'標準様式１（100名）'!AX228/('標準様式１（100名）'!$BB$8/7),""))</f>
        <v>0</v>
      </c>
      <c r="BA228" s="1602"/>
      <c r="BB228" s="1644"/>
      <c r="BC228" s="1613"/>
      <c r="BD228" s="1613"/>
      <c r="BE228" s="1613"/>
      <c r="BF228" s="1614"/>
    </row>
    <row r="229" spans="2:58" ht="20.25" customHeight="1" x14ac:dyDescent="0.15">
      <c r="B229" s="1522">
        <f>B226+1</f>
        <v>70</v>
      </c>
      <c r="C229" s="1625"/>
      <c r="D229" s="1626"/>
      <c r="E229" s="1627"/>
      <c r="F229" s="304"/>
      <c r="G229" s="1606"/>
      <c r="H229" s="1608"/>
      <c r="I229" s="1538"/>
      <c r="J229" s="1538"/>
      <c r="K229" s="1539"/>
      <c r="L229" s="1609"/>
      <c r="M229" s="1610"/>
      <c r="N229" s="1610"/>
      <c r="O229" s="1611"/>
      <c r="P229" s="1615" t="s">
        <v>548</v>
      </c>
      <c r="Q229" s="1616"/>
      <c r="R229" s="1617"/>
      <c r="S229" s="354"/>
      <c r="T229" s="355"/>
      <c r="U229" s="355"/>
      <c r="V229" s="355"/>
      <c r="W229" s="355"/>
      <c r="X229" s="355"/>
      <c r="Y229" s="356"/>
      <c r="Z229" s="354"/>
      <c r="AA229" s="355"/>
      <c r="AB229" s="355"/>
      <c r="AC229" s="355"/>
      <c r="AD229" s="355"/>
      <c r="AE229" s="355"/>
      <c r="AF229" s="356"/>
      <c r="AG229" s="354"/>
      <c r="AH229" s="355"/>
      <c r="AI229" s="355"/>
      <c r="AJ229" s="355"/>
      <c r="AK229" s="355"/>
      <c r="AL229" s="355"/>
      <c r="AM229" s="356"/>
      <c r="AN229" s="354"/>
      <c r="AO229" s="355"/>
      <c r="AP229" s="355"/>
      <c r="AQ229" s="355"/>
      <c r="AR229" s="355"/>
      <c r="AS229" s="355"/>
      <c r="AT229" s="356"/>
      <c r="AU229" s="354"/>
      <c r="AV229" s="355"/>
      <c r="AW229" s="355"/>
      <c r="AX229" s="1692"/>
      <c r="AY229" s="1693"/>
      <c r="AZ229" s="1694"/>
      <c r="BA229" s="1695"/>
      <c r="BB229" s="1642"/>
      <c r="BC229" s="1610"/>
      <c r="BD229" s="1610"/>
      <c r="BE229" s="1610"/>
      <c r="BF229" s="1611"/>
    </row>
    <row r="230" spans="2:58" ht="20.25" customHeight="1" x14ac:dyDescent="0.15">
      <c r="B230" s="1522"/>
      <c r="C230" s="1628"/>
      <c r="D230" s="1629"/>
      <c r="E230" s="1630"/>
      <c r="F230" s="296"/>
      <c r="G230" s="1533"/>
      <c r="H230" s="1537"/>
      <c r="I230" s="1538"/>
      <c r="J230" s="1538"/>
      <c r="K230" s="1539"/>
      <c r="L230" s="1543"/>
      <c r="M230" s="1544"/>
      <c r="N230" s="1544"/>
      <c r="O230" s="1545"/>
      <c r="P230" s="1589" t="s">
        <v>549</v>
      </c>
      <c r="Q230" s="1590"/>
      <c r="R230" s="1591"/>
      <c r="S230" s="297" t="str">
        <f>IF(S229="","",VLOOKUP(S229,'標準様式１シフト記号表（勤務時間帯）'!$C$6:$K$35,9,FALSE))</f>
        <v/>
      </c>
      <c r="T230" s="298" t="str">
        <f>IF(T229="","",VLOOKUP(T229,'標準様式１シフト記号表（勤務時間帯）'!$C$6:$K$35,9,FALSE))</f>
        <v/>
      </c>
      <c r="U230" s="298" t="str">
        <f>IF(U229="","",VLOOKUP(U229,'標準様式１シフト記号表（勤務時間帯）'!$C$6:$K$35,9,FALSE))</f>
        <v/>
      </c>
      <c r="V230" s="298" t="str">
        <f>IF(V229="","",VLOOKUP(V229,'標準様式１シフト記号表（勤務時間帯）'!$C$6:$K$35,9,FALSE))</f>
        <v/>
      </c>
      <c r="W230" s="298" t="str">
        <f>IF(W229="","",VLOOKUP(W229,'標準様式１シフト記号表（勤務時間帯）'!$C$6:$K$35,9,FALSE))</f>
        <v/>
      </c>
      <c r="X230" s="298" t="str">
        <f>IF(X229="","",VLOOKUP(X229,'標準様式１シフト記号表（勤務時間帯）'!$C$6:$K$35,9,FALSE))</f>
        <v/>
      </c>
      <c r="Y230" s="299" t="str">
        <f>IF(Y229="","",VLOOKUP(Y229,'標準様式１シフト記号表（勤務時間帯）'!$C$6:$K$35,9,FALSE))</f>
        <v/>
      </c>
      <c r="Z230" s="297" t="str">
        <f>IF(Z229="","",VLOOKUP(Z229,'標準様式１シフト記号表（勤務時間帯）'!$C$6:$K$35,9,FALSE))</f>
        <v/>
      </c>
      <c r="AA230" s="298" t="str">
        <f>IF(AA229="","",VLOOKUP(AA229,'標準様式１シフト記号表（勤務時間帯）'!$C$6:$K$35,9,FALSE))</f>
        <v/>
      </c>
      <c r="AB230" s="298" t="str">
        <f>IF(AB229="","",VLOOKUP(AB229,'標準様式１シフト記号表（勤務時間帯）'!$C$6:$K$35,9,FALSE))</f>
        <v/>
      </c>
      <c r="AC230" s="298" t="str">
        <f>IF(AC229="","",VLOOKUP(AC229,'標準様式１シフト記号表（勤務時間帯）'!$C$6:$K$35,9,FALSE))</f>
        <v/>
      </c>
      <c r="AD230" s="298" t="str">
        <f>IF(AD229="","",VLOOKUP(AD229,'標準様式１シフト記号表（勤務時間帯）'!$C$6:$K$35,9,FALSE))</f>
        <v/>
      </c>
      <c r="AE230" s="298" t="str">
        <f>IF(AE229="","",VLOOKUP(AE229,'標準様式１シフト記号表（勤務時間帯）'!$C$6:$K$35,9,FALSE))</f>
        <v/>
      </c>
      <c r="AF230" s="299" t="str">
        <f>IF(AF229="","",VLOOKUP(AF229,'標準様式１シフト記号表（勤務時間帯）'!$C$6:$K$35,9,FALSE))</f>
        <v/>
      </c>
      <c r="AG230" s="297" t="str">
        <f>IF(AG229="","",VLOOKUP(AG229,'標準様式１シフト記号表（勤務時間帯）'!$C$6:$K$35,9,FALSE))</f>
        <v/>
      </c>
      <c r="AH230" s="298" t="str">
        <f>IF(AH229="","",VLOOKUP(AH229,'標準様式１シフト記号表（勤務時間帯）'!$C$6:$K$35,9,FALSE))</f>
        <v/>
      </c>
      <c r="AI230" s="298" t="str">
        <f>IF(AI229="","",VLOOKUP(AI229,'標準様式１シフト記号表（勤務時間帯）'!$C$6:$K$35,9,FALSE))</f>
        <v/>
      </c>
      <c r="AJ230" s="298" t="str">
        <f>IF(AJ229="","",VLOOKUP(AJ229,'標準様式１シフト記号表（勤務時間帯）'!$C$6:$K$35,9,FALSE))</f>
        <v/>
      </c>
      <c r="AK230" s="298" t="str">
        <f>IF(AK229="","",VLOOKUP(AK229,'標準様式１シフト記号表（勤務時間帯）'!$C$6:$K$35,9,FALSE))</f>
        <v/>
      </c>
      <c r="AL230" s="298" t="str">
        <f>IF(AL229="","",VLOOKUP(AL229,'標準様式１シフト記号表（勤務時間帯）'!$C$6:$K$35,9,FALSE))</f>
        <v/>
      </c>
      <c r="AM230" s="299" t="str">
        <f>IF(AM229="","",VLOOKUP(AM229,'標準様式１シフト記号表（勤務時間帯）'!$C$6:$K$35,9,FALSE))</f>
        <v/>
      </c>
      <c r="AN230" s="297" t="str">
        <f>IF(AN229="","",VLOOKUP(AN229,'標準様式１シフト記号表（勤務時間帯）'!$C$6:$K$35,9,FALSE))</f>
        <v/>
      </c>
      <c r="AO230" s="298" t="str">
        <f>IF(AO229="","",VLOOKUP(AO229,'標準様式１シフト記号表（勤務時間帯）'!$C$6:$K$35,9,FALSE))</f>
        <v/>
      </c>
      <c r="AP230" s="298" t="str">
        <f>IF(AP229="","",VLOOKUP(AP229,'標準様式１シフト記号表（勤務時間帯）'!$C$6:$K$35,9,FALSE))</f>
        <v/>
      </c>
      <c r="AQ230" s="298" t="str">
        <f>IF(AQ229="","",VLOOKUP(AQ229,'標準様式１シフト記号表（勤務時間帯）'!$C$6:$K$35,9,FALSE))</f>
        <v/>
      </c>
      <c r="AR230" s="298" t="str">
        <f>IF(AR229="","",VLOOKUP(AR229,'標準様式１シフト記号表（勤務時間帯）'!$C$6:$K$35,9,FALSE))</f>
        <v/>
      </c>
      <c r="AS230" s="298" t="str">
        <f>IF(AS229="","",VLOOKUP(AS229,'標準様式１シフト記号表（勤務時間帯）'!$C$6:$K$35,9,FALSE))</f>
        <v/>
      </c>
      <c r="AT230" s="299" t="str">
        <f>IF(AT229="","",VLOOKUP(AT229,'標準様式１シフト記号表（勤務時間帯）'!$C$6:$K$35,9,FALSE))</f>
        <v/>
      </c>
      <c r="AU230" s="297" t="str">
        <f>IF(AU229="","",VLOOKUP(AU229,'標準様式１シフト記号表（勤務時間帯）'!$C$6:$K$35,9,FALSE))</f>
        <v/>
      </c>
      <c r="AV230" s="298" t="str">
        <f>IF(AV229="","",VLOOKUP(AV229,'標準様式１シフト記号表（勤務時間帯）'!$C$6:$K$35,9,FALSE))</f>
        <v/>
      </c>
      <c r="AW230" s="298" t="str">
        <f>IF(AW229="","",VLOOKUP(AW229,'標準様式１シフト記号表（勤務時間帯）'!$C$6:$K$35,9,FALSE))</f>
        <v/>
      </c>
      <c r="AX230" s="1592">
        <f>IF($BB$3="４週",SUM(S230:AT230),IF($BB$3="暦月",SUM(S230:AW230),""))</f>
        <v>0</v>
      </c>
      <c r="AY230" s="1593"/>
      <c r="AZ230" s="1594">
        <f>IF($BB$3="４週",AX230/4,IF($BB$3="暦月",'標準様式１（100名）'!AX230/('標準様式１（100名）'!$BB$8/7),""))</f>
        <v>0</v>
      </c>
      <c r="BA230" s="1595"/>
      <c r="BB230" s="1643"/>
      <c r="BC230" s="1544"/>
      <c r="BD230" s="1544"/>
      <c r="BE230" s="1544"/>
      <c r="BF230" s="1545"/>
    </row>
    <row r="231" spans="2:58" ht="20.25" customHeight="1" x14ac:dyDescent="0.15">
      <c r="B231" s="1522"/>
      <c r="C231" s="1631"/>
      <c r="D231" s="1632"/>
      <c r="E231" s="1633"/>
      <c r="F231" s="357">
        <f>C229</f>
        <v>0</v>
      </c>
      <c r="G231" s="1607"/>
      <c r="H231" s="1537"/>
      <c r="I231" s="1538"/>
      <c r="J231" s="1538"/>
      <c r="K231" s="1539"/>
      <c r="L231" s="1612"/>
      <c r="M231" s="1613"/>
      <c r="N231" s="1613"/>
      <c r="O231" s="1614"/>
      <c r="P231" s="1596" t="s">
        <v>550</v>
      </c>
      <c r="Q231" s="1597"/>
      <c r="R231" s="1598"/>
      <c r="S231" s="301" t="str">
        <f>IF(S229="","",VLOOKUP(S229,'標準様式１シフト記号表（勤務時間帯）'!$C$6:$U$35,19,FALSE))</f>
        <v/>
      </c>
      <c r="T231" s="302" t="str">
        <f>IF(T229="","",VLOOKUP(T229,'標準様式１シフト記号表（勤務時間帯）'!$C$6:$U$35,19,FALSE))</f>
        <v/>
      </c>
      <c r="U231" s="302" t="str">
        <f>IF(U229="","",VLOOKUP(U229,'標準様式１シフト記号表（勤務時間帯）'!$C$6:$U$35,19,FALSE))</f>
        <v/>
      </c>
      <c r="V231" s="302" t="str">
        <f>IF(V229="","",VLOOKUP(V229,'標準様式１シフト記号表（勤務時間帯）'!$C$6:$U$35,19,FALSE))</f>
        <v/>
      </c>
      <c r="W231" s="302" t="str">
        <f>IF(W229="","",VLOOKUP(W229,'標準様式１シフト記号表（勤務時間帯）'!$C$6:$U$35,19,FALSE))</f>
        <v/>
      </c>
      <c r="X231" s="302" t="str">
        <f>IF(X229="","",VLOOKUP(X229,'標準様式１シフト記号表（勤務時間帯）'!$C$6:$U$35,19,FALSE))</f>
        <v/>
      </c>
      <c r="Y231" s="303" t="str">
        <f>IF(Y229="","",VLOOKUP(Y229,'標準様式１シフト記号表（勤務時間帯）'!$C$6:$U$35,19,FALSE))</f>
        <v/>
      </c>
      <c r="Z231" s="301" t="str">
        <f>IF(Z229="","",VLOOKUP(Z229,'標準様式１シフト記号表（勤務時間帯）'!$C$6:$U$35,19,FALSE))</f>
        <v/>
      </c>
      <c r="AA231" s="302" t="str">
        <f>IF(AA229="","",VLOOKUP(AA229,'標準様式１シフト記号表（勤務時間帯）'!$C$6:$U$35,19,FALSE))</f>
        <v/>
      </c>
      <c r="AB231" s="302" t="str">
        <f>IF(AB229="","",VLOOKUP(AB229,'標準様式１シフト記号表（勤務時間帯）'!$C$6:$U$35,19,FALSE))</f>
        <v/>
      </c>
      <c r="AC231" s="302" t="str">
        <f>IF(AC229="","",VLOOKUP(AC229,'標準様式１シフト記号表（勤務時間帯）'!$C$6:$U$35,19,FALSE))</f>
        <v/>
      </c>
      <c r="AD231" s="302" t="str">
        <f>IF(AD229="","",VLOOKUP(AD229,'標準様式１シフト記号表（勤務時間帯）'!$C$6:$U$35,19,FALSE))</f>
        <v/>
      </c>
      <c r="AE231" s="302" t="str">
        <f>IF(AE229="","",VLOOKUP(AE229,'標準様式１シフト記号表（勤務時間帯）'!$C$6:$U$35,19,FALSE))</f>
        <v/>
      </c>
      <c r="AF231" s="303" t="str">
        <f>IF(AF229="","",VLOOKUP(AF229,'標準様式１シフト記号表（勤務時間帯）'!$C$6:$U$35,19,FALSE))</f>
        <v/>
      </c>
      <c r="AG231" s="301" t="str">
        <f>IF(AG229="","",VLOOKUP(AG229,'標準様式１シフト記号表（勤務時間帯）'!$C$6:$U$35,19,FALSE))</f>
        <v/>
      </c>
      <c r="AH231" s="302" t="str">
        <f>IF(AH229="","",VLOOKUP(AH229,'標準様式１シフト記号表（勤務時間帯）'!$C$6:$U$35,19,FALSE))</f>
        <v/>
      </c>
      <c r="AI231" s="302" t="str">
        <f>IF(AI229="","",VLOOKUP(AI229,'標準様式１シフト記号表（勤務時間帯）'!$C$6:$U$35,19,FALSE))</f>
        <v/>
      </c>
      <c r="AJ231" s="302" t="str">
        <f>IF(AJ229="","",VLOOKUP(AJ229,'標準様式１シフト記号表（勤務時間帯）'!$C$6:$U$35,19,FALSE))</f>
        <v/>
      </c>
      <c r="AK231" s="302" t="str">
        <f>IF(AK229="","",VLOOKUP(AK229,'標準様式１シフト記号表（勤務時間帯）'!$C$6:$U$35,19,FALSE))</f>
        <v/>
      </c>
      <c r="AL231" s="302" t="str">
        <f>IF(AL229="","",VLOOKUP(AL229,'標準様式１シフト記号表（勤務時間帯）'!$C$6:$U$35,19,FALSE))</f>
        <v/>
      </c>
      <c r="AM231" s="303" t="str">
        <f>IF(AM229="","",VLOOKUP(AM229,'標準様式１シフト記号表（勤務時間帯）'!$C$6:$U$35,19,FALSE))</f>
        <v/>
      </c>
      <c r="AN231" s="301" t="str">
        <f>IF(AN229="","",VLOOKUP(AN229,'標準様式１シフト記号表（勤務時間帯）'!$C$6:$U$35,19,FALSE))</f>
        <v/>
      </c>
      <c r="AO231" s="302" t="str">
        <f>IF(AO229="","",VLOOKUP(AO229,'標準様式１シフト記号表（勤務時間帯）'!$C$6:$U$35,19,FALSE))</f>
        <v/>
      </c>
      <c r="AP231" s="302" t="str">
        <f>IF(AP229="","",VLOOKUP(AP229,'標準様式１シフト記号表（勤務時間帯）'!$C$6:$U$35,19,FALSE))</f>
        <v/>
      </c>
      <c r="AQ231" s="302" t="str">
        <f>IF(AQ229="","",VLOOKUP(AQ229,'標準様式１シフト記号表（勤務時間帯）'!$C$6:$U$35,19,FALSE))</f>
        <v/>
      </c>
      <c r="AR231" s="302" t="str">
        <f>IF(AR229="","",VLOOKUP(AR229,'標準様式１シフト記号表（勤務時間帯）'!$C$6:$U$35,19,FALSE))</f>
        <v/>
      </c>
      <c r="AS231" s="302" t="str">
        <f>IF(AS229="","",VLOOKUP(AS229,'標準様式１シフト記号表（勤務時間帯）'!$C$6:$U$35,19,FALSE))</f>
        <v/>
      </c>
      <c r="AT231" s="303" t="str">
        <f>IF(AT229="","",VLOOKUP(AT229,'標準様式１シフト記号表（勤務時間帯）'!$C$6:$U$35,19,FALSE))</f>
        <v/>
      </c>
      <c r="AU231" s="301" t="str">
        <f>IF(AU229="","",VLOOKUP(AU229,'標準様式１シフト記号表（勤務時間帯）'!$C$6:$U$35,19,FALSE))</f>
        <v/>
      </c>
      <c r="AV231" s="302" t="str">
        <f>IF(AV229="","",VLOOKUP(AV229,'標準様式１シフト記号表（勤務時間帯）'!$C$6:$U$35,19,FALSE))</f>
        <v/>
      </c>
      <c r="AW231" s="302" t="str">
        <f>IF(AW229="","",VLOOKUP(AW229,'標準様式１シフト記号表（勤務時間帯）'!$C$6:$U$35,19,FALSE))</f>
        <v/>
      </c>
      <c r="AX231" s="1599">
        <f>IF($BB$3="４週",SUM(S231:AT231),IF($BB$3="暦月",SUM(S231:AW231),""))</f>
        <v>0</v>
      </c>
      <c r="AY231" s="1600"/>
      <c r="AZ231" s="1601">
        <f>IF($BB$3="４週",AX231/4,IF($BB$3="暦月",'標準様式１（100名）'!AX231/('標準様式１（100名）'!$BB$8/7),""))</f>
        <v>0</v>
      </c>
      <c r="BA231" s="1602"/>
      <c r="BB231" s="1644"/>
      <c r="BC231" s="1613"/>
      <c r="BD231" s="1613"/>
      <c r="BE231" s="1613"/>
      <c r="BF231" s="1614"/>
    </row>
    <row r="232" spans="2:58" ht="20.25" customHeight="1" x14ac:dyDescent="0.15">
      <c r="B232" s="1522">
        <f>B229+1</f>
        <v>71</v>
      </c>
      <c r="C232" s="1625"/>
      <c r="D232" s="1626"/>
      <c r="E232" s="1627"/>
      <c r="F232" s="304"/>
      <c r="G232" s="1606"/>
      <c r="H232" s="1608"/>
      <c r="I232" s="1538"/>
      <c r="J232" s="1538"/>
      <c r="K232" s="1539"/>
      <c r="L232" s="1609"/>
      <c r="M232" s="1610"/>
      <c r="N232" s="1610"/>
      <c r="O232" s="1611"/>
      <c r="P232" s="1615" t="s">
        <v>548</v>
      </c>
      <c r="Q232" s="1616"/>
      <c r="R232" s="1617"/>
      <c r="S232" s="354"/>
      <c r="T232" s="355"/>
      <c r="U232" s="355"/>
      <c r="V232" s="355"/>
      <c r="W232" s="355"/>
      <c r="X232" s="355"/>
      <c r="Y232" s="356"/>
      <c r="Z232" s="354"/>
      <c r="AA232" s="355"/>
      <c r="AB232" s="355"/>
      <c r="AC232" s="355"/>
      <c r="AD232" s="355"/>
      <c r="AE232" s="355"/>
      <c r="AF232" s="356"/>
      <c r="AG232" s="354"/>
      <c r="AH232" s="355"/>
      <c r="AI232" s="355"/>
      <c r="AJ232" s="355"/>
      <c r="AK232" s="355"/>
      <c r="AL232" s="355"/>
      <c r="AM232" s="356"/>
      <c r="AN232" s="354"/>
      <c r="AO232" s="355"/>
      <c r="AP232" s="355"/>
      <c r="AQ232" s="355"/>
      <c r="AR232" s="355"/>
      <c r="AS232" s="355"/>
      <c r="AT232" s="356"/>
      <c r="AU232" s="354"/>
      <c r="AV232" s="355"/>
      <c r="AW232" s="355"/>
      <c r="AX232" s="1692"/>
      <c r="AY232" s="1693"/>
      <c r="AZ232" s="1694"/>
      <c r="BA232" s="1695"/>
      <c r="BB232" s="1642"/>
      <c r="BC232" s="1610"/>
      <c r="BD232" s="1610"/>
      <c r="BE232" s="1610"/>
      <c r="BF232" s="1611"/>
    </row>
    <row r="233" spans="2:58" ht="20.25" customHeight="1" x14ac:dyDescent="0.15">
      <c r="B233" s="1522"/>
      <c r="C233" s="1628"/>
      <c r="D233" s="1629"/>
      <c r="E233" s="1630"/>
      <c r="F233" s="296"/>
      <c r="G233" s="1533"/>
      <c r="H233" s="1537"/>
      <c r="I233" s="1538"/>
      <c r="J233" s="1538"/>
      <c r="K233" s="1539"/>
      <c r="L233" s="1543"/>
      <c r="M233" s="1544"/>
      <c r="N233" s="1544"/>
      <c r="O233" s="1545"/>
      <c r="P233" s="1589" t="s">
        <v>549</v>
      </c>
      <c r="Q233" s="1590"/>
      <c r="R233" s="1591"/>
      <c r="S233" s="297" t="str">
        <f>IF(S232="","",VLOOKUP(S232,'標準様式１シフト記号表（勤務時間帯）'!$C$6:$K$35,9,FALSE))</f>
        <v/>
      </c>
      <c r="T233" s="298" t="str">
        <f>IF(T232="","",VLOOKUP(T232,'標準様式１シフト記号表（勤務時間帯）'!$C$6:$K$35,9,FALSE))</f>
        <v/>
      </c>
      <c r="U233" s="298" t="str">
        <f>IF(U232="","",VLOOKUP(U232,'標準様式１シフト記号表（勤務時間帯）'!$C$6:$K$35,9,FALSE))</f>
        <v/>
      </c>
      <c r="V233" s="298" t="str">
        <f>IF(V232="","",VLOOKUP(V232,'標準様式１シフト記号表（勤務時間帯）'!$C$6:$K$35,9,FALSE))</f>
        <v/>
      </c>
      <c r="W233" s="298" t="str">
        <f>IF(W232="","",VLOOKUP(W232,'標準様式１シフト記号表（勤務時間帯）'!$C$6:$K$35,9,FALSE))</f>
        <v/>
      </c>
      <c r="X233" s="298" t="str">
        <f>IF(X232="","",VLOOKUP(X232,'標準様式１シフト記号表（勤務時間帯）'!$C$6:$K$35,9,FALSE))</f>
        <v/>
      </c>
      <c r="Y233" s="299" t="str">
        <f>IF(Y232="","",VLOOKUP(Y232,'標準様式１シフト記号表（勤務時間帯）'!$C$6:$K$35,9,FALSE))</f>
        <v/>
      </c>
      <c r="Z233" s="297" t="str">
        <f>IF(Z232="","",VLOOKUP(Z232,'標準様式１シフト記号表（勤務時間帯）'!$C$6:$K$35,9,FALSE))</f>
        <v/>
      </c>
      <c r="AA233" s="298" t="str">
        <f>IF(AA232="","",VLOOKUP(AA232,'標準様式１シフト記号表（勤務時間帯）'!$C$6:$K$35,9,FALSE))</f>
        <v/>
      </c>
      <c r="AB233" s="298" t="str">
        <f>IF(AB232="","",VLOOKUP(AB232,'標準様式１シフト記号表（勤務時間帯）'!$C$6:$K$35,9,FALSE))</f>
        <v/>
      </c>
      <c r="AC233" s="298" t="str">
        <f>IF(AC232="","",VLOOKUP(AC232,'標準様式１シフト記号表（勤務時間帯）'!$C$6:$K$35,9,FALSE))</f>
        <v/>
      </c>
      <c r="AD233" s="298" t="str">
        <f>IF(AD232="","",VLOOKUP(AD232,'標準様式１シフト記号表（勤務時間帯）'!$C$6:$K$35,9,FALSE))</f>
        <v/>
      </c>
      <c r="AE233" s="298" t="str">
        <f>IF(AE232="","",VLOOKUP(AE232,'標準様式１シフト記号表（勤務時間帯）'!$C$6:$K$35,9,FALSE))</f>
        <v/>
      </c>
      <c r="AF233" s="299" t="str">
        <f>IF(AF232="","",VLOOKUP(AF232,'標準様式１シフト記号表（勤務時間帯）'!$C$6:$K$35,9,FALSE))</f>
        <v/>
      </c>
      <c r="AG233" s="297" t="str">
        <f>IF(AG232="","",VLOOKUP(AG232,'標準様式１シフト記号表（勤務時間帯）'!$C$6:$K$35,9,FALSE))</f>
        <v/>
      </c>
      <c r="AH233" s="298" t="str">
        <f>IF(AH232="","",VLOOKUP(AH232,'標準様式１シフト記号表（勤務時間帯）'!$C$6:$K$35,9,FALSE))</f>
        <v/>
      </c>
      <c r="AI233" s="298" t="str">
        <f>IF(AI232="","",VLOOKUP(AI232,'標準様式１シフト記号表（勤務時間帯）'!$C$6:$K$35,9,FALSE))</f>
        <v/>
      </c>
      <c r="AJ233" s="298" t="str">
        <f>IF(AJ232="","",VLOOKUP(AJ232,'標準様式１シフト記号表（勤務時間帯）'!$C$6:$K$35,9,FALSE))</f>
        <v/>
      </c>
      <c r="AK233" s="298" t="str">
        <f>IF(AK232="","",VLOOKUP(AK232,'標準様式１シフト記号表（勤務時間帯）'!$C$6:$K$35,9,FALSE))</f>
        <v/>
      </c>
      <c r="AL233" s="298" t="str">
        <f>IF(AL232="","",VLOOKUP(AL232,'標準様式１シフト記号表（勤務時間帯）'!$C$6:$K$35,9,FALSE))</f>
        <v/>
      </c>
      <c r="AM233" s="299" t="str">
        <f>IF(AM232="","",VLOOKUP(AM232,'標準様式１シフト記号表（勤務時間帯）'!$C$6:$K$35,9,FALSE))</f>
        <v/>
      </c>
      <c r="AN233" s="297" t="str">
        <f>IF(AN232="","",VLOOKUP(AN232,'標準様式１シフト記号表（勤務時間帯）'!$C$6:$K$35,9,FALSE))</f>
        <v/>
      </c>
      <c r="AO233" s="298" t="str">
        <f>IF(AO232="","",VLOOKUP(AO232,'標準様式１シフト記号表（勤務時間帯）'!$C$6:$K$35,9,FALSE))</f>
        <v/>
      </c>
      <c r="AP233" s="298" t="str">
        <f>IF(AP232="","",VLOOKUP(AP232,'標準様式１シフト記号表（勤務時間帯）'!$C$6:$K$35,9,FALSE))</f>
        <v/>
      </c>
      <c r="AQ233" s="298" t="str">
        <f>IF(AQ232="","",VLOOKUP(AQ232,'標準様式１シフト記号表（勤務時間帯）'!$C$6:$K$35,9,FALSE))</f>
        <v/>
      </c>
      <c r="AR233" s="298" t="str">
        <f>IF(AR232="","",VLOOKUP(AR232,'標準様式１シフト記号表（勤務時間帯）'!$C$6:$K$35,9,FALSE))</f>
        <v/>
      </c>
      <c r="AS233" s="298" t="str">
        <f>IF(AS232="","",VLOOKUP(AS232,'標準様式１シフト記号表（勤務時間帯）'!$C$6:$K$35,9,FALSE))</f>
        <v/>
      </c>
      <c r="AT233" s="299" t="str">
        <f>IF(AT232="","",VLOOKUP(AT232,'標準様式１シフト記号表（勤務時間帯）'!$C$6:$K$35,9,FALSE))</f>
        <v/>
      </c>
      <c r="AU233" s="297" t="str">
        <f>IF(AU232="","",VLOOKUP(AU232,'標準様式１シフト記号表（勤務時間帯）'!$C$6:$K$35,9,FALSE))</f>
        <v/>
      </c>
      <c r="AV233" s="298" t="str">
        <f>IF(AV232="","",VLOOKUP(AV232,'標準様式１シフト記号表（勤務時間帯）'!$C$6:$K$35,9,FALSE))</f>
        <v/>
      </c>
      <c r="AW233" s="298" t="str">
        <f>IF(AW232="","",VLOOKUP(AW232,'標準様式１シフト記号表（勤務時間帯）'!$C$6:$K$35,9,FALSE))</f>
        <v/>
      </c>
      <c r="AX233" s="1592">
        <f>IF($BB$3="４週",SUM(S233:AT233),IF($BB$3="暦月",SUM(S233:AW233),""))</f>
        <v>0</v>
      </c>
      <c r="AY233" s="1593"/>
      <c r="AZ233" s="1594">
        <f>IF($BB$3="４週",AX233/4,IF($BB$3="暦月",'標準様式１（100名）'!AX233/('標準様式１（100名）'!$BB$8/7),""))</f>
        <v>0</v>
      </c>
      <c r="BA233" s="1595"/>
      <c r="BB233" s="1643"/>
      <c r="BC233" s="1544"/>
      <c r="BD233" s="1544"/>
      <c r="BE233" s="1544"/>
      <c r="BF233" s="1545"/>
    </row>
    <row r="234" spans="2:58" ht="20.25" customHeight="1" x14ac:dyDescent="0.15">
      <c r="B234" s="1522"/>
      <c r="C234" s="1631"/>
      <c r="D234" s="1632"/>
      <c r="E234" s="1633"/>
      <c r="F234" s="357">
        <f>C232</f>
        <v>0</v>
      </c>
      <c r="G234" s="1607"/>
      <c r="H234" s="1537"/>
      <c r="I234" s="1538"/>
      <c r="J234" s="1538"/>
      <c r="K234" s="1539"/>
      <c r="L234" s="1612"/>
      <c r="M234" s="1613"/>
      <c r="N234" s="1613"/>
      <c r="O234" s="1614"/>
      <c r="P234" s="1596" t="s">
        <v>550</v>
      </c>
      <c r="Q234" s="1597"/>
      <c r="R234" s="1598"/>
      <c r="S234" s="301" t="str">
        <f>IF(S232="","",VLOOKUP(S232,'標準様式１シフト記号表（勤務時間帯）'!$C$6:$U$35,19,FALSE))</f>
        <v/>
      </c>
      <c r="T234" s="302" t="str">
        <f>IF(T232="","",VLOOKUP(T232,'標準様式１シフト記号表（勤務時間帯）'!$C$6:$U$35,19,FALSE))</f>
        <v/>
      </c>
      <c r="U234" s="302" t="str">
        <f>IF(U232="","",VLOOKUP(U232,'標準様式１シフト記号表（勤務時間帯）'!$C$6:$U$35,19,FALSE))</f>
        <v/>
      </c>
      <c r="V234" s="302" t="str">
        <f>IF(V232="","",VLOOKUP(V232,'標準様式１シフト記号表（勤務時間帯）'!$C$6:$U$35,19,FALSE))</f>
        <v/>
      </c>
      <c r="W234" s="302" t="str">
        <f>IF(W232="","",VLOOKUP(W232,'標準様式１シフト記号表（勤務時間帯）'!$C$6:$U$35,19,FALSE))</f>
        <v/>
      </c>
      <c r="X234" s="302" t="str">
        <f>IF(X232="","",VLOOKUP(X232,'標準様式１シフト記号表（勤務時間帯）'!$C$6:$U$35,19,FALSE))</f>
        <v/>
      </c>
      <c r="Y234" s="303" t="str">
        <f>IF(Y232="","",VLOOKUP(Y232,'標準様式１シフト記号表（勤務時間帯）'!$C$6:$U$35,19,FALSE))</f>
        <v/>
      </c>
      <c r="Z234" s="301" t="str">
        <f>IF(Z232="","",VLOOKUP(Z232,'標準様式１シフト記号表（勤務時間帯）'!$C$6:$U$35,19,FALSE))</f>
        <v/>
      </c>
      <c r="AA234" s="302" t="str">
        <f>IF(AA232="","",VLOOKUP(AA232,'標準様式１シフト記号表（勤務時間帯）'!$C$6:$U$35,19,FALSE))</f>
        <v/>
      </c>
      <c r="AB234" s="302" t="str">
        <f>IF(AB232="","",VLOOKUP(AB232,'標準様式１シフト記号表（勤務時間帯）'!$C$6:$U$35,19,FALSE))</f>
        <v/>
      </c>
      <c r="AC234" s="302" t="str">
        <f>IF(AC232="","",VLOOKUP(AC232,'標準様式１シフト記号表（勤務時間帯）'!$C$6:$U$35,19,FALSE))</f>
        <v/>
      </c>
      <c r="AD234" s="302" t="str">
        <f>IF(AD232="","",VLOOKUP(AD232,'標準様式１シフト記号表（勤務時間帯）'!$C$6:$U$35,19,FALSE))</f>
        <v/>
      </c>
      <c r="AE234" s="302" t="str">
        <f>IF(AE232="","",VLOOKUP(AE232,'標準様式１シフト記号表（勤務時間帯）'!$C$6:$U$35,19,FALSE))</f>
        <v/>
      </c>
      <c r="AF234" s="303" t="str">
        <f>IF(AF232="","",VLOOKUP(AF232,'標準様式１シフト記号表（勤務時間帯）'!$C$6:$U$35,19,FALSE))</f>
        <v/>
      </c>
      <c r="AG234" s="301" t="str">
        <f>IF(AG232="","",VLOOKUP(AG232,'標準様式１シフト記号表（勤務時間帯）'!$C$6:$U$35,19,FALSE))</f>
        <v/>
      </c>
      <c r="AH234" s="302" t="str">
        <f>IF(AH232="","",VLOOKUP(AH232,'標準様式１シフト記号表（勤務時間帯）'!$C$6:$U$35,19,FALSE))</f>
        <v/>
      </c>
      <c r="AI234" s="302" t="str">
        <f>IF(AI232="","",VLOOKUP(AI232,'標準様式１シフト記号表（勤務時間帯）'!$C$6:$U$35,19,FALSE))</f>
        <v/>
      </c>
      <c r="AJ234" s="302" t="str">
        <f>IF(AJ232="","",VLOOKUP(AJ232,'標準様式１シフト記号表（勤務時間帯）'!$C$6:$U$35,19,FALSE))</f>
        <v/>
      </c>
      <c r="AK234" s="302" t="str">
        <f>IF(AK232="","",VLOOKUP(AK232,'標準様式１シフト記号表（勤務時間帯）'!$C$6:$U$35,19,FALSE))</f>
        <v/>
      </c>
      <c r="AL234" s="302" t="str">
        <f>IF(AL232="","",VLOOKUP(AL232,'標準様式１シフト記号表（勤務時間帯）'!$C$6:$U$35,19,FALSE))</f>
        <v/>
      </c>
      <c r="AM234" s="303" t="str">
        <f>IF(AM232="","",VLOOKUP(AM232,'標準様式１シフト記号表（勤務時間帯）'!$C$6:$U$35,19,FALSE))</f>
        <v/>
      </c>
      <c r="AN234" s="301" t="str">
        <f>IF(AN232="","",VLOOKUP(AN232,'標準様式１シフト記号表（勤務時間帯）'!$C$6:$U$35,19,FALSE))</f>
        <v/>
      </c>
      <c r="AO234" s="302" t="str">
        <f>IF(AO232="","",VLOOKUP(AO232,'標準様式１シフト記号表（勤務時間帯）'!$C$6:$U$35,19,FALSE))</f>
        <v/>
      </c>
      <c r="AP234" s="302" t="str">
        <f>IF(AP232="","",VLOOKUP(AP232,'標準様式１シフト記号表（勤務時間帯）'!$C$6:$U$35,19,FALSE))</f>
        <v/>
      </c>
      <c r="AQ234" s="302" t="str">
        <f>IF(AQ232="","",VLOOKUP(AQ232,'標準様式１シフト記号表（勤務時間帯）'!$C$6:$U$35,19,FALSE))</f>
        <v/>
      </c>
      <c r="AR234" s="302" t="str">
        <f>IF(AR232="","",VLOOKUP(AR232,'標準様式１シフト記号表（勤務時間帯）'!$C$6:$U$35,19,FALSE))</f>
        <v/>
      </c>
      <c r="AS234" s="302" t="str">
        <f>IF(AS232="","",VLOOKUP(AS232,'標準様式１シフト記号表（勤務時間帯）'!$C$6:$U$35,19,FALSE))</f>
        <v/>
      </c>
      <c r="AT234" s="303" t="str">
        <f>IF(AT232="","",VLOOKUP(AT232,'標準様式１シフト記号表（勤務時間帯）'!$C$6:$U$35,19,FALSE))</f>
        <v/>
      </c>
      <c r="AU234" s="301" t="str">
        <f>IF(AU232="","",VLOOKUP(AU232,'標準様式１シフト記号表（勤務時間帯）'!$C$6:$U$35,19,FALSE))</f>
        <v/>
      </c>
      <c r="AV234" s="302" t="str">
        <f>IF(AV232="","",VLOOKUP(AV232,'標準様式１シフト記号表（勤務時間帯）'!$C$6:$U$35,19,FALSE))</f>
        <v/>
      </c>
      <c r="AW234" s="302" t="str">
        <f>IF(AW232="","",VLOOKUP(AW232,'標準様式１シフト記号表（勤務時間帯）'!$C$6:$U$35,19,FALSE))</f>
        <v/>
      </c>
      <c r="AX234" s="1599">
        <f>IF($BB$3="４週",SUM(S234:AT234),IF($BB$3="暦月",SUM(S234:AW234),""))</f>
        <v>0</v>
      </c>
      <c r="AY234" s="1600"/>
      <c r="AZ234" s="1601">
        <f>IF($BB$3="４週",AX234/4,IF($BB$3="暦月",'標準様式１（100名）'!AX234/('標準様式１（100名）'!$BB$8/7),""))</f>
        <v>0</v>
      </c>
      <c r="BA234" s="1602"/>
      <c r="BB234" s="1644"/>
      <c r="BC234" s="1613"/>
      <c r="BD234" s="1613"/>
      <c r="BE234" s="1613"/>
      <c r="BF234" s="1614"/>
    </row>
    <row r="235" spans="2:58" ht="20.25" customHeight="1" x14ac:dyDescent="0.15">
      <c r="B235" s="1522">
        <f>B232+1</f>
        <v>72</v>
      </c>
      <c r="C235" s="1625"/>
      <c r="D235" s="1626"/>
      <c r="E235" s="1627"/>
      <c r="F235" s="304"/>
      <c r="G235" s="1606"/>
      <c r="H235" s="1608"/>
      <c r="I235" s="1538"/>
      <c r="J235" s="1538"/>
      <c r="K235" s="1539"/>
      <c r="L235" s="1609"/>
      <c r="M235" s="1610"/>
      <c r="N235" s="1610"/>
      <c r="O235" s="1611"/>
      <c r="P235" s="1615" t="s">
        <v>548</v>
      </c>
      <c r="Q235" s="1616"/>
      <c r="R235" s="1617"/>
      <c r="S235" s="354"/>
      <c r="T235" s="355"/>
      <c r="U235" s="355"/>
      <c r="V235" s="355"/>
      <c r="W235" s="355"/>
      <c r="X235" s="355"/>
      <c r="Y235" s="356"/>
      <c r="Z235" s="354"/>
      <c r="AA235" s="355"/>
      <c r="AB235" s="355"/>
      <c r="AC235" s="355"/>
      <c r="AD235" s="355"/>
      <c r="AE235" s="355"/>
      <c r="AF235" s="356"/>
      <c r="AG235" s="354"/>
      <c r="AH235" s="355"/>
      <c r="AI235" s="355"/>
      <c r="AJ235" s="355"/>
      <c r="AK235" s="355"/>
      <c r="AL235" s="355"/>
      <c r="AM235" s="356"/>
      <c r="AN235" s="354"/>
      <c r="AO235" s="355"/>
      <c r="AP235" s="355"/>
      <c r="AQ235" s="355"/>
      <c r="AR235" s="355"/>
      <c r="AS235" s="355"/>
      <c r="AT235" s="356"/>
      <c r="AU235" s="354"/>
      <c r="AV235" s="355"/>
      <c r="AW235" s="355"/>
      <c r="AX235" s="1692"/>
      <c r="AY235" s="1693"/>
      <c r="AZ235" s="1694"/>
      <c r="BA235" s="1695"/>
      <c r="BB235" s="1642"/>
      <c r="BC235" s="1610"/>
      <c r="BD235" s="1610"/>
      <c r="BE235" s="1610"/>
      <c r="BF235" s="1611"/>
    </row>
    <row r="236" spans="2:58" ht="20.25" customHeight="1" x14ac:dyDescent="0.15">
      <c r="B236" s="1522"/>
      <c r="C236" s="1628"/>
      <c r="D236" s="1629"/>
      <c r="E236" s="1630"/>
      <c r="F236" s="296"/>
      <c r="G236" s="1533"/>
      <c r="H236" s="1537"/>
      <c r="I236" s="1538"/>
      <c r="J236" s="1538"/>
      <c r="K236" s="1539"/>
      <c r="L236" s="1543"/>
      <c r="M236" s="1544"/>
      <c r="N236" s="1544"/>
      <c r="O236" s="1545"/>
      <c r="P236" s="1589" t="s">
        <v>549</v>
      </c>
      <c r="Q236" s="1590"/>
      <c r="R236" s="1591"/>
      <c r="S236" s="297" t="str">
        <f>IF(S235="","",VLOOKUP(S235,'標準様式１シフト記号表（勤務時間帯）'!$C$6:$K$35,9,FALSE))</f>
        <v/>
      </c>
      <c r="T236" s="298" t="str">
        <f>IF(T235="","",VLOOKUP(T235,'標準様式１シフト記号表（勤務時間帯）'!$C$6:$K$35,9,FALSE))</f>
        <v/>
      </c>
      <c r="U236" s="298" t="str">
        <f>IF(U235="","",VLOOKUP(U235,'標準様式１シフト記号表（勤務時間帯）'!$C$6:$K$35,9,FALSE))</f>
        <v/>
      </c>
      <c r="V236" s="298" t="str">
        <f>IF(V235="","",VLOOKUP(V235,'標準様式１シフト記号表（勤務時間帯）'!$C$6:$K$35,9,FALSE))</f>
        <v/>
      </c>
      <c r="W236" s="298" t="str">
        <f>IF(W235="","",VLOOKUP(W235,'標準様式１シフト記号表（勤務時間帯）'!$C$6:$K$35,9,FALSE))</f>
        <v/>
      </c>
      <c r="X236" s="298" t="str">
        <f>IF(X235="","",VLOOKUP(X235,'標準様式１シフト記号表（勤務時間帯）'!$C$6:$K$35,9,FALSE))</f>
        <v/>
      </c>
      <c r="Y236" s="299" t="str">
        <f>IF(Y235="","",VLOOKUP(Y235,'標準様式１シフト記号表（勤務時間帯）'!$C$6:$K$35,9,FALSE))</f>
        <v/>
      </c>
      <c r="Z236" s="297" t="str">
        <f>IF(Z235="","",VLOOKUP(Z235,'標準様式１シフト記号表（勤務時間帯）'!$C$6:$K$35,9,FALSE))</f>
        <v/>
      </c>
      <c r="AA236" s="298" t="str">
        <f>IF(AA235="","",VLOOKUP(AA235,'標準様式１シフト記号表（勤務時間帯）'!$C$6:$K$35,9,FALSE))</f>
        <v/>
      </c>
      <c r="AB236" s="298" t="str">
        <f>IF(AB235="","",VLOOKUP(AB235,'標準様式１シフト記号表（勤務時間帯）'!$C$6:$K$35,9,FALSE))</f>
        <v/>
      </c>
      <c r="AC236" s="298" t="str">
        <f>IF(AC235="","",VLOOKUP(AC235,'標準様式１シフト記号表（勤務時間帯）'!$C$6:$K$35,9,FALSE))</f>
        <v/>
      </c>
      <c r="AD236" s="298" t="str">
        <f>IF(AD235="","",VLOOKUP(AD235,'標準様式１シフト記号表（勤務時間帯）'!$C$6:$K$35,9,FALSE))</f>
        <v/>
      </c>
      <c r="AE236" s="298" t="str">
        <f>IF(AE235="","",VLOOKUP(AE235,'標準様式１シフト記号表（勤務時間帯）'!$C$6:$K$35,9,FALSE))</f>
        <v/>
      </c>
      <c r="AF236" s="299" t="str">
        <f>IF(AF235="","",VLOOKUP(AF235,'標準様式１シフト記号表（勤務時間帯）'!$C$6:$K$35,9,FALSE))</f>
        <v/>
      </c>
      <c r="AG236" s="297" t="str">
        <f>IF(AG235="","",VLOOKUP(AG235,'標準様式１シフト記号表（勤務時間帯）'!$C$6:$K$35,9,FALSE))</f>
        <v/>
      </c>
      <c r="AH236" s="298" t="str">
        <f>IF(AH235="","",VLOOKUP(AH235,'標準様式１シフト記号表（勤務時間帯）'!$C$6:$K$35,9,FALSE))</f>
        <v/>
      </c>
      <c r="AI236" s="298" t="str">
        <f>IF(AI235="","",VLOOKUP(AI235,'標準様式１シフト記号表（勤務時間帯）'!$C$6:$K$35,9,FALSE))</f>
        <v/>
      </c>
      <c r="AJ236" s="298" t="str">
        <f>IF(AJ235="","",VLOOKUP(AJ235,'標準様式１シフト記号表（勤務時間帯）'!$C$6:$K$35,9,FALSE))</f>
        <v/>
      </c>
      <c r="AK236" s="298" t="str">
        <f>IF(AK235="","",VLOOKUP(AK235,'標準様式１シフト記号表（勤務時間帯）'!$C$6:$K$35,9,FALSE))</f>
        <v/>
      </c>
      <c r="AL236" s="298" t="str">
        <f>IF(AL235="","",VLOOKUP(AL235,'標準様式１シフト記号表（勤務時間帯）'!$C$6:$K$35,9,FALSE))</f>
        <v/>
      </c>
      <c r="AM236" s="299" t="str">
        <f>IF(AM235="","",VLOOKUP(AM235,'標準様式１シフト記号表（勤務時間帯）'!$C$6:$K$35,9,FALSE))</f>
        <v/>
      </c>
      <c r="AN236" s="297" t="str">
        <f>IF(AN235="","",VLOOKUP(AN235,'標準様式１シフト記号表（勤務時間帯）'!$C$6:$K$35,9,FALSE))</f>
        <v/>
      </c>
      <c r="AO236" s="298" t="str">
        <f>IF(AO235="","",VLOOKUP(AO235,'標準様式１シフト記号表（勤務時間帯）'!$C$6:$K$35,9,FALSE))</f>
        <v/>
      </c>
      <c r="AP236" s="298" t="str">
        <f>IF(AP235="","",VLOOKUP(AP235,'標準様式１シフト記号表（勤務時間帯）'!$C$6:$K$35,9,FALSE))</f>
        <v/>
      </c>
      <c r="AQ236" s="298" t="str">
        <f>IF(AQ235="","",VLOOKUP(AQ235,'標準様式１シフト記号表（勤務時間帯）'!$C$6:$K$35,9,FALSE))</f>
        <v/>
      </c>
      <c r="AR236" s="298" t="str">
        <f>IF(AR235="","",VLOOKUP(AR235,'標準様式１シフト記号表（勤務時間帯）'!$C$6:$K$35,9,FALSE))</f>
        <v/>
      </c>
      <c r="AS236" s="298" t="str">
        <f>IF(AS235="","",VLOOKUP(AS235,'標準様式１シフト記号表（勤務時間帯）'!$C$6:$K$35,9,FALSE))</f>
        <v/>
      </c>
      <c r="AT236" s="299" t="str">
        <f>IF(AT235="","",VLOOKUP(AT235,'標準様式１シフト記号表（勤務時間帯）'!$C$6:$K$35,9,FALSE))</f>
        <v/>
      </c>
      <c r="AU236" s="297" t="str">
        <f>IF(AU235="","",VLOOKUP(AU235,'標準様式１シフト記号表（勤務時間帯）'!$C$6:$K$35,9,FALSE))</f>
        <v/>
      </c>
      <c r="AV236" s="298" t="str">
        <f>IF(AV235="","",VLOOKUP(AV235,'標準様式１シフト記号表（勤務時間帯）'!$C$6:$K$35,9,FALSE))</f>
        <v/>
      </c>
      <c r="AW236" s="298" t="str">
        <f>IF(AW235="","",VLOOKUP(AW235,'標準様式１シフト記号表（勤務時間帯）'!$C$6:$K$35,9,FALSE))</f>
        <v/>
      </c>
      <c r="AX236" s="1592">
        <f>IF($BB$3="４週",SUM(S236:AT236),IF($BB$3="暦月",SUM(S236:AW236),""))</f>
        <v>0</v>
      </c>
      <c r="AY236" s="1593"/>
      <c r="AZ236" s="1594">
        <f>IF($BB$3="４週",AX236/4,IF($BB$3="暦月",'標準様式１（100名）'!AX236/('標準様式１（100名）'!$BB$8/7),""))</f>
        <v>0</v>
      </c>
      <c r="BA236" s="1595"/>
      <c r="BB236" s="1643"/>
      <c r="BC236" s="1544"/>
      <c r="BD236" s="1544"/>
      <c r="BE236" s="1544"/>
      <c r="BF236" s="1545"/>
    </row>
    <row r="237" spans="2:58" ht="20.25" customHeight="1" x14ac:dyDescent="0.15">
      <c r="B237" s="1522"/>
      <c r="C237" s="1631"/>
      <c r="D237" s="1632"/>
      <c r="E237" s="1633"/>
      <c r="F237" s="357">
        <f>C235</f>
        <v>0</v>
      </c>
      <c r="G237" s="1607"/>
      <c r="H237" s="1537"/>
      <c r="I237" s="1538"/>
      <c r="J237" s="1538"/>
      <c r="K237" s="1539"/>
      <c r="L237" s="1612"/>
      <c r="M237" s="1613"/>
      <c r="N237" s="1613"/>
      <c r="O237" s="1614"/>
      <c r="P237" s="1596" t="s">
        <v>550</v>
      </c>
      <c r="Q237" s="1597"/>
      <c r="R237" s="1598"/>
      <c r="S237" s="301" t="str">
        <f>IF(S235="","",VLOOKUP(S235,'標準様式１シフト記号表（勤務時間帯）'!$C$6:$U$35,19,FALSE))</f>
        <v/>
      </c>
      <c r="T237" s="302" t="str">
        <f>IF(T235="","",VLOOKUP(T235,'標準様式１シフト記号表（勤務時間帯）'!$C$6:$U$35,19,FALSE))</f>
        <v/>
      </c>
      <c r="U237" s="302" t="str">
        <f>IF(U235="","",VLOOKUP(U235,'標準様式１シフト記号表（勤務時間帯）'!$C$6:$U$35,19,FALSE))</f>
        <v/>
      </c>
      <c r="V237" s="302" t="str">
        <f>IF(V235="","",VLOOKUP(V235,'標準様式１シフト記号表（勤務時間帯）'!$C$6:$U$35,19,FALSE))</f>
        <v/>
      </c>
      <c r="W237" s="302" t="str">
        <f>IF(W235="","",VLOOKUP(W235,'標準様式１シフト記号表（勤務時間帯）'!$C$6:$U$35,19,FALSE))</f>
        <v/>
      </c>
      <c r="X237" s="302" t="str">
        <f>IF(X235="","",VLOOKUP(X235,'標準様式１シフト記号表（勤務時間帯）'!$C$6:$U$35,19,FALSE))</f>
        <v/>
      </c>
      <c r="Y237" s="303" t="str">
        <f>IF(Y235="","",VLOOKUP(Y235,'標準様式１シフト記号表（勤務時間帯）'!$C$6:$U$35,19,FALSE))</f>
        <v/>
      </c>
      <c r="Z237" s="301" t="str">
        <f>IF(Z235="","",VLOOKUP(Z235,'標準様式１シフト記号表（勤務時間帯）'!$C$6:$U$35,19,FALSE))</f>
        <v/>
      </c>
      <c r="AA237" s="302" t="str">
        <f>IF(AA235="","",VLOOKUP(AA235,'標準様式１シフト記号表（勤務時間帯）'!$C$6:$U$35,19,FALSE))</f>
        <v/>
      </c>
      <c r="AB237" s="302" t="str">
        <f>IF(AB235="","",VLOOKUP(AB235,'標準様式１シフト記号表（勤務時間帯）'!$C$6:$U$35,19,FALSE))</f>
        <v/>
      </c>
      <c r="AC237" s="302" t="str">
        <f>IF(AC235="","",VLOOKUP(AC235,'標準様式１シフト記号表（勤務時間帯）'!$C$6:$U$35,19,FALSE))</f>
        <v/>
      </c>
      <c r="AD237" s="302" t="str">
        <f>IF(AD235="","",VLOOKUP(AD235,'標準様式１シフト記号表（勤務時間帯）'!$C$6:$U$35,19,FALSE))</f>
        <v/>
      </c>
      <c r="AE237" s="302" t="str">
        <f>IF(AE235="","",VLOOKUP(AE235,'標準様式１シフト記号表（勤務時間帯）'!$C$6:$U$35,19,FALSE))</f>
        <v/>
      </c>
      <c r="AF237" s="303" t="str">
        <f>IF(AF235="","",VLOOKUP(AF235,'標準様式１シフト記号表（勤務時間帯）'!$C$6:$U$35,19,FALSE))</f>
        <v/>
      </c>
      <c r="AG237" s="301" t="str">
        <f>IF(AG235="","",VLOOKUP(AG235,'標準様式１シフト記号表（勤務時間帯）'!$C$6:$U$35,19,FALSE))</f>
        <v/>
      </c>
      <c r="AH237" s="302" t="str">
        <f>IF(AH235="","",VLOOKUP(AH235,'標準様式１シフト記号表（勤務時間帯）'!$C$6:$U$35,19,FALSE))</f>
        <v/>
      </c>
      <c r="AI237" s="302" t="str">
        <f>IF(AI235="","",VLOOKUP(AI235,'標準様式１シフト記号表（勤務時間帯）'!$C$6:$U$35,19,FALSE))</f>
        <v/>
      </c>
      <c r="AJ237" s="302" t="str">
        <f>IF(AJ235="","",VLOOKUP(AJ235,'標準様式１シフト記号表（勤務時間帯）'!$C$6:$U$35,19,FALSE))</f>
        <v/>
      </c>
      <c r="AK237" s="302" t="str">
        <f>IF(AK235="","",VLOOKUP(AK235,'標準様式１シフト記号表（勤務時間帯）'!$C$6:$U$35,19,FALSE))</f>
        <v/>
      </c>
      <c r="AL237" s="302" t="str">
        <f>IF(AL235="","",VLOOKUP(AL235,'標準様式１シフト記号表（勤務時間帯）'!$C$6:$U$35,19,FALSE))</f>
        <v/>
      </c>
      <c r="AM237" s="303" t="str">
        <f>IF(AM235="","",VLOOKUP(AM235,'標準様式１シフト記号表（勤務時間帯）'!$C$6:$U$35,19,FALSE))</f>
        <v/>
      </c>
      <c r="AN237" s="301" t="str">
        <f>IF(AN235="","",VLOOKUP(AN235,'標準様式１シフト記号表（勤務時間帯）'!$C$6:$U$35,19,FALSE))</f>
        <v/>
      </c>
      <c r="AO237" s="302" t="str">
        <f>IF(AO235="","",VLOOKUP(AO235,'標準様式１シフト記号表（勤務時間帯）'!$C$6:$U$35,19,FALSE))</f>
        <v/>
      </c>
      <c r="AP237" s="302" t="str">
        <f>IF(AP235="","",VLOOKUP(AP235,'標準様式１シフト記号表（勤務時間帯）'!$C$6:$U$35,19,FALSE))</f>
        <v/>
      </c>
      <c r="AQ237" s="302" t="str">
        <f>IF(AQ235="","",VLOOKUP(AQ235,'標準様式１シフト記号表（勤務時間帯）'!$C$6:$U$35,19,FALSE))</f>
        <v/>
      </c>
      <c r="AR237" s="302" t="str">
        <f>IF(AR235="","",VLOOKUP(AR235,'標準様式１シフト記号表（勤務時間帯）'!$C$6:$U$35,19,FALSE))</f>
        <v/>
      </c>
      <c r="AS237" s="302" t="str">
        <f>IF(AS235="","",VLOOKUP(AS235,'標準様式１シフト記号表（勤務時間帯）'!$C$6:$U$35,19,FALSE))</f>
        <v/>
      </c>
      <c r="AT237" s="303" t="str">
        <f>IF(AT235="","",VLOOKUP(AT235,'標準様式１シフト記号表（勤務時間帯）'!$C$6:$U$35,19,FALSE))</f>
        <v/>
      </c>
      <c r="AU237" s="301" t="str">
        <f>IF(AU235="","",VLOOKUP(AU235,'標準様式１シフト記号表（勤務時間帯）'!$C$6:$U$35,19,FALSE))</f>
        <v/>
      </c>
      <c r="AV237" s="302" t="str">
        <f>IF(AV235="","",VLOOKUP(AV235,'標準様式１シフト記号表（勤務時間帯）'!$C$6:$U$35,19,FALSE))</f>
        <v/>
      </c>
      <c r="AW237" s="302" t="str">
        <f>IF(AW235="","",VLOOKUP(AW235,'標準様式１シフト記号表（勤務時間帯）'!$C$6:$U$35,19,FALSE))</f>
        <v/>
      </c>
      <c r="AX237" s="1599">
        <f>IF($BB$3="４週",SUM(S237:AT237),IF($BB$3="暦月",SUM(S237:AW237),""))</f>
        <v>0</v>
      </c>
      <c r="AY237" s="1600"/>
      <c r="AZ237" s="1601">
        <f>IF($BB$3="４週",AX237/4,IF($BB$3="暦月",'標準様式１（100名）'!AX237/('標準様式１（100名）'!$BB$8/7),""))</f>
        <v>0</v>
      </c>
      <c r="BA237" s="1602"/>
      <c r="BB237" s="1644"/>
      <c r="BC237" s="1613"/>
      <c r="BD237" s="1613"/>
      <c r="BE237" s="1613"/>
      <c r="BF237" s="1614"/>
    </row>
    <row r="238" spans="2:58" ht="20.25" customHeight="1" x14ac:dyDescent="0.15">
      <c r="B238" s="1522">
        <f>B235+1</f>
        <v>73</v>
      </c>
      <c r="C238" s="1625"/>
      <c r="D238" s="1626"/>
      <c r="E238" s="1627"/>
      <c r="F238" s="304"/>
      <c r="G238" s="1606"/>
      <c r="H238" s="1608"/>
      <c r="I238" s="1538"/>
      <c r="J238" s="1538"/>
      <c r="K238" s="1539"/>
      <c r="L238" s="1609"/>
      <c r="M238" s="1610"/>
      <c r="N238" s="1610"/>
      <c r="O238" s="1611"/>
      <c r="P238" s="1615" t="s">
        <v>548</v>
      </c>
      <c r="Q238" s="1616"/>
      <c r="R238" s="1617"/>
      <c r="S238" s="354"/>
      <c r="T238" s="355"/>
      <c r="U238" s="355"/>
      <c r="V238" s="355"/>
      <c r="W238" s="355"/>
      <c r="X238" s="355"/>
      <c r="Y238" s="356"/>
      <c r="Z238" s="354"/>
      <c r="AA238" s="355"/>
      <c r="AB238" s="355"/>
      <c r="AC238" s="355"/>
      <c r="AD238" s="355"/>
      <c r="AE238" s="355"/>
      <c r="AF238" s="356"/>
      <c r="AG238" s="354"/>
      <c r="AH238" s="355"/>
      <c r="AI238" s="355"/>
      <c r="AJ238" s="355"/>
      <c r="AK238" s="355"/>
      <c r="AL238" s="355"/>
      <c r="AM238" s="356"/>
      <c r="AN238" s="354"/>
      <c r="AO238" s="355"/>
      <c r="AP238" s="355"/>
      <c r="AQ238" s="355"/>
      <c r="AR238" s="355"/>
      <c r="AS238" s="355"/>
      <c r="AT238" s="356"/>
      <c r="AU238" s="354"/>
      <c r="AV238" s="355"/>
      <c r="AW238" s="355"/>
      <c r="AX238" s="1692"/>
      <c r="AY238" s="1693"/>
      <c r="AZ238" s="1694"/>
      <c r="BA238" s="1695"/>
      <c r="BB238" s="1642"/>
      <c r="BC238" s="1610"/>
      <c r="BD238" s="1610"/>
      <c r="BE238" s="1610"/>
      <c r="BF238" s="1611"/>
    </row>
    <row r="239" spans="2:58" ht="20.25" customHeight="1" x14ac:dyDescent="0.15">
      <c r="B239" s="1522"/>
      <c r="C239" s="1628"/>
      <c r="D239" s="1629"/>
      <c r="E239" s="1630"/>
      <c r="F239" s="296"/>
      <c r="G239" s="1533"/>
      <c r="H239" s="1537"/>
      <c r="I239" s="1538"/>
      <c r="J239" s="1538"/>
      <c r="K239" s="1539"/>
      <c r="L239" s="1543"/>
      <c r="M239" s="1544"/>
      <c r="N239" s="1544"/>
      <c r="O239" s="1545"/>
      <c r="P239" s="1589" t="s">
        <v>549</v>
      </c>
      <c r="Q239" s="1590"/>
      <c r="R239" s="1591"/>
      <c r="S239" s="297" t="str">
        <f>IF(S238="","",VLOOKUP(S238,'標準様式１シフト記号表（勤務時間帯）'!$C$6:$K$35,9,FALSE))</f>
        <v/>
      </c>
      <c r="T239" s="298" t="str">
        <f>IF(T238="","",VLOOKUP(T238,'標準様式１シフト記号表（勤務時間帯）'!$C$6:$K$35,9,FALSE))</f>
        <v/>
      </c>
      <c r="U239" s="298" t="str">
        <f>IF(U238="","",VLOOKUP(U238,'標準様式１シフト記号表（勤務時間帯）'!$C$6:$K$35,9,FALSE))</f>
        <v/>
      </c>
      <c r="V239" s="298" t="str">
        <f>IF(V238="","",VLOOKUP(V238,'標準様式１シフト記号表（勤務時間帯）'!$C$6:$K$35,9,FALSE))</f>
        <v/>
      </c>
      <c r="W239" s="298" t="str">
        <f>IF(W238="","",VLOOKUP(W238,'標準様式１シフト記号表（勤務時間帯）'!$C$6:$K$35,9,FALSE))</f>
        <v/>
      </c>
      <c r="X239" s="298" t="str">
        <f>IF(X238="","",VLOOKUP(X238,'標準様式１シフト記号表（勤務時間帯）'!$C$6:$K$35,9,FALSE))</f>
        <v/>
      </c>
      <c r="Y239" s="299" t="str">
        <f>IF(Y238="","",VLOOKUP(Y238,'標準様式１シフト記号表（勤務時間帯）'!$C$6:$K$35,9,FALSE))</f>
        <v/>
      </c>
      <c r="Z239" s="297" t="str">
        <f>IF(Z238="","",VLOOKUP(Z238,'標準様式１シフト記号表（勤務時間帯）'!$C$6:$K$35,9,FALSE))</f>
        <v/>
      </c>
      <c r="AA239" s="298" t="str">
        <f>IF(AA238="","",VLOOKUP(AA238,'標準様式１シフト記号表（勤務時間帯）'!$C$6:$K$35,9,FALSE))</f>
        <v/>
      </c>
      <c r="AB239" s="298" t="str">
        <f>IF(AB238="","",VLOOKUP(AB238,'標準様式１シフト記号表（勤務時間帯）'!$C$6:$K$35,9,FALSE))</f>
        <v/>
      </c>
      <c r="AC239" s="298" t="str">
        <f>IF(AC238="","",VLOOKUP(AC238,'標準様式１シフト記号表（勤務時間帯）'!$C$6:$K$35,9,FALSE))</f>
        <v/>
      </c>
      <c r="AD239" s="298" t="str">
        <f>IF(AD238="","",VLOOKUP(AD238,'標準様式１シフト記号表（勤務時間帯）'!$C$6:$K$35,9,FALSE))</f>
        <v/>
      </c>
      <c r="AE239" s="298" t="str">
        <f>IF(AE238="","",VLOOKUP(AE238,'標準様式１シフト記号表（勤務時間帯）'!$C$6:$K$35,9,FALSE))</f>
        <v/>
      </c>
      <c r="AF239" s="299" t="str">
        <f>IF(AF238="","",VLOOKUP(AF238,'標準様式１シフト記号表（勤務時間帯）'!$C$6:$K$35,9,FALSE))</f>
        <v/>
      </c>
      <c r="AG239" s="297" t="str">
        <f>IF(AG238="","",VLOOKUP(AG238,'標準様式１シフト記号表（勤務時間帯）'!$C$6:$K$35,9,FALSE))</f>
        <v/>
      </c>
      <c r="AH239" s="298" t="str">
        <f>IF(AH238="","",VLOOKUP(AH238,'標準様式１シフト記号表（勤務時間帯）'!$C$6:$K$35,9,FALSE))</f>
        <v/>
      </c>
      <c r="AI239" s="298" t="str">
        <f>IF(AI238="","",VLOOKUP(AI238,'標準様式１シフト記号表（勤務時間帯）'!$C$6:$K$35,9,FALSE))</f>
        <v/>
      </c>
      <c r="AJ239" s="298" t="str">
        <f>IF(AJ238="","",VLOOKUP(AJ238,'標準様式１シフト記号表（勤務時間帯）'!$C$6:$K$35,9,FALSE))</f>
        <v/>
      </c>
      <c r="AK239" s="298" t="str">
        <f>IF(AK238="","",VLOOKUP(AK238,'標準様式１シフト記号表（勤務時間帯）'!$C$6:$K$35,9,FALSE))</f>
        <v/>
      </c>
      <c r="AL239" s="298" t="str">
        <f>IF(AL238="","",VLOOKUP(AL238,'標準様式１シフト記号表（勤務時間帯）'!$C$6:$K$35,9,FALSE))</f>
        <v/>
      </c>
      <c r="AM239" s="299" t="str">
        <f>IF(AM238="","",VLOOKUP(AM238,'標準様式１シフト記号表（勤務時間帯）'!$C$6:$K$35,9,FALSE))</f>
        <v/>
      </c>
      <c r="AN239" s="297" t="str">
        <f>IF(AN238="","",VLOOKUP(AN238,'標準様式１シフト記号表（勤務時間帯）'!$C$6:$K$35,9,FALSE))</f>
        <v/>
      </c>
      <c r="AO239" s="298" t="str">
        <f>IF(AO238="","",VLOOKUP(AO238,'標準様式１シフト記号表（勤務時間帯）'!$C$6:$K$35,9,FALSE))</f>
        <v/>
      </c>
      <c r="AP239" s="298" t="str">
        <f>IF(AP238="","",VLOOKUP(AP238,'標準様式１シフト記号表（勤務時間帯）'!$C$6:$K$35,9,FALSE))</f>
        <v/>
      </c>
      <c r="AQ239" s="298" t="str">
        <f>IF(AQ238="","",VLOOKUP(AQ238,'標準様式１シフト記号表（勤務時間帯）'!$C$6:$K$35,9,FALSE))</f>
        <v/>
      </c>
      <c r="AR239" s="298" t="str">
        <f>IF(AR238="","",VLOOKUP(AR238,'標準様式１シフト記号表（勤務時間帯）'!$C$6:$K$35,9,FALSE))</f>
        <v/>
      </c>
      <c r="AS239" s="298" t="str">
        <f>IF(AS238="","",VLOOKUP(AS238,'標準様式１シフト記号表（勤務時間帯）'!$C$6:$K$35,9,FALSE))</f>
        <v/>
      </c>
      <c r="AT239" s="299" t="str">
        <f>IF(AT238="","",VLOOKUP(AT238,'標準様式１シフト記号表（勤務時間帯）'!$C$6:$K$35,9,FALSE))</f>
        <v/>
      </c>
      <c r="AU239" s="297" t="str">
        <f>IF(AU238="","",VLOOKUP(AU238,'標準様式１シフト記号表（勤務時間帯）'!$C$6:$K$35,9,FALSE))</f>
        <v/>
      </c>
      <c r="AV239" s="298" t="str">
        <f>IF(AV238="","",VLOOKUP(AV238,'標準様式１シフト記号表（勤務時間帯）'!$C$6:$K$35,9,FALSE))</f>
        <v/>
      </c>
      <c r="AW239" s="298" t="str">
        <f>IF(AW238="","",VLOOKUP(AW238,'標準様式１シフト記号表（勤務時間帯）'!$C$6:$K$35,9,FALSE))</f>
        <v/>
      </c>
      <c r="AX239" s="1592">
        <f>IF($BB$3="４週",SUM(S239:AT239),IF($BB$3="暦月",SUM(S239:AW239),""))</f>
        <v>0</v>
      </c>
      <c r="AY239" s="1593"/>
      <c r="AZ239" s="1594">
        <f>IF($BB$3="４週",AX239/4,IF($BB$3="暦月",'標準様式１（100名）'!AX239/('標準様式１（100名）'!$BB$8/7),""))</f>
        <v>0</v>
      </c>
      <c r="BA239" s="1595"/>
      <c r="BB239" s="1643"/>
      <c r="BC239" s="1544"/>
      <c r="BD239" s="1544"/>
      <c r="BE239" s="1544"/>
      <c r="BF239" s="1545"/>
    </row>
    <row r="240" spans="2:58" ht="20.25" customHeight="1" x14ac:dyDescent="0.15">
      <c r="B240" s="1522"/>
      <c r="C240" s="1631"/>
      <c r="D240" s="1632"/>
      <c r="E240" s="1633"/>
      <c r="F240" s="357">
        <f>C238</f>
        <v>0</v>
      </c>
      <c r="G240" s="1607"/>
      <c r="H240" s="1537"/>
      <c r="I240" s="1538"/>
      <c r="J240" s="1538"/>
      <c r="K240" s="1539"/>
      <c r="L240" s="1612"/>
      <c r="M240" s="1613"/>
      <c r="N240" s="1613"/>
      <c r="O240" s="1614"/>
      <c r="P240" s="1596" t="s">
        <v>550</v>
      </c>
      <c r="Q240" s="1597"/>
      <c r="R240" s="1598"/>
      <c r="S240" s="301" t="str">
        <f>IF(S238="","",VLOOKUP(S238,'標準様式１シフト記号表（勤務時間帯）'!$C$6:$U$35,19,FALSE))</f>
        <v/>
      </c>
      <c r="T240" s="302" t="str">
        <f>IF(T238="","",VLOOKUP(T238,'標準様式１シフト記号表（勤務時間帯）'!$C$6:$U$35,19,FALSE))</f>
        <v/>
      </c>
      <c r="U240" s="302" t="str">
        <f>IF(U238="","",VLOOKUP(U238,'標準様式１シフト記号表（勤務時間帯）'!$C$6:$U$35,19,FALSE))</f>
        <v/>
      </c>
      <c r="V240" s="302" t="str">
        <f>IF(V238="","",VLOOKUP(V238,'標準様式１シフト記号表（勤務時間帯）'!$C$6:$U$35,19,FALSE))</f>
        <v/>
      </c>
      <c r="W240" s="302" t="str">
        <f>IF(W238="","",VLOOKUP(W238,'標準様式１シフト記号表（勤務時間帯）'!$C$6:$U$35,19,FALSE))</f>
        <v/>
      </c>
      <c r="X240" s="302" t="str">
        <f>IF(X238="","",VLOOKUP(X238,'標準様式１シフト記号表（勤務時間帯）'!$C$6:$U$35,19,FALSE))</f>
        <v/>
      </c>
      <c r="Y240" s="303" t="str">
        <f>IF(Y238="","",VLOOKUP(Y238,'標準様式１シフト記号表（勤務時間帯）'!$C$6:$U$35,19,FALSE))</f>
        <v/>
      </c>
      <c r="Z240" s="301" t="str">
        <f>IF(Z238="","",VLOOKUP(Z238,'標準様式１シフト記号表（勤務時間帯）'!$C$6:$U$35,19,FALSE))</f>
        <v/>
      </c>
      <c r="AA240" s="302" t="str">
        <f>IF(AA238="","",VLOOKUP(AA238,'標準様式１シフト記号表（勤務時間帯）'!$C$6:$U$35,19,FALSE))</f>
        <v/>
      </c>
      <c r="AB240" s="302" t="str">
        <f>IF(AB238="","",VLOOKUP(AB238,'標準様式１シフト記号表（勤務時間帯）'!$C$6:$U$35,19,FALSE))</f>
        <v/>
      </c>
      <c r="AC240" s="302" t="str">
        <f>IF(AC238="","",VLOOKUP(AC238,'標準様式１シフト記号表（勤務時間帯）'!$C$6:$U$35,19,FALSE))</f>
        <v/>
      </c>
      <c r="AD240" s="302" t="str">
        <f>IF(AD238="","",VLOOKUP(AD238,'標準様式１シフト記号表（勤務時間帯）'!$C$6:$U$35,19,FALSE))</f>
        <v/>
      </c>
      <c r="AE240" s="302" t="str">
        <f>IF(AE238="","",VLOOKUP(AE238,'標準様式１シフト記号表（勤務時間帯）'!$C$6:$U$35,19,FALSE))</f>
        <v/>
      </c>
      <c r="AF240" s="303" t="str">
        <f>IF(AF238="","",VLOOKUP(AF238,'標準様式１シフト記号表（勤務時間帯）'!$C$6:$U$35,19,FALSE))</f>
        <v/>
      </c>
      <c r="AG240" s="301" t="str">
        <f>IF(AG238="","",VLOOKUP(AG238,'標準様式１シフト記号表（勤務時間帯）'!$C$6:$U$35,19,FALSE))</f>
        <v/>
      </c>
      <c r="AH240" s="302" t="str">
        <f>IF(AH238="","",VLOOKUP(AH238,'標準様式１シフト記号表（勤務時間帯）'!$C$6:$U$35,19,FALSE))</f>
        <v/>
      </c>
      <c r="AI240" s="302" t="str">
        <f>IF(AI238="","",VLOOKUP(AI238,'標準様式１シフト記号表（勤務時間帯）'!$C$6:$U$35,19,FALSE))</f>
        <v/>
      </c>
      <c r="AJ240" s="302" t="str">
        <f>IF(AJ238="","",VLOOKUP(AJ238,'標準様式１シフト記号表（勤務時間帯）'!$C$6:$U$35,19,FALSE))</f>
        <v/>
      </c>
      <c r="AK240" s="302" t="str">
        <f>IF(AK238="","",VLOOKUP(AK238,'標準様式１シフト記号表（勤務時間帯）'!$C$6:$U$35,19,FALSE))</f>
        <v/>
      </c>
      <c r="AL240" s="302" t="str">
        <f>IF(AL238="","",VLOOKUP(AL238,'標準様式１シフト記号表（勤務時間帯）'!$C$6:$U$35,19,FALSE))</f>
        <v/>
      </c>
      <c r="AM240" s="303" t="str">
        <f>IF(AM238="","",VLOOKUP(AM238,'標準様式１シフト記号表（勤務時間帯）'!$C$6:$U$35,19,FALSE))</f>
        <v/>
      </c>
      <c r="AN240" s="301" t="str">
        <f>IF(AN238="","",VLOOKUP(AN238,'標準様式１シフト記号表（勤務時間帯）'!$C$6:$U$35,19,FALSE))</f>
        <v/>
      </c>
      <c r="AO240" s="302" t="str">
        <f>IF(AO238="","",VLOOKUP(AO238,'標準様式１シフト記号表（勤務時間帯）'!$C$6:$U$35,19,FALSE))</f>
        <v/>
      </c>
      <c r="AP240" s="302" t="str">
        <f>IF(AP238="","",VLOOKUP(AP238,'標準様式１シフト記号表（勤務時間帯）'!$C$6:$U$35,19,FALSE))</f>
        <v/>
      </c>
      <c r="AQ240" s="302" t="str">
        <f>IF(AQ238="","",VLOOKUP(AQ238,'標準様式１シフト記号表（勤務時間帯）'!$C$6:$U$35,19,FALSE))</f>
        <v/>
      </c>
      <c r="AR240" s="302" t="str">
        <f>IF(AR238="","",VLOOKUP(AR238,'標準様式１シフト記号表（勤務時間帯）'!$C$6:$U$35,19,FALSE))</f>
        <v/>
      </c>
      <c r="AS240" s="302" t="str">
        <f>IF(AS238="","",VLOOKUP(AS238,'標準様式１シフト記号表（勤務時間帯）'!$C$6:$U$35,19,FALSE))</f>
        <v/>
      </c>
      <c r="AT240" s="303" t="str">
        <f>IF(AT238="","",VLOOKUP(AT238,'標準様式１シフト記号表（勤務時間帯）'!$C$6:$U$35,19,FALSE))</f>
        <v/>
      </c>
      <c r="AU240" s="301" t="str">
        <f>IF(AU238="","",VLOOKUP(AU238,'標準様式１シフト記号表（勤務時間帯）'!$C$6:$U$35,19,FALSE))</f>
        <v/>
      </c>
      <c r="AV240" s="302" t="str">
        <f>IF(AV238="","",VLOOKUP(AV238,'標準様式１シフト記号表（勤務時間帯）'!$C$6:$U$35,19,FALSE))</f>
        <v/>
      </c>
      <c r="AW240" s="302" t="str">
        <f>IF(AW238="","",VLOOKUP(AW238,'標準様式１シフト記号表（勤務時間帯）'!$C$6:$U$35,19,FALSE))</f>
        <v/>
      </c>
      <c r="AX240" s="1599">
        <f>IF($BB$3="４週",SUM(S240:AT240),IF($BB$3="暦月",SUM(S240:AW240),""))</f>
        <v>0</v>
      </c>
      <c r="AY240" s="1600"/>
      <c r="AZ240" s="1601">
        <f>IF($BB$3="４週",AX240/4,IF($BB$3="暦月",'標準様式１（100名）'!AX240/('標準様式１（100名）'!$BB$8/7),""))</f>
        <v>0</v>
      </c>
      <c r="BA240" s="1602"/>
      <c r="BB240" s="1644"/>
      <c r="BC240" s="1613"/>
      <c r="BD240" s="1613"/>
      <c r="BE240" s="1613"/>
      <c r="BF240" s="1614"/>
    </row>
    <row r="241" spans="2:58" ht="20.25" customHeight="1" x14ac:dyDescent="0.15">
      <c r="B241" s="1522">
        <f>B238+1</f>
        <v>74</v>
      </c>
      <c r="C241" s="1625"/>
      <c r="D241" s="1626"/>
      <c r="E241" s="1627"/>
      <c r="F241" s="304"/>
      <c r="G241" s="1606"/>
      <c r="H241" s="1608"/>
      <c r="I241" s="1538"/>
      <c r="J241" s="1538"/>
      <c r="K241" s="1539"/>
      <c r="L241" s="1609"/>
      <c r="M241" s="1610"/>
      <c r="N241" s="1610"/>
      <c r="O241" s="1611"/>
      <c r="P241" s="1615" t="s">
        <v>548</v>
      </c>
      <c r="Q241" s="1616"/>
      <c r="R241" s="1617"/>
      <c r="S241" s="354"/>
      <c r="T241" s="355"/>
      <c r="U241" s="355"/>
      <c r="V241" s="355"/>
      <c r="W241" s="355"/>
      <c r="X241" s="355"/>
      <c r="Y241" s="356"/>
      <c r="Z241" s="354"/>
      <c r="AA241" s="355"/>
      <c r="AB241" s="355"/>
      <c r="AC241" s="355"/>
      <c r="AD241" s="355"/>
      <c r="AE241" s="355"/>
      <c r="AF241" s="356"/>
      <c r="AG241" s="354"/>
      <c r="AH241" s="355"/>
      <c r="AI241" s="355"/>
      <c r="AJ241" s="355"/>
      <c r="AK241" s="355"/>
      <c r="AL241" s="355"/>
      <c r="AM241" s="356"/>
      <c r="AN241" s="354"/>
      <c r="AO241" s="355"/>
      <c r="AP241" s="355"/>
      <c r="AQ241" s="355"/>
      <c r="AR241" s="355"/>
      <c r="AS241" s="355"/>
      <c r="AT241" s="356"/>
      <c r="AU241" s="354"/>
      <c r="AV241" s="355"/>
      <c r="AW241" s="355"/>
      <c r="AX241" s="1692"/>
      <c r="AY241" s="1693"/>
      <c r="AZ241" s="1694"/>
      <c r="BA241" s="1695"/>
      <c r="BB241" s="1642"/>
      <c r="BC241" s="1610"/>
      <c r="BD241" s="1610"/>
      <c r="BE241" s="1610"/>
      <c r="BF241" s="1611"/>
    </row>
    <row r="242" spans="2:58" ht="20.25" customHeight="1" x14ac:dyDescent="0.15">
      <c r="B242" s="1522"/>
      <c r="C242" s="1628"/>
      <c r="D242" s="1629"/>
      <c r="E242" s="1630"/>
      <c r="F242" s="296"/>
      <c r="G242" s="1533"/>
      <c r="H242" s="1537"/>
      <c r="I242" s="1538"/>
      <c r="J242" s="1538"/>
      <c r="K242" s="1539"/>
      <c r="L242" s="1543"/>
      <c r="M242" s="1544"/>
      <c r="N242" s="1544"/>
      <c r="O242" s="1545"/>
      <c r="P242" s="1589" t="s">
        <v>549</v>
      </c>
      <c r="Q242" s="1590"/>
      <c r="R242" s="1591"/>
      <c r="S242" s="297" t="str">
        <f>IF(S241="","",VLOOKUP(S241,'標準様式１シフト記号表（勤務時間帯）'!$C$6:$K$35,9,FALSE))</f>
        <v/>
      </c>
      <c r="T242" s="298" t="str">
        <f>IF(T241="","",VLOOKUP(T241,'標準様式１シフト記号表（勤務時間帯）'!$C$6:$K$35,9,FALSE))</f>
        <v/>
      </c>
      <c r="U242" s="298" t="str">
        <f>IF(U241="","",VLOOKUP(U241,'標準様式１シフト記号表（勤務時間帯）'!$C$6:$K$35,9,FALSE))</f>
        <v/>
      </c>
      <c r="V242" s="298" t="str">
        <f>IF(V241="","",VLOOKUP(V241,'標準様式１シフト記号表（勤務時間帯）'!$C$6:$K$35,9,FALSE))</f>
        <v/>
      </c>
      <c r="W242" s="298" t="str">
        <f>IF(W241="","",VLOOKUP(W241,'標準様式１シフト記号表（勤務時間帯）'!$C$6:$K$35,9,FALSE))</f>
        <v/>
      </c>
      <c r="X242" s="298" t="str">
        <f>IF(X241="","",VLOOKUP(X241,'標準様式１シフト記号表（勤務時間帯）'!$C$6:$K$35,9,FALSE))</f>
        <v/>
      </c>
      <c r="Y242" s="299" t="str">
        <f>IF(Y241="","",VLOOKUP(Y241,'標準様式１シフト記号表（勤務時間帯）'!$C$6:$K$35,9,FALSE))</f>
        <v/>
      </c>
      <c r="Z242" s="297" t="str">
        <f>IF(Z241="","",VLOOKUP(Z241,'標準様式１シフト記号表（勤務時間帯）'!$C$6:$K$35,9,FALSE))</f>
        <v/>
      </c>
      <c r="AA242" s="298" t="str">
        <f>IF(AA241="","",VLOOKUP(AA241,'標準様式１シフト記号表（勤務時間帯）'!$C$6:$K$35,9,FALSE))</f>
        <v/>
      </c>
      <c r="AB242" s="298" t="str">
        <f>IF(AB241="","",VLOOKUP(AB241,'標準様式１シフト記号表（勤務時間帯）'!$C$6:$K$35,9,FALSE))</f>
        <v/>
      </c>
      <c r="AC242" s="298" t="str">
        <f>IF(AC241="","",VLOOKUP(AC241,'標準様式１シフト記号表（勤務時間帯）'!$C$6:$K$35,9,FALSE))</f>
        <v/>
      </c>
      <c r="AD242" s="298" t="str">
        <f>IF(AD241="","",VLOOKUP(AD241,'標準様式１シフト記号表（勤務時間帯）'!$C$6:$K$35,9,FALSE))</f>
        <v/>
      </c>
      <c r="AE242" s="298" t="str">
        <f>IF(AE241="","",VLOOKUP(AE241,'標準様式１シフト記号表（勤務時間帯）'!$C$6:$K$35,9,FALSE))</f>
        <v/>
      </c>
      <c r="AF242" s="299" t="str">
        <f>IF(AF241="","",VLOOKUP(AF241,'標準様式１シフト記号表（勤務時間帯）'!$C$6:$K$35,9,FALSE))</f>
        <v/>
      </c>
      <c r="AG242" s="297" t="str">
        <f>IF(AG241="","",VLOOKUP(AG241,'標準様式１シフト記号表（勤務時間帯）'!$C$6:$K$35,9,FALSE))</f>
        <v/>
      </c>
      <c r="AH242" s="298" t="str">
        <f>IF(AH241="","",VLOOKUP(AH241,'標準様式１シフト記号表（勤務時間帯）'!$C$6:$K$35,9,FALSE))</f>
        <v/>
      </c>
      <c r="AI242" s="298" t="str">
        <f>IF(AI241="","",VLOOKUP(AI241,'標準様式１シフト記号表（勤務時間帯）'!$C$6:$K$35,9,FALSE))</f>
        <v/>
      </c>
      <c r="AJ242" s="298" t="str">
        <f>IF(AJ241="","",VLOOKUP(AJ241,'標準様式１シフト記号表（勤務時間帯）'!$C$6:$K$35,9,FALSE))</f>
        <v/>
      </c>
      <c r="AK242" s="298" t="str">
        <f>IF(AK241="","",VLOOKUP(AK241,'標準様式１シフト記号表（勤務時間帯）'!$C$6:$K$35,9,FALSE))</f>
        <v/>
      </c>
      <c r="AL242" s="298" t="str">
        <f>IF(AL241="","",VLOOKUP(AL241,'標準様式１シフト記号表（勤務時間帯）'!$C$6:$K$35,9,FALSE))</f>
        <v/>
      </c>
      <c r="AM242" s="299" t="str">
        <f>IF(AM241="","",VLOOKUP(AM241,'標準様式１シフト記号表（勤務時間帯）'!$C$6:$K$35,9,FALSE))</f>
        <v/>
      </c>
      <c r="AN242" s="297" t="str">
        <f>IF(AN241="","",VLOOKUP(AN241,'標準様式１シフト記号表（勤務時間帯）'!$C$6:$K$35,9,FALSE))</f>
        <v/>
      </c>
      <c r="AO242" s="298" t="str">
        <f>IF(AO241="","",VLOOKUP(AO241,'標準様式１シフト記号表（勤務時間帯）'!$C$6:$K$35,9,FALSE))</f>
        <v/>
      </c>
      <c r="AP242" s="298" t="str">
        <f>IF(AP241="","",VLOOKUP(AP241,'標準様式１シフト記号表（勤務時間帯）'!$C$6:$K$35,9,FALSE))</f>
        <v/>
      </c>
      <c r="AQ242" s="298" t="str">
        <f>IF(AQ241="","",VLOOKUP(AQ241,'標準様式１シフト記号表（勤務時間帯）'!$C$6:$K$35,9,FALSE))</f>
        <v/>
      </c>
      <c r="AR242" s="298" t="str">
        <f>IF(AR241="","",VLOOKUP(AR241,'標準様式１シフト記号表（勤務時間帯）'!$C$6:$K$35,9,FALSE))</f>
        <v/>
      </c>
      <c r="AS242" s="298" t="str">
        <f>IF(AS241="","",VLOOKUP(AS241,'標準様式１シフト記号表（勤務時間帯）'!$C$6:$K$35,9,FALSE))</f>
        <v/>
      </c>
      <c r="AT242" s="299" t="str">
        <f>IF(AT241="","",VLOOKUP(AT241,'標準様式１シフト記号表（勤務時間帯）'!$C$6:$K$35,9,FALSE))</f>
        <v/>
      </c>
      <c r="AU242" s="297" t="str">
        <f>IF(AU241="","",VLOOKUP(AU241,'標準様式１シフト記号表（勤務時間帯）'!$C$6:$K$35,9,FALSE))</f>
        <v/>
      </c>
      <c r="AV242" s="298" t="str">
        <f>IF(AV241="","",VLOOKUP(AV241,'標準様式１シフト記号表（勤務時間帯）'!$C$6:$K$35,9,FALSE))</f>
        <v/>
      </c>
      <c r="AW242" s="298" t="str">
        <f>IF(AW241="","",VLOOKUP(AW241,'標準様式１シフト記号表（勤務時間帯）'!$C$6:$K$35,9,FALSE))</f>
        <v/>
      </c>
      <c r="AX242" s="1592">
        <f>IF($BB$3="４週",SUM(S242:AT242),IF($BB$3="暦月",SUM(S242:AW242),""))</f>
        <v>0</v>
      </c>
      <c r="AY242" s="1593"/>
      <c r="AZ242" s="1594">
        <f>IF($BB$3="４週",AX242/4,IF($BB$3="暦月",'標準様式１（100名）'!AX242/('標準様式１（100名）'!$BB$8/7),""))</f>
        <v>0</v>
      </c>
      <c r="BA242" s="1595"/>
      <c r="BB242" s="1643"/>
      <c r="BC242" s="1544"/>
      <c r="BD242" s="1544"/>
      <c r="BE242" s="1544"/>
      <c r="BF242" s="1545"/>
    </row>
    <row r="243" spans="2:58" ht="20.25" customHeight="1" x14ac:dyDescent="0.15">
      <c r="B243" s="1522"/>
      <c r="C243" s="1631"/>
      <c r="D243" s="1632"/>
      <c r="E243" s="1633"/>
      <c r="F243" s="357">
        <f>C241</f>
        <v>0</v>
      </c>
      <c r="G243" s="1607"/>
      <c r="H243" s="1537"/>
      <c r="I243" s="1538"/>
      <c r="J243" s="1538"/>
      <c r="K243" s="1539"/>
      <c r="L243" s="1612"/>
      <c r="M243" s="1613"/>
      <c r="N243" s="1613"/>
      <c r="O243" s="1614"/>
      <c r="P243" s="1596" t="s">
        <v>550</v>
      </c>
      <c r="Q243" s="1597"/>
      <c r="R243" s="1598"/>
      <c r="S243" s="301" t="str">
        <f>IF(S241="","",VLOOKUP(S241,'標準様式１シフト記号表（勤務時間帯）'!$C$6:$U$35,19,FALSE))</f>
        <v/>
      </c>
      <c r="T243" s="302" t="str">
        <f>IF(T241="","",VLOOKUP(T241,'標準様式１シフト記号表（勤務時間帯）'!$C$6:$U$35,19,FALSE))</f>
        <v/>
      </c>
      <c r="U243" s="302" t="str">
        <f>IF(U241="","",VLOOKUP(U241,'標準様式１シフト記号表（勤務時間帯）'!$C$6:$U$35,19,FALSE))</f>
        <v/>
      </c>
      <c r="V243" s="302" t="str">
        <f>IF(V241="","",VLOOKUP(V241,'標準様式１シフト記号表（勤務時間帯）'!$C$6:$U$35,19,FALSE))</f>
        <v/>
      </c>
      <c r="W243" s="302" t="str">
        <f>IF(W241="","",VLOOKUP(W241,'標準様式１シフト記号表（勤務時間帯）'!$C$6:$U$35,19,FALSE))</f>
        <v/>
      </c>
      <c r="X243" s="302" t="str">
        <f>IF(X241="","",VLOOKUP(X241,'標準様式１シフト記号表（勤務時間帯）'!$C$6:$U$35,19,FALSE))</f>
        <v/>
      </c>
      <c r="Y243" s="303" t="str">
        <f>IF(Y241="","",VLOOKUP(Y241,'標準様式１シフト記号表（勤務時間帯）'!$C$6:$U$35,19,FALSE))</f>
        <v/>
      </c>
      <c r="Z243" s="301" t="str">
        <f>IF(Z241="","",VLOOKUP(Z241,'標準様式１シフト記号表（勤務時間帯）'!$C$6:$U$35,19,FALSE))</f>
        <v/>
      </c>
      <c r="AA243" s="302" t="str">
        <f>IF(AA241="","",VLOOKUP(AA241,'標準様式１シフト記号表（勤務時間帯）'!$C$6:$U$35,19,FALSE))</f>
        <v/>
      </c>
      <c r="AB243" s="302" t="str">
        <f>IF(AB241="","",VLOOKUP(AB241,'標準様式１シフト記号表（勤務時間帯）'!$C$6:$U$35,19,FALSE))</f>
        <v/>
      </c>
      <c r="AC243" s="302" t="str">
        <f>IF(AC241="","",VLOOKUP(AC241,'標準様式１シフト記号表（勤務時間帯）'!$C$6:$U$35,19,FALSE))</f>
        <v/>
      </c>
      <c r="AD243" s="302" t="str">
        <f>IF(AD241="","",VLOOKUP(AD241,'標準様式１シフト記号表（勤務時間帯）'!$C$6:$U$35,19,FALSE))</f>
        <v/>
      </c>
      <c r="AE243" s="302" t="str">
        <f>IF(AE241="","",VLOOKUP(AE241,'標準様式１シフト記号表（勤務時間帯）'!$C$6:$U$35,19,FALSE))</f>
        <v/>
      </c>
      <c r="AF243" s="303" t="str">
        <f>IF(AF241="","",VLOOKUP(AF241,'標準様式１シフト記号表（勤務時間帯）'!$C$6:$U$35,19,FALSE))</f>
        <v/>
      </c>
      <c r="AG243" s="301" t="str">
        <f>IF(AG241="","",VLOOKUP(AG241,'標準様式１シフト記号表（勤務時間帯）'!$C$6:$U$35,19,FALSE))</f>
        <v/>
      </c>
      <c r="AH243" s="302" t="str">
        <f>IF(AH241="","",VLOOKUP(AH241,'標準様式１シフト記号表（勤務時間帯）'!$C$6:$U$35,19,FALSE))</f>
        <v/>
      </c>
      <c r="AI243" s="302" t="str">
        <f>IF(AI241="","",VLOOKUP(AI241,'標準様式１シフト記号表（勤務時間帯）'!$C$6:$U$35,19,FALSE))</f>
        <v/>
      </c>
      <c r="AJ243" s="302" t="str">
        <f>IF(AJ241="","",VLOOKUP(AJ241,'標準様式１シフト記号表（勤務時間帯）'!$C$6:$U$35,19,FALSE))</f>
        <v/>
      </c>
      <c r="AK243" s="302" t="str">
        <f>IF(AK241="","",VLOOKUP(AK241,'標準様式１シフト記号表（勤務時間帯）'!$C$6:$U$35,19,FALSE))</f>
        <v/>
      </c>
      <c r="AL243" s="302" t="str">
        <f>IF(AL241="","",VLOOKUP(AL241,'標準様式１シフト記号表（勤務時間帯）'!$C$6:$U$35,19,FALSE))</f>
        <v/>
      </c>
      <c r="AM243" s="303" t="str">
        <f>IF(AM241="","",VLOOKUP(AM241,'標準様式１シフト記号表（勤務時間帯）'!$C$6:$U$35,19,FALSE))</f>
        <v/>
      </c>
      <c r="AN243" s="301" t="str">
        <f>IF(AN241="","",VLOOKUP(AN241,'標準様式１シフト記号表（勤務時間帯）'!$C$6:$U$35,19,FALSE))</f>
        <v/>
      </c>
      <c r="AO243" s="302" t="str">
        <f>IF(AO241="","",VLOOKUP(AO241,'標準様式１シフト記号表（勤務時間帯）'!$C$6:$U$35,19,FALSE))</f>
        <v/>
      </c>
      <c r="AP243" s="302" t="str">
        <f>IF(AP241="","",VLOOKUP(AP241,'標準様式１シフト記号表（勤務時間帯）'!$C$6:$U$35,19,FALSE))</f>
        <v/>
      </c>
      <c r="AQ243" s="302" t="str">
        <f>IF(AQ241="","",VLOOKUP(AQ241,'標準様式１シフト記号表（勤務時間帯）'!$C$6:$U$35,19,FALSE))</f>
        <v/>
      </c>
      <c r="AR243" s="302" t="str">
        <f>IF(AR241="","",VLOOKUP(AR241,'標準様式１シフト記号表（勤務時間帯）'!$C$6:$U$35,19,FALSE))</f>
        <v/>
      </c>
      <c r="AS243" s="302" t="str">
        <f>IF(AS241="","",VLOOKUP(AS241,'標準様式１シフト記号表（勤務時間帯）'!$C$6:$U$35,19,FALSE))</f>
        <v/>
      </c>
      <c r="AT243" s="303" t="str">
        <f>IF(AT241="","",VLOOKUP(AT241,'標準様式１シフト記号表（勤務時間帯）'!$C$6:$U$35,19,FALSE))</f>
        <v/>
      </c>
      <c r="AU243" s="301" t="str">
        <f>IF(AU241="","",VLOOKUP(AU241,'標準様式１シフト記号表（勤務時間帯）'!$C$6:$U$35,19,FALSE))</f>
        <v/>
      </c>
      <c r="AV243" s="302" t="str">
        <f>IF(AV241="","",VLOOKUP(AV241,'標準様式１シフト記号表（勤務時間帯）'!$C$6:$U$35,19,FALSE))</f>
        <v/>
      </c>
      <c r="AW243" s="302" t="str">
        <f>IF(AW241="","",VLOOKUP(AW241,'標準様式１シフト記号表（勤務時間帯）'!$C$6:$U$35,19,FALSE))</f>
        <v/>
      </c>
      <c r="AX243" s="1599">
        <f>IF($BB$3="４週",SUM(S243:AT243),IF($BB$3="暦月",SUM(S243:AW243),""))</f>
        <v>0</v>
      </c>
      <c r="AY243" s="1600"/>
      <c r="AZ243" s="1601">
        <f>IF($BB$3="４週",AX243/4,IF($BB$3="暦月",'標準様式１（100名）'!AX243/('標準様式１（100名）'!$BB$8/7),""))</f>
        <v>0</v>
      </c>
      <c r="BA243" s="1602"/>
      <c r="BB243" s="1644"/>
      <c r="BC243" s="1613"/>
      <c r="BD243" s="1613"/>
      <c r="BE243" s="1613"/>
      <c r="BF243" s="1614"/>
    </row>
    <row r="244" spans="2:58" ht="20.25" customHeight="1" x14ac:dyDescent="0.15">
      <c r="B244" s="1522">
        <f>B241+1</f>
        <v>75</v>
      </c>
      <c r="C244" s="1625"/>
      <c r="D244" s="1626"/>
      <c r="E244" s="1627"/>
      <c r="F244" s="304"/>
      <c r="G244" s="1606"/>
      <c r="H244" s="1608"/>
      <c r="I244" s="1538"/>
      <c r="J244" s="1538"/>
      <c r="K244" s="1539"/>
      <c r="L244" s="1609"/>
      <c r="M244" s="1610"/>
      <c r="N244" s="1610"/>
      <c r="O244" s="1611"/>
      <c r="P244" s="1615" t="s">
        <v>548</v>
      </c>
      <c r="Q244" s="1616"/>
      <c r="R244" s="1617"/>
      <c r="S244" s="354"/>
      <c r="T244" s="355"/>
      <c r="U244" s="355"/>
      <c r="V244" s="355"/>
      <c r="W244" s="355"/>
      <c r="X244" s="355"/>
      <c r="Y244" s="356"/>
      <c r="Z244" s="354"/>
      <c r="AA244" s="355"/>
      <c r="AB244" s="355"/>
      <c r="AC244" s="355"/>
      <c r="AD244" s="355"/>
      <c r="AE244" s="355"/>
      <c r="AF244" s="356"/>
      <c r="AG244" s="354"/>
      <c r="AH244" s="355"/>
      <c r="AI244" s="355"/>
      <c r="AJ244" s="355"/>
      <c r="AK244" s="355"/>
      <c r="AL244" s="355"/>
      <c r="AM244" s="356"/>
      <c r="AN244" s="354"/>
      <c r="AO244" s="355"/>
      <c r="AP244" s="355"/>
      <c r="AQ244" s="355"/>
      <c r="AR244" s="355"/>
      <c r="AS244" s="355"/>
      <c r="AT244" s="356"/>
      <c r="AU244" s="354"/>
      <c r="AV244" s="355"/>
      <c r="AW244" s="355"/>
      <c r="AX244" s="1692"/>
      <c r="AY244" s="1693"/>
      <c r="AZ244" s="1694"/>
      <c r="BA244" s="1695"/>
      <c r="BB244" s="1642"/>
      <c r="BC244" s="1610"/>
      <c r="BD244" s="1610"/>
      <c r="BE244" s="1610"/>
      <c r="BF244" s="1611"/>
    </row>
    <row r="245" spans="2:58" ht="20.25" customHeight="1" x14ac:dyDescent="0.15">
      <c r="B245" s="1522"/>
      <c r="C245" s="1628"/>
      <c r="D245" s="1629"/>
      <c r="E245" s="1630"/>
      <c r="F245" s="296"/>
      <c r="G245" s="1533"/>
      <c r="H245" s="1537"/>
      <c r="I245" s="1538"/>
      <c r="J245" s="1538"/>
      <c r="K245" s="1539"/>
      <c r="L245" s="1543"/>
      <c r="M245" s="1544"/>
      <c r="N245" s="1544"/>
      <c r="O245" s="1545"/>
      <c r="P245" s="1589" t="s">
        <v>549</v>
      </c>
      <c r="Q245" s="1590"/>
      <c r="R245" s="1591"/>
      <c r="S245" s="297" t="str">
        <f>IF(S244="","",VLOOKUP(S244,'標準様式１シフト記号表（勤務時間帯）'!$C$6:$K$35,9,FALSE))</f>
        <v/>
      </c>
      <c r="T245" s="298" t="str">
        <f>IF(T244="","",VLOOKUP(T244,'標準様式１シフト記号表（勤務時間帯）'!$C$6:$K$35,9,FALSE))</f>
        <v/>
      </c>
      <c r="U245" s="298" t="str">
        <f>IF(U244="","",VLOOKUP(U244,'標準様式１シフト記号表（勤務時間帯）'!$C$6:$K$35,9,FALSE))</f>
        <v/>
      </c>
      <c r="V245" s="298" t="str">
        <f>IF(V244="","",VLOOKUP(V244,'標準様式１シフト記号表（勤務時間帯）'!$C$6:$K$35,9,FALSE))</f>
        <v/>
      </c>
      <c r="W245" s="298" t="str">
        <f>IF(W244="","",VLOOKUP(W244,'標準様式１シフト記号表（勤務時間帯）'!$C$6:$K$35,9,FALSE))</f>
        <v/>
      </c>
      <c r="X245" s="298" t="str">
        <f>IF(X244="","",VLOOKUP(X244,'標準様式１シフト記号表（勤務時間帯）'!$C$6:$K$35,9,FALSE))</f>
        <v/>
      </c>
      <c r="Y245" s="299" t="str">
        <f>IF(Y244="","",VLOOKUP(Y244,'標準様式１シフト記号表（勤務時間帯）'!$C$6:$K$35,9,FALSE))</f>
        <v/>
      </c>
      <c r="Z245" s="297" t="str">
        <f>IF(Z244="","",VLOOKUP(Z244,'標準様式１シフト記号表（勤務時間帯）'!$C$6:$K$35,9,FALSE))</f>
        <v/>
      </c>
      <c r="AA245" s="298" t="str">
        <f>IF(AA244="","",VLOOKUP(AA244,'標準様式１シフト記号表（勤務時間帯）'!$C$6:$K$35,9,FALSE))</f>
        <v/>
      </c>
      <c r="AB245" s="298" t="str">
        <f>IF(AB244="","",VLOOKUP(AB244,'標準様式１シフト記号表（勤務時間帯）'!$C$6:$K$35,9,FALSE))</f>
        <v/>
      </c>
      <c r="AC245" s="298" t="str">
        <f>IF(AC244="","",VLOOKUP(AC244,'標準様式１シフト記号表（勤務時間帯）'!$C$6:$K$35,9,FALSE))</f>
        <v/>
      </c>
      <c r="AD245" s="298" t="str">
        <f>IF(AD244="","",VLOOKUP(AD244,'標準様式１シフト記号表（勤務時間帯）'!$C$6:$K$35,9,FALSE))</f>
        <v/>
      </c>
      <c r="AE245" s="298" t="str">
        <f>IF(AE244="","",VLOOKUP(AE244,'標準様式１シフト記号表（勤務時間帯）'!$C$6:$K$35,9,FALSE))</f>
        <v/>
      </c>
      <c r="AF245" s="299" t="str">
        <f>IF(AF244="","",VLOOKUP(AF244,'標準様式１シフト記号表（勤務時間帯）'!$C$6:$K$35,9,FALSE))</f>
        <v/>
      </c>
      <c r="AG245" s="297" t="str">
        <f>IF(AG244="","",VLOOKUP(AG244,'標準様式１シフト記号表（勤務時間帯）'!$C$6:$K$35,9,FALSE))</f>
        <v/>
      </c>
      <c r="AH245" s="298" t="str">
        <f>IF(AH244="","",VLOOKUP(AH244,'標準様式１シフト記号表（勤務時間帯）'!$C$6:$K$35,9,FALSE))</f>
        <v/>
      </c>
      <c r="AI245" s="298" t="str">
        <f>IF(AI244="","",VLOOKUP(AI244,'標準様式１シフト記号表（勤務時間帯）'!$C$6:$K$35,9,FALSE))</f>
        <v/>
      </c>
      <c r="AJ245" s="298" t="str">
        <f>IF(AJ244="","",VLOOKUP(AJ244,'標準様式１シフト記号表（勤務時間帯）'!$C$6:$K$35,9,FALSE))</f>
        <v/>
      </c>
      <c r="AK245" s="298" t="str">
        <f>IF(AK244="","",VLOOKUP(AK244,'標準様式１シフト記号表（勤務時間帯）'!$C$6:$K$35,9,FALSE))</f>
        <v/>
      </c>
      <c r="AL245" s="298" t="str">
        <f>IF(AL244="","",VLOOKUP(AL244,'標準様式１シフト記号表（勤務時間帯）'!$C$6:$K$35,9,FALSE))</f>
        <v/>
      </c>
      <c r="AM245" s="299" t="str">
        <f>IF(AM244="","",VLOOKUP(AM244,'標準様式１シフト記号表（勤務時間帯）'!$C$6:$K$35,9,FALSE))</f>
        <v/>
      </c>
      <c r="AN245" s="297" t="str">
        <f>IF(AN244="","",VLOOKUP(AN244,'標準様式１シフト記号表（勤務時間帯）'!$C$6:$K$35,9,FALSE))</f>
        <v/>
      </c>
      <c r="AO245" s="298" t="str">
        <f>IF(AO244="","",VLOOKUP(AO244,'標準様式１シフト記号表（勤務時間帯）'!$C$6:$K$35,9,FALSE))</f>
        <v/>
      </c>
      <c r="AP245" s="298" t="str">
        <f>IF(AP244="","",VLOOKUP(AP244,'標準様式１シフト記号表（勤務時間帯）'!$C$6:$K$35,9,FALSE))</f>
        <v/>
      </c>
      <c r="AQ245" s="298" t="str">
        <f>IF(AQ244="","",VLOOKUP(AQ244,'標準様式１シフト記号表（勤務時間帯）'!$C$6:$K$35,9,FALSE))</f>
        <v/>
      </c>
      <c r="AR245" s="298" t="str">
        <f>IF(AR244="","",VLOOKUP(AR244,'標準様式１シフト記号表（勤務時間帯）'!$C$6:$K$35,9,FALSE))</f>
        <v/>
      </c>
      <c r="AS245" s="298" t="str">
        <f>IF(AS244="","",VLOOKUP(AS244,'標準様式１シフト記号表（勤務時間帯）'!$C$6:$K$35,9,FALSE))</f>
        <v/>
      </c>
      <c r="AT245" s="299" t="str">
        <f>IF(AT244="","",VLOOKUP(AT244,'標準様式１シフト記号表（勤務時間帯）'!$C$6:$K$35,9,FALSE))</f>
        <v/>
      </c>
      <c r="AU245" s="297" t="str">
        <f>IF(AU244="","",VLOOKUP(AU244,'標準様式１シフト記号表（勤務時間帯）'!$C$6:$K$35,9,FALSE))</f>
        <v/>
      </c>
      <c r="AV245" s="298" t="str">
        <f>IF(AV244="","",VLOOKUP(AV244,'標準様式１シフト記号表（勤務時間帯）'!$C$6:$K$35,9,FALSE))</f>
        <v/>
      </c>
      <c r="AW245" s="298" t="str">
        <f>IF(AW244="","",VLOOKUP(AW244,'標準様式１シフト記号表（勤務時間帯）'!$C$6:$K$35,9,FALSE))</f>
        <v/>
      </c>
      <c r="AX245" s="1592">
        <f>IF($BB$3="４週",SUM(S245:AT245),IF($BB$3="暦月",SUM(S245:AW245),""))</f>
        <v>0</v>
      </c>
      <c r="AY245" s="1593"/>
      <c r="AZ245" s="1594">
        <f>IF($BB$3="４週",AX245/4,IF($BB$3="暦月",'標準様式１（100名）'!AX245/('標準様式１（100名）'!$BB$8/7),""))</f>
        <v>0</v>
      </c>
      <c r="BA245" s="1595"/>
      <c r="BB245" s="1643"/>
      <c r="BC245" s="1544"/>
      <c r="BD245" s="1544"/>
      <c r="BE245" s="1544"/>
      <c r="BF245" s="1545"/>
    </row>
    <row r="246" spans="2:58" ht="20.25" customHeight="1" x14ac:dyDescent="0.15">
      <c r="B246" s="1522"/>
      <c r="C246" s="1631"/>
      <c r="D246" s="1632"/>
      <c r="E246" s="1633"/>
      <c r="F246" s="357">
        <f>C244</f>
        <v>0</v>
      </c>
      <c r="G246" s="1607"/>
      <c r="H246" s="1537"/>
      <c r="I246" s="1538"/>
      <c r="J246" s="1538"/>
      <c r="K246" s="1539"/>
      <c r="L246" s="1612"/>
      <c r="M246" s="1613"/>
      <c r="N246" s="1613"/>
      <c r="O246" s="1614"/>
      <c r="P246" s="1596" t="s">
        <v>550</v>
      </c>
      <c r="Q246" s="1597"/>
      <c r="R246" s="1598"/>
      <c r="S246" s="301" t="str">
        <f>IF(S244="","",VLOOKUP(S244,'標準様式１シフト記号表（勤務時間帯）'!$C$6:$U$35,19,FALSE))</f>
        <v/>
      </c>
      <c r="T246" s="302" t="str">
        <f>IF(T244="","",VLOOKUP(T244,'標準様式１シフト記号表（勤務時間帯）'!$C$6:$U$35,19,FALSE))</f>
        <v/>
      </c>
      <c r="U246" s="302" t="str">
        <f>IF(U244="","",VLOOKUP(U244,'標準様式１シフト記号表（勤務時間帯）'!$C$6:$U$35,19,FALSE))</f>
        <v/>
      </c>
      <c r="V246" s="302" t="str">
        <f>IF(V244="","",VLOOKUP(V244,'標準様式１シフト記号表（勤務時間帯）'!$C$6:$U$35,19,FALSE))</f>
        <v/>
      </c>
      <c r="W246" s="302" t="str">
        <f>IF(W244="","",VLOOKUP(W244,'標準様式１シフト記号表（勤務時間帯）'!$C$6:$U$35,19,FALSE))</f>
        <v/>
      </c>
      <c r="X246" s="302" t="str">
        <f>IF(X244="","",VLOOKUP(X244,'標準様式１シフト記号表（勤務時間帯）'!$C$6:$U$35,19,FALSE))</f>
        <v/>
      </c>
      <c r="Y246" s="303" t="str">
        <f>IF(Y244="","",VLOOKUP(Y244,'標準様式１シフト記号表（勤務時間帯）'!$C$6:$U$35,19,FALSE))</f>
        <v/>
      </c>
      <c r="Z246" s="301" t="str">
        <f>IF(Z244="","",VLOOKUP(Z244,'標準様式１シフト記号表（勤務時間帯）'!$C$6:$U$35,19,FALSE))</f>
        <v/>
      </c>
      <c r="AA246" s="302" t="str">
        <f>IF(AA244="","",VLOOKUP(AA244,'標準様式１シフト記号表（勤務時間帯）'!$C$6:$U$35,19,FALSE))</f>
        <v/>
      </c>
      <c r="AB246" s="302" t="str">
        <f>IF(AB244="","",VLOOKUP(AB244,'標準様式１シフト記号表（勤務時間帯）'!$C$6:$U$35,19,FALSE))</f>
        <v/>
      </c>
      <c r="AC246" s="302" t="str">
        <f>IF(AC244="","",VLOOKUP(AC244,'標準様式１シフト記号表（勤務時間帯）'!$C$6:$U$35,19,FALSE))</f>
        <v/>
      </c>
      <c r="AD246" s="302" t="str">
        <f>IF(AD244="","",VLOOKUP(AD244,'標準様式１シフト記号表（勤務時間帯）'!$C$6:$U$35,19,FALSE))</f>
        <v/>
      </c>
      <c r="AE246" s="302" t="str">
        <f>IF(AE244="","",VLOOKUP(AE244,'標準様式１シフト記号表（勤務時間帯）'!$C$6:$U$35,19,FALSE))</f>
        <v/>
      </c>
      <c r="AF246" s="303" t="str">
        <f>IF(AF244="","",VLOOKUP(AF244,'標準様式１シフト記号表（勤務時間帯）'!$C$6:$U$35,19,FALSE))</f>
        <v/>
      </c>
      <c r="AG246" s="301" t="str">
        <f>IF(AG244="","",VLOOKUP(AG244,'標準様式１シフト記号表（勤務時間帯）'!$C$6:$U$35,19,FALSE))</f>
        <v/>
      </c>
      <c r="AH246" s="302" t="str">
        <f>IF(AH244="","",VLOOKUP(AH244,'標準様式１シフト記号表（勤務時間帯）'!$C$6:$U$35,19,FALSE))</f>
        <v/>
      </c>
      <c r="AI246" s="302" t="str">
        <f>IF(AI244="","",VLOOKUP(AI244,'標準様式１シフト記号表（勤務時間帯）'!$C$6:$U$35,19,FALSE))</f>
        <v/>
      </c>
      <c r="AJ246" s="302" t="str">
        <f>IF(AJ244="","",VLOOKUP(AJ244,'標準様式１シフト記号表（勤務時間帯）'!$C$6:$U$35,19,FALSE))</f>
        <v/>
      </c>
      <c r="AK246" s="302" t="str">
        <f>IF(AK244="","",VLOOKUP(AK244,'標準様式１シフト記号表（勤務時間帯）'!$C$6:$U$35,19,FALSE))</f>
        <v/>
      </c>
      <c r="AL246" s="302" t="str">
        <f>IF(AL244="","",VLOOKUP(AL244,'標準様式１シフト記号表（勤務時間帯）'!$C$6:$U$35,19,FALSE))</f>
        <v/>
      </c>
      <c r="AM246" s="303" t="str">
        <f>IF(AM244="","",VLOOKUP(AM244,'標準様式１シフト記号表（勤務時間帯）'!$C$6:$U$35,19,FALSE))</f>
        <v/>
      </c>
      <c r="AN246" s="301" t="str">
        <f>IF(AN244="","",VLOOKUP(AN244,'標準様式１シフト記号表（勤務時間帯）'!$C$6:$U$35,19,FALSE))</f>
        <v/>
      </c>
      <c r="AO246" s="302" t="str">
        <f>IF(AO244="","",VLOOKUP(AO244,'標準様式１シフト記号表（勤務時間帯）'!$C$6:$U$35,19,FALSE))</f>
        <v/>
      </c>
      <c r="AP246" s="302" t="str">
        <f>IF(AP244="","",VLOOKUP(AP244,'標準様式１シフト記号表（勤務時間帯）'!$C$6:$U$35,19,FALSE))</f>
        <v/>
      </c>
      <c r="AQ246" s="302" t="str">
        <f>IF(AQ244="","",VLOOKUP(AQ244,'標準様式１シフト記号表（勤務時間帯）'!$C$6:$U$35,19,FALSE))</f>
        <v/>
      </c>
      <c r="AR246" s="302" t="str">
        <f>IF(AR244="","",VLOOKUP(AR244,'標準様式１シフト記号表（勤務時間帯）'!$C$6:$U$35,19,FALSE))</f>
        <v/>
      </c>
      <c r="AS246" s="302" t="str">
        <f>IF(AS244="","",VLOOKUP(AS244,'標準様式１シフト記号表（勤務時間帯）'!$C$6:$U$35,19,FALSE))</f>
        <v/>
      </c>
      <c r="AT246" s="303" t="str">
        <f>IF(AT244="","",VLOOKUP(AT244,'標準様式１シフト記号表（勤務時間帯）'!$C$6:$U$35,19,FALSE))</f>
        <v/>
      </c>
      <c r="AU246" s="301" t="str">
        <f>IF(AU244="","",VLOOKUP(AU244,'標準様式１シフト記号表（勤務時間帯）'!$C$6:$U$35,19,FALSE))</f>
        <v/>
      </c>
      <c r="AV246" s="302" t="str">
        <f>IF(AV244="","",VLOOKUP(AV244,'標準様式１シフト記号表（勤務時間帯）'!$C$6:$U$35,19,FALSE))</f>
        <v/>
      </c>
      <c r="AW246" s="302" t="str">
        <f>IF(AW244="","",VLOOKUP(AW244,'標準様式１シフト記号表（勤務時間帯）'!$C$6:$U$35,19,FALSE))</f>
        <v/>
      </c>
      <c r="AX246" s="1599">
        <f>IF($BB$3="４週",SUM(S246:AT246),IF($BB$3="暦月",SUM(S246:AW246),""))</f>
        <v>0</v>
      </c>
      <c r="AY246" s="1600"/>
      <c r="AZ246" s="1601">
        <f>IF($BB$3="４週",AX246/4,IF($BB$3="暦月",'標準様式１（100名）'!AX246/('標準様式１（100名）'!$BB$8/7),""))</f>
        <v>0</v>
      </c>
      <c r="BA246" s="1602"/>
      <c r="BB246" s="1644"/>
      <c r="BC246" s="1613"/>
      <c r="BD246" s="1613"/>
      <c r="BE246" s="1613"/>
      <c r="BF246" s="1614"/>
    </row>
    <row r="247" spans="2:58" ht="20.25" customHeight="1" x14ac:dyDescent="0.15">
      <c r="B247" s="1522">
        <f>B244+1</f>
        <v>76</v>
      </c>
      <c r="C247" s="1625"/>
      <c r="D247" s="1626"/>
      <c r="E247" s="1627"/>
      <c r="F247" s="304"/>
      <c r="G247" s="1606"/>
      <c r="H247" s="1608"/>
      <c r="I247" s="1538"/>
      <c r="J247" s="1538"/>
      <c r="K247" s="1539"/>
      <c r="L247" s="1609"/>
      <c r="M247" s="1610"/>
      <c r="N247" s="1610"/>
      <c r="O247" s="1611"/>
      <c r="P247" s="1615" t="s">
        <v>548</v>
      </c>
      <c r="Q247" s="1616"/>
      <c r="R247" s="1617"/>
      <c r="S247" s="354"/>
      <c r="T247" s="355"/>
      <c r="U247" s="355"/>
      <c r="V247" s="355"/>
      <c r="W247" s="355"/>
      <c r="X247" s="355"/>
      <c r="Y247" s="356"/>
      <c r="Z247" s="354"/>
      <c r="AA247" s="355"/>
      <c r="AB247" s="355"/>
      <c r="AC247" s="355"/>
      <c r="AD247" s="355"/>
      <c r="AE247" s="355"/>
      <c r="AF247" s="356"/>
      <c r="AG247" s="354"/>
      <c r="AH247" s="355"/>
      <c r="AI247" s="355"/>
      <c r="AJ247" s="355"/>
      <c r="AK247" s="355"/>
      <c r="AL247" s="355"/>
      <c r="AM247" s="356"/>
      <c r="AN247" s="354"/>
      <c r="AO247" s="355"/>
      <c r="AP247" s="355"/>
      <c r="AQ247" s="355"/>
      <c r="AR247" s="355"/>
      <c r="AS247" s="355"/>
      <c r="AT247" s="356"/>
      <c r="AU247" s="354"/>
      <c r="AV247" s="355"/>
      <c r="AW247" s="355"/>
      <c r="AX247" s="1692"/>
      <c r="AY247" s="1693"/>
      <c r="AZ247" s="1694"/>
      <c r="BA247" s="1695"/>
      <c r="BB247" s="1642"/>
      <c r="BC247" s="1610"/>
      <c r="BD247" s="1610"/>
      <c r="BE247" s="1610"/>
      <c r="BF247" s="1611"/>
    </row>
    <row r="248" spans="2:58" ht="20.25" customHeight="1" x14ac:dyDescent="0.15">
      <c r="B248" s="1522"/>
      <c r="C248" s="1628"/>
      <c r="D248" s="1629"/>
      <c r="E248" s="1630"/>
      <c r="F248" s="296"/>
      <c r="G248" s="1533"/>
      <c r="H248" s="1537"/>
      <c r="I248" s="1538"/>
      <c r="J248" s="1538"/>
      <c r="K248" s="1539"/>
      <c r="L248" s="1543"/>
      <c r="M248" s="1544"/>
      <c r="N248" s="1544"/>
      <c r="O248" s="1545"/>
      <c r="P248" s="1589" t="s">
        <v>549</v>
      </c>
      <c r="Q248" s="1590"/>
      <c r="R248" s="1591"/>
      <c r="S248" s="297" t="str">
        <f>IF(S247="","",VLOOKUP(S247,'標準様式１シフト記号表（勤務時間帯）'!$C$6:$K$35,9,FALSE))</f>
        <v/>
      </c>
      <c r="T248" s="298" t="str">
        <f>IF(T247="","",VLOOKUP(T247,'標準様式１シフト記号表（勤務時間帯）'!$C$6:$K$35,9,FALSE))</f>
        <v/>
      </c>
      <c r="U248" s="298" t="str">
        <f>IF(U247="","",VLOOKUP(U247,'標準様式１シフト記号表（勤務時間帯）'!$C$6:$K$35,9,FALSE))</f>
        <v/>
      </c>
      <c r="V248" s="298" t="str">
        <f>IF(V247="","",VLOOKUP(V247,'標準様式１シフト記号表（勤務時間帯）'!$C$6:$K$35,9,FALSE))</f>
        <v/>
      </c>
      <c r="W248" s="298" t="str">
        <f>IF(W247="","",VLOOKUP(W247,'標準様式１シフト記号表（勤務時間帯）'!$C$6:$K$35,9,FALSE))</f>
        <v/>
      </c>
      <c r="X248" s="298" t="str">
        <f>IF(X247="","",VLOOKUP(X247,'標準様式１シフト記号表（勤務時間帯）'!$C$6:$K$35,9,FALSE))</f>
        <v/>
      </c>
      <c r="Y248" s="299" t="str">
        <f>IF(Y247="","",VLOOKUP(Y247,'標準様式１シフト記号表（勤務時間帯）'!$C$6:$K$35,9,FALSE))</f>
        <v/>
      </c>
      <c r="Z248" s="297" t="str">
        <f>IF(Z247="","",VLOOKUP(Z247,'標準様式１シフト記号表（勤務時間帯）'!$C$6:$K$35,9,FALSE))</f>
        <v/>
      </c>
      <c r="AA248" s="298" t="str">
        <f>IF(AA247="","",VLOOKUP(AA247,'標準様式１シフト記号表（勤務時間帯）'!$C$6:$K$35,9,FALSE))</f>
        <v/>
      </c>
      <c r="AB248" s="298" t="str">
        <f>IF(AB247="","",VLOOKUP(AB247,'標準様式１シフト記号表（勤務時間帯）'!$C$6:$K$35,9,FALSE))</f>
        <v/>
      </c>
      <c r="AC248" s="298" t="str">
        <f>IF(AC247="","",VLOOKUP(AC247,'標準様式１シフト記号表（勤務時間帯）'!$C$6:$K$35,9,FALSE))</f>
        <v/>
      </c>
      <c r="AD248" s="298" t="str">
        <f>IF(AD247="","",VLOOKUP(AD247,'標準様式１シフト記号表（勤務時間帯）'!$C$6:$K$35,9,FALSE))</f>
        <v/>
      </c>
      <c r="AE248" s="298" t="str">
        <f>IF(AE247="","",VLOOKUP(AE247,'標準様式１シフト記号表（勤務時間帯）'!$C$6:$K$35,9,FALSE))</f>
        <v/>
      </c>
      <c r="AF248" s="299" t="str">
        <f>IF(AF247="","",VLOOKUP(AF247,'標準様式１シフト記号表（勤務時間帯）'!$C$6:$K$35,9,FALSE))</f>
        <v/>
      </c>
      <c r="AG248" s="297" t="str">
        <f>IF(AG247="","",VLOOKUP(AG247,'標準様式１シフト記号表（勤務時間帯）'!$C$6:$K$35,9,FALSE))</f>
        <v/>
      </c>
      <c r="AH248" s="298" t="str">
        <f>IF(AH247="","",VLOOKUP(AH247,'標準様式１シフト記号表（勤務時間帯）'!$C$6:$K$35,9,FALSE))</f>
        <v/>
      </c>
      <c r="AI248" s="298" t="str">
        <f>IF(AI247="","",VLOOKUP(AI247,'標準様式１シフト記号表（勤務時間帯）'!$C$6:$K$35,9,FALSE))</f>
        <v/>
      </c>
      <c r="AJ248" s="298" t="str">
        <f>IF(AJ247="","",VLOOKUP(AJ247,'標準様式１シフト記号表（勤務時間帯）'!$C$6:$K$35,9,FALSE))</f>
        <v/>
      </c>
      <c r="AK248" s="298" t="str">
        <f>IF(AK247="","",VLOOKUP(AK247,'標準様式１シフト記号表（勤務時間帯）'!$C$6:$K$35,9,FALSE))</f>
        <v/>
      </c>
      <c r="AL248" s="298" t="str">
        <f>IF(AL247="","",VLOOKUP(AL247,'標準様式１シフト記号表（勤務時間帯）'!$C$6:$K$35,9,FALSE))</f>
        <v/>
      </c>
      <c r="AM248" s="299" t="str">
        <f>IF(AM247="","",VLOOKUP(AM247,'標準様式１シフト記号表（勤務時間帯）'!$C$6:$K$35,9,FALSE))</f>
        <v/>
      </c>
      <c r="AN248" s="297" t="str">
        <f>IF(AN247="","",VLOOKUP(AN247,'標準様式１シフト記号表（勤務時間帯）'!$C$6:$K$35,9,FALSE))</f>
        <v/>
      </c>
      <c r="AO248" s="298" t="str">
        <f>IF(AO247="","",VLOOKUP(AO247,'標準様式１シフト記号表（勤務時間帯）'!$C$6:$K$35,9,FALSE))</f>
        <v/>
      </c>
      <c r="AP248" s="298" t="str">
        <f>IF(AP247="","",VLOOKUP(AP247,'標準様式１シフト記号表（勤務時間帯）'!$C$6:$K$35,9,FALSE))</f>
        <v/>
      </c>
      <c r="AQ248" s="298" t="str">
        <f>IF(AQ247="","",VLOOKUP(AQ247,'標準様式１シフト記号表（勤務時間帯）'!$C$6:$K$35,9,FALSE))</f>
        <v/>
      </c>
      <c r="AR248" s="298" t="str">
        <f>IF(AR247="","",VLOOKUP(AR247,'標準様式１シフト記号表（勤務時間帯）'!$C$6:$K$35,9,FALSE))</f>
        <v/>
      </c>
      <c r="AS248" s="298" t="str">
        <f>IF(AS247="","",VLOOKUP(AS247,'標準様式１シフト記号表（勤務時間帯）'!$C$6:$K$35,9,FALSE))</f>
        <v/>
      </c>
      <c r="AT248" s="299" t="str">
        <f>IF(AT247="","",VLOOKUP(AT247,'標準様式１シフト記号表（勤務時間帯）'!$C$6:$K$35,9,FALSE))</f>
        <v/>
      </c>
      <c r="AU248" s="297" t="str">
        <f>IF(AU247="","",VLOOKUP(AU247,'標準様式１シフト記号表（勤務時間帯）'!$C$6:$K$35,9,FALSE))</f>
        <v/>
      </c>
      <c r="AV248" s="298" t="str">
        <f>IF(AV247="","",VLOOKUP(AV247,'標準様式１シフト記号表（勤務時間帯）'!$C$6:$K$35,9,FALSE))</f>
        <v/>
      </c>
      <c r="AW248" s="298" t="str">
        <f>IF(AW247="","",VLOOKUP(AW247,'標準様式１シフト記号表（勤務時間帯）'!$C$6:$K$35,9,FALSE))</f>
        <v/>
      </c>
      <c r="AX248" s="1592">
        <f>IF($BB$3="４週",SUM(S248:AT248),IF($BB$3="暦月",SUM(S248:AW248),""))</f>
        <v>0</v>
      </c>
      <c r="AY248" s="1593"/>
      <c r="AZ248" s="1594">
        <f>IF($BB$3="４週",AX248/4,IF($BB$3="暦月",'標準様式１（100名）'!AX248/('標準様式１（100名）'!$BB$8/7),""))</f>
        <v>0</v>
      </c>
      <c r="BA248" s="1595"/>
      <c r="BB248" s="1643"/>
      <c r="BC248" s="1544"/>
      <c r="BD248" s="1544"/>
      <c r="BE248" s="1544"/>
      <c r="BF248" s="1545"/>
    </row>
    <row r="249" spans="2:58" ht="20.25" customHeight="1" x14ac:dyDescent="0.15">
      <c r="B249" s="1522"/>
      <c r="C249" s="1631"/>
      <c r="D249" s="1632"/>
      <c r="E249" s="1633"/>
      <c r="F249" s="357">
        <f>C247</f>
        <v>0</v>
      </c>
      <c r="G249" s="1607"/>
      <c r="H249" s="1537"/>
      <c r="I249" s="1538"/>
      <c r="J249" s="1538"/>
      <c r="K249" s="1539"/>
      <c r="L249" s="1612"/>
      <c r="M249" s="1613"/>
      <c r="N249" s="1613"/>
      <c r="O249" s="1614"/>
      <c r="P249" s="1596" t="s">
        <v>550</v>
      </c>
      <c r="Q249" s="1597"/>
      <c r="R249" s="1598"/>
      <c r="S249" s="301" t="str">
        <f>IF(S247="","",VLOOKUP(S247,'標準様式１シフト記号表（勤務時間帯）'!$C$6:$U$35,19,FALSE))</f>
        <v/>
      </c>
      <c r="T249" s="302" t="str">
        <f>IF(T247="","",VLOOKUP(T247,'標準様式１シフト記号表（勤務時間帯）'!$C$6:$U$35,19,FALSE))</f>
        <v/>
      </c>
      <c r="U249" s="302" t="str">
        <f>IF(U247="","",VLOOKUP(U247,'標準様式１シフト記号表（勤務時間帯）'!$C$6:$U$35,19,FALSE))</f>
        <v/>
      </c>
      <c r="V249" s="302" t="str">
        <f>IF(V247="","",VLOOKUP(V247,'標準様式１シフト記号表（勤務時間帯）'!$C$6:$U$35,19,FALSE))</f>
        <v/>
      </c>
      <c r="W249" s="302" t="str">
        <f>IF(W247="","",VLOOKUP(W247,'標準様式１シフト記号表（勤務時間帯）'!$C$6:$U$35,19,FALSE))</f>
        <v/>
      </c>
      <c r="X249" s="302" t="str">
        <f>IF(X247="","",VLOOKUP(X247,'標準様式１シフト記号表（勤務時間帯）'!$C$6:$U$35,19,FALSE))</f>
        <v/>
      </c>
      <c r="Y249" s="303" t="str">
        <f>IF(Y247="","",VLOOKUP(Y247,'標準様式１シフト記号表（勤務時間帯）'!$C$6:$U$35,19,FALSE))</f>
        <v/>
      </c>
      <c r="Z249" s="301" t="str">
        <f>IF(Z247="","",VLOOKUP(Z247,'標準様式１シフト記号表（勤務時間帯）'!$C$6:$U$35,19,FALSE))</f>
        <v/>
      </c>
      <c r="AA249" s="302" t="str">
        <f>IF(AA247="","",VLOOKUP(AA247,'標準様式１シフト記号表（勤務時間帯）'!$C$6:$U$35,19,FALSE))</f>
        <v/>
      </c>
      <c r="AB249" s="302" t="str">
        <f>IF(AB247="","",VLOOKUP(AB247,'標準様式１シフト記号表（勤務時間帯）'!$C$6:$U$35,19,FALSE))</f>
        <v/>
      </c>
      <c r="AC249" s="302" t="str">
        <f>IF(AC247="","",VLOOKUP(AC247,'標準様式１シフト記号表（勤務時間帯）'!$C$6:$U$35,19,FALSE))</f>
        <v/>
      </c>
      <c r="AD249" s="302" t="str">
        <f>IF(AD247="","",VLOOKUP(AD247,'標準様式１シフト記号表（勤務時間帯）'!$C$6:$U$35,19,FALSE))</f>
        <v/>
      </c>
      <c r="AE249" s="302" t="str">
        <f>IF(AE247="","",VLOOKUP(AE247,'標準様式１シフト記号表（勤務時間帯）'!$C$6:$U$35,19,FALSE))</f>
        <v/>
      </c>
      <c r="AF249" s="303" t="str">
        <f>IF(AF247="","",VLOOKUP(AF247,'標準様式１シフト記号表（勤務時間帯）'!$C$6:$U$35,19,FALSE))</f>
        <v/>
      </c>
      <c r="AG249" s="301" t="str">
        <f>IF(AG247="","",VLOOKUP(AG247,'標準様式１シフト記号表（勤務時間帯）'!$C$6:$U$35,19,FALSE))</f>
        <v/>
      </c>
      <c r="AH249" s="302" t="str">
        <f>IF(AH247="","",VLOOKUP(AH247,'標準様式１シフト記号表（勤務時間帯）'!$C$6:$U$35,19,FALSE))</f>
        <v/>
      </c>
      <c r="AI249" s="302" t="str">
        <f>IF(AI247="","",VLOOKUP(AI247,'標準様式１シフト記号表（勤務時間帯）'!$C$6:$U$35,19,FALSE))</f>
        <v/>
      </c>
      <c r="AJ249" s="302" t="str">
        <f>IF(AJ247="","",VLOOKUP(AJ247,'標準様式１シフト記号表（勤務時間帯）'!$C$6:$U$35,19,FALSE))</f>
        <v/>
      </c>
      <c r="AK249" s="302" t="str">
        <f>IF(AK247="","",VLOOKUP(AK247,'標準様式１シフト記号表（勤務時間帯）'!$C$6:$U$35,19,FALSE))</f>
        <v/>
      </c>
      <c r="AL249" s="302" t="str">
        <f>IF(AL247="","",VLOOKUP(AL247,'標準様式１シフト記号表（勤務時間帯）'!$C$6:$U$35,19,FALSE))</f>
        <v/>
      </c>
      <c r="AM249" s="303" t="str">
        <f>IF(AM247="","",VLOOKUP(AM247,'標準様式１シフト記号表（勤務時間帯）'!$C$6:$U$35,19,FALSE))</f>
        <v/>
      </c>
      <c r="AN249" s="301" t="str">
        <f>IF(AN247="","",VLOOKUP(AN247,'標準様式１シフト記号表（勤務時間帯）'!$C$6:$U$35,19,FALSE))</f>
        <v/>
      </c>
      <c r="AO249" s="302" t="str">
        <f>IF(AO247="","",VLOOKUP(AO247,'標準様式１シフト記号表（勤務時間帯）'!$C$6:$U$35,19,FALSE))</f>
        <v/>
      </c>
      <c r="AP249" s="302" t="str">
        <f>IF(AP247="","",VLOOKUP(AP247,'標準様式１シフト記号表（勤務時間帯）'!$C$6:$U$35,19,FALSE))</f>
        <v/>
      </c>
      <c r="AQ249" s="302" t="str">
        <f>IF(AQ247="","",VLOOKUP(AQ247,'標準様式１シフト記号表（勤務時間帯）'!$C$6:$U$35,19,FALSE))</f>
        <v/>
      </c>
      <c r="AR249" s="302" t="str">
        <f>IF(AR247="","",VLOOKUP(AR247,'標準様式１シフト記号表（勤務時間帯）'!$C$6:$U$35,19,FALSE))</f>
        <v/>
      </c>
      <c r="AS249" s="302" t="str">
        <f>IF(AS247="","",VLOOKUP(AS247,'標準様式１シフト記号表（勤務時間帯）'!$C$6:$U$35,19,FALSE))</f>
        <v/>
      </c>
      <c r="AT249" s="303" t="str">
        <f>IF(AT247="","",VLOOKUP(AT247,'標準様式１シフト記号表（勤務時間帯）'!$C$6:$U$35,19,FALSE))</f>
        <v/>
      </c>
      <c r="AU249" s="301" t="str">
        <f>IF(AU247="","",VLOOKUP(AU247,'標準様式１シフト記号表（勤務時間帯）'!$C$6:$U$35,19,FALSE))</f>
        <v/>
      </c>
      <c r="AV249" s="302" t="str">
        <f>IF(AV247="","",VLOOKUP(AV247,'標準様式１シフト記号表（勤務時間帯）'!$C$6:$U$35,19,FALSE))</f>
        <v/>
      </c>
      <c r="AW249" s="302" t="str">
        <f>IF(AW247="","",VLOOKUP(AW247,'標準様式１シフト記号表（勤務時間帯）'!$C$6:$U$35,19,FALSE))</f>
        <v/>
      </c>
      <c r="AX249" s="1599">
        <f>IF($BB$3="４週",SUM(S249:AT249),IF($BB$3="暦月",SUM(S249:AW249),""))</f>
        <v>0</v>
      </c>
      <c r="AY249" s="1600"/>
      <c r="AZ249" s="1601">
        <f>IF($BB$3="４週",AX249/4,IF($BB$3="暦月",'標準様式１（100名）'!AX249/('標準様式１（100名）'!$BB$8/7),""))</f>
        <v>0</v>
      </c>
      <c r="BA249" s="1602"/>
      <c r="BB249" s="1644"/>
      <c r="BC249" s="1613"/>
      <c r="BD249" s="1613"/>
      <c r="BE249" s="1613"/>
      <c r="BF249" s="1614"/>
    </row>
    <row r="250" spans="2:58" ht="20.25" customHeight="1" x14ac:dyDescent="0.15">
      <c r="B250" s="1522">
        <f>B247+1</f>
        <v>77</v>
      </c>
      <c r="C250" s="1625"/>
      <c r="D250" s="1626"/>
      <c r="E250" s="1627"/>
      <c r="F250" s="304"/>
      <c r="G250" s="1606"/>
      <c r="H250" s="1608"/>
      <c r="I250" s="1538"/>
      <c r="J250" s="1538"/>
      <c r="K250" s="1539"/>
      <c r="L250" s="1609"/>
      <c r="M250" s="1610"/>
      <c r="N250" s="1610"/>
      <c r="O250" s="1611"/>
      <c r="P250" s="1615" t="s">
        <v>548</v>
      </c>
      <c r="Q250" s="1616"/>
      <c r="R250" s="1617"/>
      <c r="S250" s="354"/>
      <c r="T250" s="355"/>
      <c r="U250" s="355"/>
      <c r="V250" s="355"/>
      <c r="W250" s="355"/>
      <c r="X250" s="355"/>
      <c r="Y250" s="356"/>
      <c r="Z250" s="354"/>
      <c r="AA250" s="355"/>
      <c r="AB250" s="355"/>
      <c r="AC250" s="355"/>
      <c r="AD250" s="355"/>
      <c r="AE250" s="355"/>
      <c r="AF250" s="356"/>
      <c r="AG250" s="354"/>
      <c r="AH250" s="355"/>
      <c r="AI250" s="355"/>
      <c r="AJ250" s="355"/>
      <c r="AK250" s="355"/>
      <c r="AL250" s="355"/>
      <c r="AM250" s="356"/>
      <c r="AN250" s="354"/>
      <c r="AO250" s="355"/>
      <c r="AP250" s="355"/>
      <c r="AQ250" s="355"/>
      <c r="AR250" s="355"/>
      <c r="AS250" s="355"/>
      <c r="AT250" s="356"/>
      <c r="AU250" s="354"/>
      <c r="AV250" s="355"/>
      <c r="AW250" s="355"/>
      <c r="AX250" s="1692"/>
      <c r="AY250" s="1693"/>
      <c r="AZ250" s="1694"/>
      <c r="BA250" s="1695"/>
      <c r="BB250" s="1642"/>
      <c r="BC250" s="1610"/>
      <c r="BD250" s="1610"/>
      <c r="BE250" s="1610"/>
      <c r="BF250" s="1611"/>
    </row>
    <row r="251" spans="2:58" ht="20.25" customHeight="1" x14ac:dyDescent="0.15">
      <c r="B251" s="1522"/>
      <c r="C251" s="1628"/>
      <c r="D251" s="1629"/>
      <c r="E251" s="1630"/>
      <c r="F251" s="296"/>
      <c r="G251" s="1533"/>
      <c r="H251" s="1537"/>
      <c r="I251" s="1538"/>
      <c r="J251" s="1538"/>
      <c r="K251" s="1539"/>
      <c r="L251" s="1543"/>
      <c r="M251" s="1544"/>
      <c r="N251" s="1544"/>
      <c r="O251" s="1545"/>
      <c r="P251" s="1589" t="s">
        <v>549</v>
      </c>
      <c r="Q251" s="1590"/>
      <c r="R251" s="1591"/>
      <c r="S251" s="297" t="str">
        <f>IF(S250="","",VLOOKUP(S250,'標準様式１シフト記号表（勤務時間帯）'!$C$6:$K$35,9,FALSE))</f>
        <v/>
      </c>
      <c r="T251" s="298" t="str">
        <f>IF(T250="","",VLOOKUP(T250,'標準様式１シフト記号表（勤務時間帯）'!$C$6:$K$35,9,FALSE))</f>
        <v/>
      </c>
      <c r="U251" s="298" t="str">
        <f>IF(U250="","",VLOOKUP(U250,'標準様式１シフト記号表（勤務時間帯）'!$C$6:$K$35,9,FALSE))</f>
        <v/>
      </c>
      <c r="V251" s="298" t="str">
        <f>IF(V250="","",VLOOKUP(V250,'標準様式１シフト記号表（勤務時間帯）'!$C$6:$K$35,9,FALSE))</f>
        <v/>
      </c>
      <c r="W251" s="298" t="str">
        <f>IF(W250="","",VLOOKUP(W250,'標準様式１シフト記号表（勤務時間帯）'!$C$6:$K$35,9,FALSE))</f>
        <v/>
      </c>
      <c r="X251" s="298" t="str">
        <f>IF(X250="","",VLOOKUP(X250,'標準様式１シフト記号表（勤務時間帯）'!$C$6:$K$35,9,FALSE))</f>
        <v/>
      </c>
      <c r="Y251" s="299" t="str">
        <f>IF(Y250="","",VLOOKUP(Y250,'標準様式１シフト記号表（勤務時間帯）'!$C$6:$K$35,9,FALSE))</f>
        <v/>
      </c>
      <c r="Z251" s="297" t="str">
        <f>IF(Z250="","",VLOOKUP(Z250,'標準様式１シフト記号表（勤務時間帯）'!$C$6:$K$35,9,FALSE))</f>
        <v/>
      </c>
      <c r="AA251" s="298" t="str">
        <f>IF(AA250="","",VLOOKUP(AA250,'標準様式１シフト記号表（勤務時間帯）'!$C$6:$K$35,9,FALSE))</f>
        <v/>
      </c>
      <c r="AB251" s="298" t="str">
        <f>IF(AB250="","",VLOOKUP(AB250,'標準様式１シフト記号表（勤務時間帯）'!$C$6:$K$35,9,FALSE))</f>
        <v/>
      </c>
      <c r="AC251" s="298" t="str">
        <f>IF(AC250="","",VLOOKUP(AC250,'標準様式１シフト記号表（勤務時間帯）'!$C$6:$K$35,9,FALSE))</f>
        <v/>
      </c>
      <c r="AD251" s="298" t="str">
        <f>IF(AD250="","",VLOOKUP(AD250,'標準様式１シフト記号表（勤務時間帯）'!$C$6:$K$35,9,FALSE))</f>
        <v/>
      </c>
      <c r="AE251" s="298" t="str">
        <f>IF(AE250="","",VLOOKUP(AE250,'標準様式１シフト記号表（勤務時間帯）'!$C$6:$K$35,9,FALSE))</f>
        <v/>
      </c>
      <c r="AF251" s="299" t="str">
        <f>IF(AF250="","",VLOOKUP(AF250,'標準様式１シフト記号表（勤務時間帯）'!$C$6:$K$35,9,FALSE))</f>
        <v/>
      </c>
      <c r="AG251" s="297" t="str">
        <f>IF(AG250="","",VLOOKUP(AG250,'標準様式１シフト記号表（勤務時間帯）'!$C$6:$K$35,9,FALSE))</f>
        <v/>
      </c>
      <c r="AH251" s="298" t="str">
        <f>IF(AH250="","",VLOOKUP(AH250,'標準様式１シフト記号表（勤務時間帯）'!$C$6:$K$35,9,FALSE))</f>
        <v/>
      </c>
      <c r="AI251" s="298" t="str">
        <f>IF(AI250="","",VLOOKUP(AI250,'標準様式１シフト記号表（勤務時間帯）'!$C$6:$K$35,9,FALSE))</f>
        <v/>
      </c>
      <c r="AJ251" s="298" t="str">
        <f>IF(AJ250="","",VLOOKUP(AJ250,'標準様式１シフト記号表（勤務時間帯）'!$C$6:$K$35,9,FALSE))</f>
        <v/>
      </c>
      <c r="AK251" s="298" t="str">
        <f>IF(AK250="","",VLOOKUP(AK250,'標準様式１シフト記号表（勤務時間帯）'!$C$6:$K$35,9,FALSE))</f>
        <v/>
      </c>
      <c r="AL251" s="298" t="str">
        <f>IF(AL250="","",VLOOKUP(AL250,'標準様式１シフト記号表（勤務時間帯）'!$C$6:$K$35,9,FALSE))</f>
        <v/>
      </c>
      <c r="AM251" s="299" t="str">
        <f>IF(AM250="","",VLOOKUP(AM250,'標準様式１シフト記号表（勤務時間帯）'!$C$6:$K$35,9,FALSE))</f>
        <v/>
      </c>
      <c r="AN251" s="297" t="str">
        <f>IF(AN250="","",VLOOKUP(AN250,'標準様式１シフト記号表（勤務時間帯）'!$C$6:$K$35,9,FALSE))</f>
        <v/>
      </c>
      <c r="AO251" s="298" t="str">
        <f>IF(AO250="","",VLOOKUP(AO250,'標準様式１シフト記号表（勤務時間帯）'!$C$6:$K$35,9,FALSE))</f>
        <v/>
      </c>
      <c r="AP251" s="298" t="str">
        <f>IF(AP250="","",VLOOKUP(AP250,'標準様式１シフト記号表（勤務時間帯）'!$C$6:$K$35,9,FALSE))</f>
        <v/>
      </c>
      <c r="AQ251" s="298" t="str">
        <f>IF(AQ250="","",VLOOKUP(AQ250,'標準様式１シフト記号表（勤務時間帯）'!$C$6:$K$35,9,FALSE))</f>
        <v/>
      </c>
      <c r="AR251" s="298" t="str">
        <f>IF(AR250="","",VLOOKUP(AR250,'標準様式１シフト記号表（勤務時間帯）'!$C$6:$K$35,9,FALSE))</f>
        <v/>
      </c>
      <c r="AS251" s="298" t="str">
        <f>IF(AS250="","",VLOOKUP(AS250,'標準様式１シフト記号表（勤務時間帯）'!$C$6:$K$35,9,FALSE))</f>
        <v/>
      </c>
      <c r="AT251" s="299" t="str">
        <f>IF(AT250="","",VLOOKUP(AT250,'標準様式１シフト記号表（勤務時間帯）'!$C$6:$K$35,9,FALSE))</f>
        <v/>
      </c>
      <c r="AU251" s="297" t="str">
        <f>IF(AU250="","",VLOOKUP(AU250,'標準様式１シフト記号表（勤務時間帯）'!$C$6:$K$35,9,FALSE))</f>
        <v/>
      </c>
      <c r="AV251" s="298" t="str">
        <f>IF(AV250="","",VLOOKUP(AV250,'標準様式１シフト記号表（勤務時間帯）'!$C$6:$K$35,9,FALSE))</f>
        <v/>
      </c>
      <c r="AW251" s="298" t="str">
        <f>IF(AW250="","",VLOOKUP(AW250,'標準様式１シフト記号表（勤務時間帯）'!$C$6:$K$35,9,FALSE))</f>
        <v/>
      </c>
      <c r="AX251" s="1592">
        <f>IF($BB$3="４週",SUM(S251:AT251),IF($BB$3="暦月",SUM(S251:AW251),""))</f>
        <v>0</v>
      </c>
      <c r="AY251" s="1593"/>
      <c r="AZ251" s="1594">
        <f>IF($BB$3="４週",AX251/4,IF($BB$3="暦月",'標準様式１（100名）'!AX251/('標準様式１（100名）'!$BB$8/7),""))</f>
        <v>0</v>
      </c>
      <c r="BA251" s="1595"/>
      <c r="BB251" s="1643"/>
      <c r="BC251" s="1544"/>
      <c r="BD251" s="1544"/>
      <c r="BE251" s="1544"/>
      <c r="BF251" s="1545"/>
    </row>
    <row r="252" spans="2:58" ht="20.25" customHeight="1" x14ac:dyDescent="0.15">
      <c r="B252" s="1522"/>
      <c r="C252" s="1631"/>
      <c r="D252" s="1632"/>
      <c r="E252" s="1633"/>
      <c r="F252" s="357">
        <f>C250</f>
        <v>0</v>
      </c>
      <c r="G252" s="1607"/>
      <c r="H252" s="1537"/>
      <c r="I252" s="1538"/>
      <c r="J252" s="1538"/>
      <c r="K252" s="1539"/>
      <c r="L252" s="1612"/>
      <c r="M252" s="1613"/>
      <c r="N252" s="1613"/>
      <c r="O252" s="1614"/>
      <c r="P252" s="1596" t="s">
        <v>550</v>
      </c>
      <c r="Q252" s="1597"/>
      <c r="R252" s="1598"/>
      <c r="S252" s="301" t="str">
        <f>IF(S250="","",VLOOKUP(S250,'標準様式１シフト記号表（勤務時間帯）'!$C$6:$U$35,19,FALSE))</f>
        <v/>
      </c>
      <c r="T252" s="302" t="str">
        <f>IF(T250="","",VLOOKUP(T250,'標準様式１シフト記号表（勤務時間帯）'!$C$6:$U$35,19,FALSE))</f>
        <v/>
      </c>
      <c r="U252" s="302" t="str">
        <f>IF(U250="","",VLOOKUP(U250,'標準様式１シフト記号表（勤務時間帯）'!$C$6:$U$35,19,FALSE))</f>
        <v/>
      </c>
      <c r="V252" s="302" t="str">
        <f>IF(V250="","",VLOOKUP(V250,'標準様式１シフト記号表（勤務時間帯）'!$C$6:$U$35,19,FALSE))</f>
        <v/>
      </c>
      <c r="W252" s="302" t="str">
        <f>IF(W250="","",VLOOKUP(W250,'標準様式１シフト記号表（勤務時間帯）'!$C$6:$U$35,19,FALSE))</f>
        <v/>
      </c>
      <c r="X252" s="302" t="str">
        <f>IF(X250="","",VLOOKUP(X250,'標準様式１シフト記号表（勤務時間帯）'!$C$6:$U$35,19,FALSE))</f>
        <v/>
      </c>
      <c r="Y252" s="303" t="str">
        <f>IF(Y250="","",VLOOKUP(Y250,'標準様式１シフト記号表（勤務時間帯）'!$C$6:$U$35,19,FALSE))</f>
        <v/>
      </c>
      <c r="Z252" s="301" t="str">
        <f>IF(Z250="","",VLOOKUP(Z250,'標準様式１シフト記号表（勤務時間帯）'!$C$6:$U$35,19,FALSE))</f>
        <v/>
      </c>
      <c r="AA252" s="302" t="str">
        <f>IF(AA250="","",VLOOKUP(AA250,'標準様式１シフト記号表（勤務時間帯）'!$C$6:$U$35,19,FALSE))</f>
        <v/>
      </c>
      <c r="AB252" s="302" t="str">
        <f>IF(AB250="","",VLOOKUP(AB250,'標準様式１シフト記号表（勤務時間帯）'!$C$6:$U$35,19,FALSE))</f>
        <v/>
      </c>
      <c r="AC252" s="302" t="str">
        <f>IF(AC250="","",VLOOKUP(AC250,'標準様式１シフト記号表（勤務時間帯）'!$C$6:$U$35,19,FALSE))</f>
        <v/>
      </c>
      <c r="AD252" s="302" t="str">
        <f>IF(AD250="","",VLOOKUP(AD250,'標準様式１シフト記号表（勤務時間帯）'!$C$6:$U$35,19,FALSE))</f>
        <v/>
      </c>
      <c r="AE252" s="302" t="str">
        <f>IF(AE250="","",VLOOKUP(AE250,'標準様式１シフト記号表（勤務時間帯）'!$C$6:$U$35,19,FALSE))</f>
        <v/>
      </c>
      <c r="AF252" s="303" t="str">
        <f>IF(AF250="","",VLOOKUP(AF250,'標準様式１シフト記号表（勤務時間帯）'!$C$6:$U$35,19,FALSE))</f>
        <v/>
      </c>
      <c r="AG252" s="301" t="str">
        <f>IF(AG250="","",VLOOKUP(AG250,'標準様式１シフト記号表（勤務時間帯）'!$C$6:$U$35,19,FALSE))</f>
        <v/>
      </c>
      <c r="AH252" s="302" t="str">
        <f>IF(AH250="","",VLOOKUP(AH250,'標準様式１シフト記号表（勤務時間帯）'!$C$6:$U$35,19,FALSE))</f>
        <v/>
      </c>
      <c r="AI252" s="302" t="str">
        <f>IF(AI250="","",VLOOKUP(AI250,'標準様式１シフト記号表（勤務時間帯）'!$C$6:$U$35,19,FALSE))</f>
        <v/>
      </c>
      <c r="AJ252" s="302" t="str">
        <f>IF(AJ250="","",VLOOKUP(AJ250,'標準様式１シフト記号表（勤務時間帯）'!$C$6:$U$35,19,FALSE))</f>
        <v/>
      </c>
      <c r="AK252" s="302" t="str">
        <f>IF(AK250="","",VLOOKUP(AK250,'標準様式１シフト記号表（勤務時間帯）'!$C$6:$U$35,19,FALSE))</f>
        <v/>
      </c>
      <c r="AL252" s="302" t="str">
        <f>IF(AL250="","",VLOOKUP(AL250,'標準様式１シフト記号表（勤務時間帯）'!$C$6:$U$35,19,FALSE))</f>
        <v/>
      </c>
      <c r="AM252" s="303" t="str">
        <f>IF(AM250="","",VLOOKUP(AM250,'標準様式１シフト記号表（勤務時間帯）'!$C$6:$U$35,19,FALSE))</f>
        <v/>
      </c>
      <c r="AN252" s="301" t="str">
        <f>IF(AN250="","",VLOOKUP(AN250,'標準様式１シフト記号表（勤務時間帯）'!$C$6:$U$35,19,FALSE))</f>
        <v/>
      </c>
      <c r="AO252" s="302" t="str">
        <f>IF(AO250="","",VLOOKUP(AO250,'標準様式１シフト記号表（勤務時間帯）'!$C$6:$U$35,19,FALSE))</f>
        <v/>
      </c>
      <c r="AP252" s="302" t="str">
        <f>IF(AP250="","",VLOOKUP(AP250,'標準様式１シフト記号表（勤務時間帯）'!$C$6:$U$35,19,FALSE))</f>
        <v/>
      </c>
      <c r="AQ252" s="302" t="str">
        <f>IF(AQ250="","",VLOOKUP(AQ250,'標準様式１シフト記号表（勤務時間帯）'!$C$6:$U$35,19,FALSE))</f>
        <v/>
      </c>
      <c r="AR252" s="302" t="str">
        <f>IF(AR250="","",VLOOKUP(AR250,'標準様式１シフト記号表（勤務時間帯）'!$C$6:$U$35,19,FALSE))</f>
        <v/>
      </c>
      <c r="AS252" s="302" t="str">
        <f>IF(AS250="","",VLOOKUP(AS250,'標準様式１シフト記号表（勤務時間帯）'!$C$6:$U$35,19,FALSE))</f>
        <v/>
      </c>
      <c r="AT252" s="303" t="str">
        <f>IF(AT250="","",VLOOKUP(AT250,'標準様式１シフト記号表（勤務時間帯）'!$C$6:$U$35,19,FALSE))</f>
        <v/>
      </c>
      <c r="AU252" s="301" t="str">
        <f>IF(AU250="","",VLOOKUP(AU250,'標準様式１シフト記号表（勤務時間帯）'!$C$6:$U$35,19,FALSE))</f>
        <v/>
      </c>
      <c r="AV252" s="302" t="str">
        <f>IF(AV250="","",VLOOKUP(AV250,'標準様式１シフト記号表（勤務時間帯）'!$C$6:$U$35,19,FALSE))</f>
        <v/>
      </c>
      <c r="AW252" s="302" t="str">
        <f>IF(AW250="","",VLOOKUP(AW250,'標準様式１シフト記号表（勤務時間帯）'!$C$6:$U$35,19,FALSE))</f>
        <v/>
      </c>
      <c r="AX252" s="1599">
        <f>IF($BB$3="４週",SUM(S252:AT252),IF($BB$3="暦月",SUM(S252:AW252),""))</f>
        <v>0</v>
      </c>
      <c r="AY252" s="1600"/>
      <c r="AZ252" s="1601">
        <f>IF($BB$3="４週",AX252/4,IF($BB$3="暦月",'標準様式１（100名）'!AX252/('標準様式１（100名）'!$BB$8/7),""))</f>
        <v>0</v>
      </c>
      <c r="BA252" s="1602"/>
      <c r="BB252" s="1644"/>
      <c r="BC252" s="1613"/>
      <c r="BD252" s="1613"/>
      <c r="BE252" s="1613"/>
      <c r="BF252" s="1614"/>
    </row>
    <row r="253" spans="2:58" ht="20.25" customHeight="1" x14ac:dyDescent="0.15">
      <c r="B253" s="1522">
        <f>B250+1</f>
        <v>78</v>
      </c>
      <c r="C253" s="1625"/>
      <c r="D253" s="1626"/>
      <c r="E253" s="1627"/>
      <c r="F253" s="304"/>
      <c r="G253" s="1606"/>
      <c r="H253" s="1608"/>
      <c r="I253" s="1538"/>
      <c r="J253" s="1538"/>
      <c r="K253" s="1539"/>
      <c r="L253" s="1609"/>
      <c r="M253" s="1610"/>
      <c r="N253" s="1610"/>
      <c r="O253" s="1611"/>
      <c r="P253" s="1615" t="s">
        <v>548</v>
      </c>
      <c r="Q253" s="1616"/>
      <c r="R253" s="1617"/>
      <c r="S253" s="354"/>
      <c r="T253" s="355"/>
      <c r="U253" s="355"/>
      <c r="V253" s="355"/>
      <c r="W253" s="355"/>
      <c r="X253" s="355"/>
      <c r="Y253" s="356"/>
      <c r="Z253" s="354"/>
      <c r="AA253" s="355"/>
      <c r="AB253" s="355"/>
      <c r="AC253" s="355"/>
      <c r="AD253" s="355"/>
      <c r="AE253" s="355"/>
      <c r="AF253" s="356"/>
      <c r="AG253" s="354"/>
      <c r="AH253" s="355"/>
      <c r="AI253" s="355"/>
      <c r="AJ253" s="355"/>
      <c r="AK253" s="355"/>
      <c r="AL253" s="355"/>
      <c r="AM253" s="356"/>
      <c r="AN253" s="354"/>
      <c r="AO253" s="355"/>
      <c r="AP253" s="355"/>
      <c r="AQ253" s="355"/>
      <c r="AR253" s="355"/>
      <c r="AS253" s="355"/>
      <c r="AT253" s="356"/>
      <c r="AU253" s="354"/>
      <c r="AV253" s="355"/>
      <c r="AW253" s="355"/>
      <c r="AX253" s="1692"/>
      <c r="AY253" s="1693"/>
      <c r="AZ253" s="1694"/>
      <c r="BA253" s="1695"/>
      <c r="BB253" s="1642"/>
      <c r="BC253" s="1610"/>
      <c r="BD253" s="1610"/>
      <c r="BE253" s="1610"/>
      <c r="BF253" s="1611"/>
    </row>
    <row r="254" spans="2:58" ht="20.25" customHeight="1" x14ac:dyDescent="0.15">
      <c r="B254" s="1522"/>
      <c r="C254" s="1628"/>
      <c r="D254" s="1629"/>
      <c r="E254" s="1630"/>
      <c r="F254" s="296"/>
      <c r="G254" s="1533"/>
      <c r="H254" s="1537"/>
      <c r="I254" s="1538"/>
      <c r="J254" s="1538"/>
      <c r="K254" s="1539"/>
      <c r="L254" s="1543"/>
      <c r="M254" s="1544"/>
      <c r="N254" s="1544"/>
      <c r="O254" s="1545"/>
      <c r="P254" s="1589" t="s">
        <v>549</v>
      </c>
      <c r="Q254" s="1590"/>
      <c r="R254" s="1591"/>
      <c r="S254" s="297" t="str">
        <f>IF(S253="","",VLOOKUP(S253,'標準様式１シフト記号表（勤務時間帯）'!$C$6:$K$35,9,FALSE))</f>
        <v/>
      </c>
      <c r="T254" s="298" t="str">
        <f>IF(T253="","",VLOOKUP(T253,'標準様式１シフト記号表（勤務時間帯）'!$C$6:$K$35,9,FALSE))</f>
        <v/>
      </c>
      <c r="U254" s="298" t="str">
        <f>IF(U253="","",VLOOKUP(U253,'標準様式１シフト記号表（勤務時間帯）'!$C$6:$K$35,9,FALSE))</f>
        <v/>
      </c>
      <c r="V254" s="298" t="str">
        <f>IF(V253="","",VLOOKUP(V253,'標準様式１シフト記号表（勤務時間帯）'!$C$6:$K$35,9,FALSE))</f>
        <v/>
      </c>
      <c r="W254" s="298" t="str">
        <f>IF(W253="","",VLOOKUP(W253,'標準様式１シフト記号表（勤務時間帯）'!$C$6:$K$35,9,FALSE))</f>
        <v/>
      </c>
      <c r="X254" s="298" t="str">
        <f>IF(X253="","",VLOOKUP(X253,'標準様式１シフト記号表（勤務時間帯）'!$C$6:$K$35,9,FALSE))</f>
        <v/>
      </c>
      <c r="Y254" s="299" t="str">
        <f>IF(Y253="","",VLOOKUP(Y253,'標準様式１シフト記号表（勤務時間帯）'!$C$6:$K$35,9,FALSE))</f>
        <v/>
      </c>
      <c r="Z254" s="297" t="str">
        <f>IF(Z253="","",VLOOKUP(Z253,'標準様式１シフト記号表（勤務時間帯）'!$C$6:$K$35,9,FALSE))</f>
        <v/>
      </c>
      <c r="AA254" s="298" t="str">
        <f>IF(AA253="","",VLOOKUP(AA253,'標準様式１シフト記号表（勤務時間帯）'!$C$6:$K$35,9,FALSE))</f>
        <v/>
      </c>
      <c r="AB254" s="298" t="str">
        <f>IF(AB253="","",VLOOKUP(AB253,'標準様式１シフト記号表（勤務時間帯）'!$C$6:$K$35,9,FALSE))</f>
        <v/>
      </c>
      <c r="AC254" s="298" t="str">
        <f>IF(AC253="","",VLOOKUP(AC253,'標準様式１シフト記号表（勤務時間帯）'!$C$6:$K$35,9,FALSE))</f>
        <v/>
      </c>
      <c r="AD254" s="298" t="str">
        <f>IF(AD253="","",VLOOKUP(AD253,'標準様式１シフト記号表（勤務時間帯）'!$C$6:$K$35,9,FALSE))</f>
        <v/>
      </c>
      <c r="AE254" s="298" t="str">
        <f>IF(AE253="","",VLOOKUP(AE253,'標準様式１シフト記号表（勤務時間帯）'!$C$6:$K$35,9,FALSE))</f>
        <v/>
      </c>
      <c r="AF254" s="299" t="str">
        <f>IF(AF253="","",VLOOKUP(AF253,'標準様式１シフト記号表（勤務時間帯）'!$C$6:$K$35,9,FALSE))</f>
        <v/>
      </c>
      <c r="AG254" s="297" t="str">
        <f>IF(AG253="","",VLOOKUP(AG253,'標準様式１シフト記号表（勤務時間帯）'!$C$6:$K$35,9,FALSE))</f>
        <v/>
      </c>
      <c r="AH254" s="298" t="str">
        <f>IF(AH253="","",VLOOKUP(AH253,'標準様式１シフト記号表（勤務時間帯）'!$C$6:$K$35,9,FALSE))</f>
        <v/>
      </c>
      <c r="AI254" s="298" t="str">
        <f>IF(AI253="","",VLOOKUP(AI253,'標準様式１シフト記号表（勤務時間帯）'!$C$6:$K$35,9,FALSE))</f>
        <v/>
      </c>
      <c r="AJ254" s="298" t="str">
        <f>IF(AJ253="","",VLOOKUP(AJ253,'標準様式１シフト記号表（勤務時間帯）'!$C$6:$K$35,9,FALSE))</f>
        <v/>
      </c>
      <c r="AK254" s="298" t="str">
        <f>IF(AK253="","",VLOOKUP(AK253,'標準様式１シフト記号表（勤務時間帯）'!$C$6:$K$35,9,FALSE))</f>
        <v/>
      </c>
      <c r="AL254" s="298" t="str">
        <f>IF(AL253="","",VLOOKUP(AL253,'標準様式１シフト記号表（勤務時間帯）'!$C$6:$K$35,9,FALSE))</f>
        <v/>
      </c>
      <c r="AM254" s="299" t="str">
        <f>IF(AM253="","",VLOOKUP(AM253,'標準様式１シフト記号表（勤務時間帯）'!$C$6:$K$35,9,FALSE))</f>
        <v/>
      </c>
      <c r="AN254" s="297" t="str">
        <f>IF(AN253="","",VLOOKUP(AN253,'標準様式１シフト記号表（勤務時間帯）'!$C$6:$K$35,9,FALSE))</f>
        <v/>
      </c>
      <c r="AO254" s="298" t="str">
        <f>IF(AO253="","",VLOOKUP(AO253,'標準様式１シフト記号表（勤務時間帯）'!$C$6:$K$35,9,FALSE))</f>
        <v/>
      </c>
      <c r="AP254" s="298" t="str">
        <f>IF(AP253="","",VLOOKUP(AP253,'標準様式１シフト記号表（勤務時間帯）'!$C$6:$K$35,9,FALSE))</f>
        <v/>
      </c>
      <c r="AQ254" s="298" t="str">
        <f>IF(AQ253="","",VLOOKUP(AQ253,'標準様式１シフト記号表（勤務時間帯）'!$C$6:$K$35,9,FALSE))</f>
        <v/>
      </c>
      <c r="AR254" s="298" t="str">
        <f>IF(AR253="","",VLOOKUP(AR253,'標準様式１シフト記号表（勤務時間帯）'!$C$6:$K$35,9,FALSE))</f>
        <v/>
      </c>
      <c r="AS254" s="298" t="str">
        <f>IF(AS253="","",VLOOKUP(AS253,'標準様式１シフト記号表（勤務時間帯）'!$C$6:$K$35,9,FALSE))</f>
        <v/>
      </c>
      <c r="AT254" s="299" t="str">
        <f>IF(AT253="","",VLOOKUP(AT253,'標準様式１シフト記号表（勤務時間帯）'!$C$6:$K$35,9,FALSE))</f>
        <v/>
      </c>
      <c r="AU254" s="297" t="str">
        <f>IF(AU253="","",VLOOKUP(AU253,'標準様式１シフト記号表（勤務時間帯）'!$C$6:$K$35,9,FALSE))</f>
        <v/>
      </c>
      <c r="AV254" s="298" t="str">
        <f>IF(AV253="","",VLOOKUP(AV253,'標準様式１シフト記号表（勤務時間帯）'!$C$6:$K$35,9,FALSE))</f>
        <v/>
      </c>
      <c r="AW254" s="298" t="str">
        <f>IF(AW253="","",VLOOKUP(AW253,'標準様式１シフト記号表（勤務時間帯）'!$C$6:$K$35,9,FALSE))</f>
        <v/>
      </c>
      <c r="AX254" s="1592">
        <f>IF($BB$3="４週",SUM(S254:AT254),IF($BB$3="暦月",SUM(S254:AW254),""))</f>
        <v>0</v>
      </c>
      <c r="AY254" s="1593"/>
      <c r="AZ254" s="1594">
        <f>IF($BB$3="４週",AX254/4,IF($BB$3="暦月",'標準様式１（100名）'!AX254/('標準様式１（100名）'!$BB$8/7),""))</f>
        <v>0</v>
      </c>
      <c r="BA254" s="1595"/>
      <c r="BB254" s="1643"/>
      <c r="BC254" s="1544"/>
      <c r="BD254" s="1544"/>
      <c r="BE254" s="1544"/>
      <c r="BF254" s="1545"/>
    </row>
    <row r="255" spans="2:58" ht="20.25" customHeight="1" x14ac:dyDescent="0.15">
      <c r="B255" s="1522"/>
      <c r="C255" s="1631"/>
      <c r="D255" s="1632"/>
      <c r="E255" s="1633"/>
      <c r="F255" s="357">
        <f>C253</f>
        <v>0</v>
      </c>
      <c r="G255" s="1607"/>
      <c r="H255" s="1537"/>
      <c r="I255" s="1538"/>
      <c r="J255" s="1538"/>
      <c r="K255" s="1539"/>
      <c r="L255" s="1612"/>
      <c r="M255" s="1613"/>
      <c r="N255" s="1613"/>
      <c r="O255" s="1614"/>
      <c r="P255" s="1596" t="s">
        <v>550</v>
      </c>
      <c r="Q255" s="1597"/>
      <c r="R255" s="1598"/>
      <c r="S255" s="301" t="str">
        <f>IF(S253="","",VLOOKUP(S253,'標準様式１シフト記号表（勤務時間帯）'!$C$6:$U$35,19,FALSE))</f>
        <v/>
      </c>
      <c r="T255" s="302" t="str">
        <f>IF(T253="","",VLOOKUP(T253,'標準様式１シフト記号表（勤務時間帯）'!$C$6:$U$35,19,FALSE))</f>
        <v/>
      </c>
      <c r="U255" s="302" t="str">
        <f>IF(U253="","",VLOOKUP(U253,'標準様式１シフト記号表（勤務時間帯）'!$C$6:$U$35,19,FALSE))</f>
        <v/>
      </c>
      <c r="V255" s="302" t="str">
        <f>IF(V253="","",VLOOKUP(V253,'標準様式１シフト記号表（勤務時間帯）'!$C$6:$U$35,19,FALSE))</f>
        <v/>
      </c>
      <c r="W255" s="302" t="str">
        <f>IF(W253="","",VLOOKUP(W253,'標準様式１シフト記号表（勤務時間帯）'!$C$6:$U$35,19,FALSE))</f>
        <v/>
      </c>
      <c r="X255" s="302" t="str">
        <f>IF(X253="","",VLOOKUP(X253,'標準様式１シフト記号表（勤務時間帯）'!$C$6:$U$35,19,FALSE))</f>
        <v/>
      </c>
      <c r="Y255" s="303" t="str">
        <f>IF(Y253="","",VLOOKUP(Y253,'標準様式１シフト記号表（勤務時間帯）'!$C$6:$U$35,19,FALSE))</f>
        <v/>
      </c>
      <c r="Z255" s="301" t="str">
        <f>IF(Z253="","",VLOOKUP(Z253,'標準様式１シフト記号表（勤務時間帯）'!$C$6:$U$35,19,FALSE))</f>
        <v/>
      </c>
      <c r="AA255" s="302" t="str">
        <f>IF(AA253="","",VLOOKUP(AA253,'標準様式１シフト記号表（勤務時間帯）'!$C$6:$U$35,19,FALSE))</f>
        <v/>
      </c>
      <c r="AB255" s="302" t="str">
        <f>IF(AB253="","",VLOOKUP(AB253,'標準様式１シフト記号表（勤務時間帯）'!$C$6:$U$35,19,FALSE))</f>
        <v/>
      </c>
      <c r="AC255" s="302" t="str">
        <f>IF(AC253="","",VLOOKUP(AC253,'標準様式１シフト記号表（勤務時間帯）'!$C$6:$U$35,19,FALSE))</f>
        <v/>
      </c>
      <c r="AD255" s="302" t="str">
        <f>IF(AD253="","",VLOOKUP(AD253,'標準様式１シフト記号表（勤務時間帯）'!$C$6:$U$35,19,FALSE))</f>
        <v/>
      </c>
      <c r="AE255" s="302" t="str">
        <f>IF(AE253="","",VLOOKUP(AE253,'標準様式１シフト記号表（勤務時間帯）'!$C$6:$U$35,19,FALSE))</f>
        <v/>
      </c>
      <c r="AF255" s="303" t="str">
        <f>IF(AF253="","",VLOOKUP(AF253,'標準様式１シフト記号表（勤務時間帯）'!$C$6:$U$35,19,FALSE))</f>
        <v/>
      </c>
      <c r="AG255" s="301" t="str">
        <f>IF(AG253="","",VLOOKUP(AG253,'標準様式１シフト記号表（勤務時間帯）'!$C$6:$U$35,19,FALSE))</f>
        <v/>
      </c>
      <c r="AH255" s="302" t="str">
        <f>IF(AH253="","",VLOOKUP(AH253,'標準様式１シフト記号表（勤務時間帯）'!$C$6:$U$35,19,FALSE))</f>
        <v/>
      </c>
      <c r="AI255" s="302" t="str">
        <f>IF(AI253="","",VLOOKUP(AI253,'標準様式１シフト記号表（勤務時間帯）'!$C$6:$U$35,19,FALSE))</f>
        <v/>
      </c>
      <c r="AJ255" s="302" t="str">
        <f>IF(AJ253="","",VLOOKUP(AJ253,'標準様式１シフト記号表（勤務時間帯）'!$C$6:$U$35,19,FALSE))</f>
        <v/>
      </c>
      <c r="AK255" s="302" t="str">
        <f>IF(AK253="","",VLOOKUP(AK253,'標準様式１シフト記号表（勤務時間帯）'!$C$6:$U$35,19,FALSE))</f>
        <v/>
      </c>
      <c r="AL255" s="302" t="str">
        <f>IF(AL253="","",VLOOKUP(AL253,'標準様式１シフト記号表（勤務時間帯）'!$C$6:$U$35,19,FALSE))</f>
        <v/>
      </c>
      <c r="AM255" s="303" t="str">
        <f>IF(AM253="","",VLOOKUP(AM253,'標準様式１シフト記号表（勤務時間帯）'!$C$6:$U$35,19,FALSE))</f>
        <v/>
      </c>
      <c r="AN255" s="301" t="str">
        <f>IF(AN253="","",VLOOKUP(AN253,'標準様式１シフト記号表（勤務時間帯）'!$C$6:$U$35,19,FALSE))</f>
        <v/>
      </c>
      <c r="AO255" s="302" t="str">
        <f>IF(AO253="","",VLOOKUP(AO253,'標準様式１シフト記号表（勤務時間帯）'!$C$6:$U$35,19,FALSE))</f>
        <v/>
      </c>
      <c r="AP255" s="302" t="str">
        <f>IF(AP253="","",VLOOKUP(AP253,'標準様式１シフト記号表（勤務時間帯）'!$C$6:$U$35,19,FALSE))</f>
        <v/>
      </c>
      <c r="AQ255" s="302" t="str">
        <f>IF(AQ253="","",VLOOKUP(AQ253,'標準様式１シフト記号表（勤務時間帯）'!$C$6:$U$35,19,FALSE))</f>
        <v/>
      </c>
      <c r="AR255" s="302" t="str">
        <f>IF(AR253="","",VLOOKUP(AR253,'標準様式１シフト記号表（勤務時間帯）'!$C$6:$U$35,19,FALSE))</f>
        <v/>
      </c>
      <c r="AS255" s="302" t="str">
        <f>IF(AS253="","",VLOOKUP(AS253,'標準様式１シフト記号表（勤務時間帯）'!$C$6:$U$35,19,FALSE))</f>
        <v/>
      </c>
      <c r="AT255" s="303" t="str">
        <f>IF(AT253="","",VLOOKUP(AT253,'標準様式１シフト記号表（勤務時間帯）'!$C$6:$U$35,19,FALSE))</f>
        <v/>
      </c>
      <c r="AU255" s="301" t="str">
        <f>IF(AU253="","",VLOOKUP(AU253,'標準様式１シフト記号表（勤務時間帯）'!$C$6:$U$35,19,FALSE))</f>
        <v/>
      </c>
      <c r="AV255" s="302" t="str">
        <f>IF(AV253="","",VLOOKUP(AV253,'標準様式１シフト記号表（勤務時間帯）'!$C$6:$U$35,19,FALSE))</f>
        <v/>
      </c>
      <c r="AW255" s="302" t="str">
        <f>IF(AW253="","",VLOOKUP(AW253,'標準様式１シフト記号表（勤務時間帯）'!$C$6:$U$35,19,FALSE))</f>
        <v/>
      </c>
      <c r="AX255" s="1599">
        <f>IF($BB$3="４週",SUM(S255:AT255),IF($BB$3="暦月",SUM(S255:AW255),""))</f>
        <v>0</v>
      </c>
      <c r="AY255" s="1600"/>
      <c r="AZ255" s="1601">
        <f>IF($BB$3="４週",AX255/4,IF($BB$3="暦月",'標準様式１（100名）'!AX255/('標準様式１（100名）'!$BB$8/7),""))</f>
        <v>0</v>
      </c>
      <c r="BA255" s="1602"/>
      <c r="BB255" s="1644"/>
      <c r="BC255" s="1613"/>
      <c r="BD255" s="1613"/>
      <c r="BE255" s="1613"/>
      <c r="BF255" s="1614"/>
    </row>
    <row r="256" spans="2:58" ht="20.25" customHeight="1" x14ac:dyDescent="0.15">
      <c r="B256" s="1522">
        <f>B253+1</f>
        <v>79</v>
      </c>
      <c r="C256" s="1625"/>
      <c r="D256" s="1626"/>
      <c r="E256" s="1627"/>
      <c r="F256" s="304"/>
      <c r="G256" s="1606"/>
      <c r="H256" s="1608"/>
      <c r="I256" s="1538"/>
      <c r="J256" s="1538"/>
      <c r="K256" s="1539"/>
      <c r="L256" s="1609"/>
      <c r="M256" s="1610"/>
      <c r="N256" s="1610"/>
      <c r="O256" s="1611"/>
      <c r="P256" s="1615" t="s">
        <v>548</v>
      </c>
      <c r="Q256" s="1616"/>
      <c r="R256" s="1617"/>
      <c r="S256" s="354"/>
      <c r="T256" s="355"/>
      <c r="U256" s="355"/>
      <c r="V256" s="355"/>
      <c r="W256" s="355"/>
      <c r="X256" s="355"/>
      <c r="Y256" s="356"/>
      <c r="Z256" s="354"/>
      <c r="AA256" s="355"/>
      <c r="AB256" s="355"/>
      <c r="AC256" s="355"/>
      <c r="AD256" s="355"/>
      <c r="AE256" s="355"/>
      <c r="AF256" s="356"/>
      <c r="AG256" s="354"/>
      <c r="AH256" s="355"/>
      <c r="AI256" s="355"/>
      <c r="AJ256" s="355"/>
      <c r="AK256" s="355"/>
      <c r="AL256" s="355"/>
      <c r="AM256" s="356"/>
      <c r="AN256" s="354"/>
      <c r="AO256" s="355"/>
      <c r="AP256" s="355"/>
      <c r="AQ256" s="355"/>
      <c r="AR256" s="355"/>
      <c r="AS256" s="355"/>
      <c r="AT256" s="356"/>
      <c r="AU256" s="354"/>
      <c r="AV256" s="355"/>
      <c r="AW256" s="355"/>
      <c r="AX256" s="1692"/>
      <c r="AY256" s="1693"/>
      <c r="AZ256" s="1694"/>
      <c r="BA256" s="1695"/>
      <c r="BB256" s="1642"/>
      <c r="BC256" s="1610"/>
      <c r="BD256" s="1610"/>
      <c r="BE256" s="1610"/>
      <c r="BF256" s="1611"/>
    </row>
    <row r="257" spans="2:58" ht="20.25" customHeight="1" x14ac:dyDescent="0.15">
      <c r="B257" s="1522"/>
      <c r="C257" s="1628"/>
      <c r="D257" s="1629"/>
      <c r="E257" s="1630"/>
      <c r="F257" s="296"/>
      <c r="G257" s="1533"/>
      <c r="H257" s="1537"/>
      <c r="I257" s="1538"/>
      <c r="J257" s="1538"/>
      <c r="K257" s="1539"/>
      <c r="L257" s="1543"/>
      <c r="M257" s="1544"/>
      <c r="N257" s="1544"/>
      <c r="O257" s="1545"/>
      <c r="P257" s="1589" t="s">
        <v>549</v>
      </c>
      <c r="Q257" s="1590"/>
      <c r="R257" s="1591"/>
      <c r="S257" s="297" t="str">
        <f>IF(S256="","",VLOOKUP(S256,'標準様式１シフト記号表（勤務時間帯）'!$C$6:$K$35,9,FALSE))</f>
        <v/>
      </c>
      <c r="T257" s="298" t="str">
        <f>IF(T256="","",VLOOKUP(T256,'標準様式１シフト記号表（勤務時間帯）'!$C$6:$K$35,9,FALSE))</f>
        <v/>
      </c>
      <c r="U257" s="298" t="str">
        <f>IF(U256="","",VLOOKUP(U256,'標準様式１シフト記号表（勤務時間帯）'!$C$6:$K$35,9,FALSE))</f>
        <v/>
      </c>
      <c r="V257" s="298" t="str">
        <f>IF(V256="","",VLOOKUP(V256,'標準様式１シフト記号表（勤務時間帯）'!$C$6:$K$35,9,FALSE))</f>
        <v/>
      </c>
      <c r="W257" s="298" t="str">
        <f>IF(W256="","",VLOOKUP(W256,'標準様式１シフト記号表（勤務時間帯）'!$C$6:$K$35,9,FALSE))</f>
        <v/>
      </c>
      <c r="X257" s="298" t="str">
        <f>IF(X256="","",VLOOKUP(X256,'標準様式１シフト記号表（勤務時間帯）'!$C$6:$K$35,9,FALSE))</f>
        <v/>
      </c>
      <c r="Y257" s="299" t="str">
        <f>IF(Y256="","",VLOOKUP(Y256,'標準様式１シフト記号表（勤務時間帯）'!$C$6:$K$35,9,FALSE))</f>
        <v/>
      </c>
      <c r="Z257" s="297" t="str">
        <f>IF(Z256="","",VLOOKUP(Z256,'標準様式１シフト記号表（勤務時間帯）'!$C$6:$K$35,9,FALSE))</f>
        <v/>
      </c>
      <c r="AA257" s="298" t="str">
        <f>IF(AA256="","",VLOOKUP(AA256,'標準様式１シフト記号表（勤務時間帯）'!$C$6:$K$35,9,FALSE))</f>
        <v/>
      </c>
      <c r="AB257" s="298" t="str">
        <f>IF(AB256="","",VLOOKUP(AB256,'標準様式１シフト記号表（勤務時間帯）'!$C$6:$K$35,9,FALSE))</f>
        <v/>
      </c>
      <c r="AC257" s="298" t="str">
        <f>IF(AC256="","",VLOOKUP(AC256,'標準様式１シフト記号表（勤務時間帯）'!$C$6:$K$35,9,FALSE))</f>
        <v/>
      </c>
      <c r="AD257" s="298" t="str">
        <f>IF(AD256="","",VLOOKUP(AD256,'標準様式１シフト記号表（勤務時間帯）'!$C$6:$K$35,9,FALSE))</f>
        <v/>
      </c>
      <c r="AE257" s="298" t="str">
        <f>IF(AE256="","",VLOOKUP(AE256,'標準様式１シフト記号表（勤務時間帯）'!$C$6:$K$35,9,FALSE))</f>
        <v/>
      </c>
      <c r="AF257" s="299" t="str">
        <f>IF(AF256="","",VLOOKUP(AF256,'標準様式１シフト記号表（勤務時間帯）'!$C$6:$K$35,9,FALSE))</f>
        <v/>
      </c>
      <c r="AG257" s="297" t="str">
        <f>IF(AG256="","",VLOOKUP(AG256,'標準様式１シフト記号表（勤務時間帯）'!$C$6:$K$35,9,FALSE))</f>
        <v/>
      </c>
      <c r="AH257" s="298" t="str">
        <f>IF(AH256="","",VLOOKUP(AH256,'標準様式１シフト記号表（勤務時間帯）'!$C$6:$K$35,9,FALSE))</f>
        <v/>
      </c>
      <c r="AI257" s="298" t="str">
        <f>IF(AI256="","",VLOOKUP(AI256,'標準様式１シフト記号表（勤務時間帯）'!$C$6:$K$35,9,FALSE))</f>
        <v/>
      </c>
      <c r="AJ257" s="298" t="str">
        <f>IF(AJ256="","",VLOOKUP(AJ256,'標準様式１シフト記号表（勤務時間帯）'!$C$6:$K$35,9,FALSE))</f>
        <v/>
      </c>
      <c r="AK257" s="298" t="str">
        <f>IF(AK256="","",VLOOKUP(AK256,'標準様式１シフト記号表（勤務時間帯）'!$C$6:$K$35,9,FALSE))</f>
        <v/>
      </c>
      <c r="AL257" s="298" t="str">
        <f>IF(AL256="","",VLOOKUP(AL256,'標準様式１シフト記号表（勤務時間帯）'!$C$6:$K$35,9,FALSE))</f>
        <v/>
      </c>
      <c r="AM257" s="299" t="str">
        <f>IF(AM256="","",VLOOKUP(AM256,'標準様式１シフト記号表（勤務時間帯）'!$C$6:$K$35,9,FALSE))</f>
        <v/>
      </c>
      <c r="AN257" s="297" t="str">
        <f>IF(AN256="","",VLOOKUP(AN256,'標準様式１シフト記号表（勤務時間帯）'!$C$6:$K$35,9,FALSE))</f>
        <v/>
      </c>
      <c r="AO257" s="298" t="str">
        <f>IF(AO256="","",VLOOKUP(AO256,'標準様式１シフト記号表（勤務時間帯）'!$C$6:$K$35,9,FALSE))</f>
        <v/>
      </c>
      <c r="AP257" s="298" t="str">
        <f>IF(AP256="","",VLOOKUP(AP256,'標準様式１シフト記号表（勤務時間帯）'!$C$6:$K$35,9,FALSE))</f>
        <v/>
      </c>
      <c r="AQ257" s="298" t="str">
        <f>IF(AQ256="","",VLOOKUP(AQ256,'標準様式１シフト記号表（勤務時間帯）'!$C$6:$K$35,9,FALSE))</f>
        <v/>
      </c>
      <c r="AR257" s="298" t="str">
        <f>IF(AR256="","",VLOOKUP(AR256,'標準様式１シフト記号表（勤務時間帯）'!$C$6:$K$35,9,FALSE))</f>
        <v/>
      </c>
      <c r="AS257" s="298" t="str">
        <f>IF(AS256="","",VLOOKUP(AS256,'標準様式１シフト記号表（勤務時間帯）'!$C$6:$K$35,9,FALSE))</f>
        <v/>
      </c>
      <c r="AT257" s="299" t="str">
        <f>IF(AT256="","",VLOOKUP(AT256,'標準様式１シフト記号表（勤務時間帯）'!$C$6:$K$35,9,FALSE))</f>
        <v/>
      </c>
      <c r="AU257" s="297" t="str">
        <f>IF(AU256="","",VLOOKUP(AU256,'標準様式１シフト記号表（勤務時間帯）'!$C$6:$K$35,9,FALSE))</f>
        <v/>
      </c>
      <c r="AV257" s="298" t="str">
        <f>IF(AV256="","",VLOOKUP(AV256,'標準様式１シフト記号表（勤務時間帯）'!$C$6:$K$35,9,FALSE))</f>
        <v/>
      </c>
      <c r="AW257" s="298" t="str">
        <f>IF(AW256="","",VLOOKUP(AW256,'標準様式１シフト記号表（勤務時間帯）'!$C$6:$K$35,9,FALSE))</f>
        <v/>
      </c>
      <c r="AX257" s="1592">
        <f>IF($BB$3="４週",SUM(S257:AT257),IF($BB$3="暦月",SUM(S257:AW257),""))</f>
        <v>0</v>
      </c>
      <c r="AY257" s="1593"/>
      <c r="AZ257" s="1594">
        <f>IF($BB$3="４週",AX257/4,IF($BB$3="暦月",'標準様式１（100名）'!AX257/('標準様式１（100名）'!$BB$8/7),""))</f>
        <v>0</v>
      </c>
      <c r="BA257" s="1595"/>
      <c r="BB257" s="1643"/>
      <c r="BC257" s="1544"/>
      <c r="BD257" s="1544"/>
      <c r="BE257" s="1544"/>
      <c r="BF257" s="1545"/>
    </row>
    <row r="258" spans="2:58" ht="20.25" customHeight="1" x14ac:dyDescent="0.15">
      <c r="B258" s="1522"/>
      <c r="C258" s="1631"/>
      <c r="D258" s="1632"/>
      <c r="E258" s="1633"/>
      <c r="F258" s="357">
        <f>C256</f>
        <v>0</v>
      </c>
      <c r="G258" s="1607"/>
      <c r="H258" s="1537"/>
      <c r="I258" s="1538"/>
      <c r="J258" s="1538"/>
      <c r="K258" s="1539"/>
      <c r="L258" s="1612"/>
      <c r="M258" s="1613"/>
      <c r="N258" s="1613"/>
      <c r="O258" s="1614"/>
      <c r="P258" s="1596" t="s">
        <v>550</v>
      </c>
      <c r="Q258" s="1597"/>
      <c r="R258" s="1598"/>
      <c r="S258" s="301" t="str">
        <f>IF(S256="","",VLOOKUP(S256,'標準様式１シフト記号表（勤務時間帯）'!$C$6:$U$35,19,FALSE))</f>
        <v/>
      </c>
      <c r="T258" s="302" t="str">
        <f>IF(T256="","",VLOOKUP(T256,'標準様式１シフト記号表（勤務時間帯）'!$C$6:$U$35,19,FALSE))</f>
        <v/>
      </c>
      <c r="U258" s="302" t="str">
        <f>IF(U256="","",VLOOKUP(U256,'標準様式１シフト記号表（勤務時間帯）'!$C$6:$U$35,19,FALSE))</f>
        <v/>
      </c>
      <c r="V258" s="302" t="str">
        <f>IF(V256="","",VLOOKUP(V256,'標準様式１シフト記号表（勤務時間帯）'!$C$6:$U$35,19,FALSE))</f>
        <v/>
      </c>
      <c r="W258" s="302" t="str">
        <f>IF(W256="","",VLOOKUP(W256,'標準様式１シフト記号表（勤務時間帯）'!$C$6:$U$35,19,FALSE))</f>
        <v/>
      </c>
      <c r="X258" s="302" t="str">
        <f>IF(X256="","",VLOOKUP(X256,'標準様式１シフト記号表（勤務時間帯）'!$C$6:$U$35,19,FALSE))</f>
        <v/>
      </c>
      <c r="Y258" s="303" t="str">
        <f>IF(Y256="","",VLOOKUP(Y256,'標準様式１シフト記号表（勤務時間帯）'!$C$6:$U$35,19,FALSE))</f>
        <v/>
      </c>
      <c r="Z258" s="301" t="str">
        <f>IF(Z256="","",VLOOKUP(Z256,'標準様式１シフト記号表（勤務時間帯）'!$C$6:$U$35,19,FALSE))</f>
        <v/>
      </c>
      <c r="AA258" s="302" t="str">
        <f>IF(AA256="","",VLOOKUP(AA256,'標準様式１シフト記号表（勤務時間帯）'!$C$6:$U$35,19,FALSE))</f>
        <v/>
      </c>
      <c r="AB258" s="302" t="str">
        <f>IF(AB256="","",VLOOKUP(AB256,'標準様式１シフト記号表（勤務時間帯）'!$C$6:$U$35,19,FALSE))</f>
        <v/>
      </c>
      <c r="AC258" s="302" t="str">
        <f>IF(AC256="","",VLOOKUP(AC256,'標準様式１シフト記号表（勤務時間帯）'!$C$6:$U$35,19,FALSE))</f>
        <v/>
      </c>
      <c r="AD258" s="302" t="str">
        <f>IF(AD256="","",VLOOKUP(AD256,'標準様式１シフト記号表（勤務時間帯）'!$C$6:$U$35,19,FALSE))</f>
        <v/>
      </c>
      <c r="AE258" s="302" t="str">
        <f>IF(AE256="","",VLOOKUP(AE256,'標準様式１シフト記号表（勤務時間帯）'!$C$6:$U$35,19,FALSE))</f>
        <v/>
      </c>
      <c r="AF258" s="303" t="str">
        <f>IF(AF256="","",VLOOKUP(AF256,'標準様式１シフト記号表（勤務時間帯）'!$C$6:$U$35,19,FALSE))</f>
        <v/>
      </c>
      <c r="AG258" s="301" t="str">
        <f>IF(AG256="","",VLOOKUP(AG256,'標準様式１シフト記号表（勤務時間帯）'!$C$6:$U$35,19,FALSE))</f>
        <v/>
      </c>
      <c r="AH258" s="302" t="str">
        <f>IF(AH256="","",VLOOKUP(AH256,'標準様式１シフト記号表（勤務時間帯）'!$C$6:$U$35,19,FALSE))</f>
        <v/>
      </c>
      <c r="AI258" s="302" t="str">
        <f>IF(AI256="","",VLOOKUP(AI256,'標準様式１シフト記号表（勤務時間帯）'!$C$6:$U$35,19,FALSE))</f>
        <v/>
      </c>
      <c r="AJ258" s="302" t="str">
        <f>IF(AJ256="","",VLOOKUP(AJ256,'標準様式１シフト記号表（勤務時間帯）'!$C$6:$U$35,19,FALSE))</f>
        <v/>
      </c>
      <c r="AK258" s="302" t="str">
        <f>IF(AK256="","",VLOOKUP(AK256,'標準様式１シフト記号表（勤務時間帯）'!$C$6:$U$35,19,FALSE))</f>
        <v/>
      </c>
      <c r="AL258" s="302" t="str">
        <f>IF(AL256="","",VLOOKUP(AL256,'標準様式１シフト記号表（勤務時間帯）'!$C$6:$U$35,19,FALSE))</f>
        <v/>
      </c>
      <c r="AM258" s="303" t="str">
        <f>IF(AM256="","",VLOOKUP(AM256,'標準様式１シフト記号表（勤務時間帯）'!$C$6:$U$35,19,FALSE))</f>
        <v/>
      </c>
      <c r="AN258" s="301" t="str">
        <f>IF(AN256="","",VLOOKUP(AN256,'標準様式１シフト記号表（勤務時間帯）'!$C$6:$U$35,19,FALSE))</f>
        <v/>
      </c>
      <c r="AO258" s="302" t="str">
        <f>IF(AO256="","",VLOOKUP(AO256,'標準様式１シフト記号表（勤務時間帯）'!$C$6:$U$35,19,FALSE))</f>
        <v/>
      </c>
      <c r="AP258" s="302" t="str">
        <f>IF(AP256="","",VLOOKUP(AP256,'標準様式１シフト記号表（勤務時間帯）'!$C$6:$U$35,19,FALSE))</f>
        <v/>
      </c>
      <c r="AQ258" s="302" t="str">
        <f>IF(AQ256="","",VLOOKUP(AQ256,'標準様式１シフト記号表（勤務時間帯）'!$C$6:$U$35,19,FALSE))</f>
        <v/>
      </c>
      <c r="AR258" s="302" t="str">
        <f>IF(AR256="","",VLOOKUP(AR256,'標準様式１シフト記号表（勤務時間帯）'!$C$6:$U$35,19,FALSE))</f>
        <v/>
      </c>
      <c r="AS258" s="302" t="str">
        <f>IF(AS256="","",VLOOKUP(AS256,'標準様式１シフト記号表（勤務時間帯）'!$C$6:$U$35,19,FALSE))</f>
        <v/>
      </c>
      <c r="AT258" s="303" t="str">
        <f>IF(AT256="","",VLOOKUP(AT256,'標準様式１シフト記号表（勤務時間帯）'!$C$6:$U$35,19,FALSE))</f>
        <v/>
      </c>
      <c r="AU258" s="301" t="str">
        <f>IF(AU256="","",VLOOKUP(AU256,'標準様式１シフト記号表（勤務時間帯）'!$C$6:$U$35,19,FALSE))</f>
        <v/>
      </c>
      <c r="AV258" s="302" t="str">
        <f>IF(AV256="","",VLOOKUP(AV256,'標準様式１シフト記号表（勤務時間帯）'!$C$6:$U$35,19,FALSE))</f>
        <v/>
      </c>
      <c r="AW258" s="302" t="str">
        <f>IF(AW256="","",VLOOKUP(AW256,'標準様式１シフト記号表（勤務時間帯）'!$C$6:$U$35,19,FALSE))</f>
        <v/>
      </c>
      <c r="AX258" s="1599">
        <f>IF($BB$3="４週",SUM(S258:AT258),IF($BB$3="暦月",SUM(S258:AW258),""))</f>
        <v>0</v>
      </c>
      <c r="AY258" s="1600"/>
      <c r="AZ258" s="1601">
        <f>IF($BB$3="４週",AX258/4,IF($BB$3="暦月",'標準様式１（100名）'!AX258/('標準様式１（100名）'!$BB$8/7),""))</f>
        <v>0</v>
      </c>
      <c r="BA258" s="1602"/>
      <c r="BB258" s="1644"/>
      <c r="BC258" s="1613"/>
      <c r="BD258" s="1613"/>
      <c r="BE258" s="1613"/>
      <c r="BF258" s="1614"/>
    </row>
    <row r="259" spans="2:58" ht="20.25" customHeight="1" x14ac:dyDescent="0.15">
      <c r="B259" s="1522">
        <f>B256+1</f>
        <v>80</v>
      </c>
      <c r="C259" s="1625"/>
      <c r="D259" s="1626"/>
      <c r="E259" s="1627"/>
      <c r="F259" s="304"/>
      <c r="G259" s="1606"/>
      <c r="H259" s="1608"/>
      <c r="I259" s="1538"/>
      <c r="J259" s="1538"/>
      <c r="K259" s="1539"/>
      <c r="L259" s="1609"/>
      <c r="M259" s="1610"/>
      <c r="N259" s="1610"/>
      <c r="O259" s="1611"/>
      <c r="P259" s="1615" t="s">
        <v>548</v>
      </c>
      <c r="Q259" s="1616"/>
      <c r="R259" s="1617"/>
      <c r="S259" s="354"/>
      <c r="T259" s="355"/>
      <c r="U259" s="355"/>
      <c r="V259" s="355"/>
      <c r="W259" s="355"/>
      <c r="X259" s="355"/>
      <c r="Y259" s="356"/>
      <c r="Z259" s="354"/>
      <c r="AA259" s="355"/>
      <c r="AB259" s="355"/>
      <c r="AC259" s="355"/>
      <c r="AD259" s="355"/>
      <c r="AE259" s="355"/>
      <c r="AF259" s="356"/>
      <c r="AG259" s="354"/>
      <c r="AH259" s="355"/>
      <c r="AI259" s="355"/>
      <c r="AJ259" s="355"/>
      <c r="AK259" s="355"/>
      <c r="AL259" s="355"/>
      <c r="AM259" s="356"/>
      <c r="AN259" s="354"/>
      <c r="AO259" s="355"/>
      <c r="AP259" s="355"/>
      <c r="AQ259" s="355"/>
      <c r="AR259" s="355"/>
      <c r="AS259" s="355"/>
      <c r="AT259" s="356"/>
      <c r="AU259" s="354"/>
      <c r="AV259" s="355"/>
      <c r="AW259" s="355"/>
      <c r="AX259" s="1692"/>
      <c r="AY259" s="1693"/>
      <c r="AZ259" s="1694"/>
      <c r="BA259" s="1695"/>
      <c r="BB259" s="1642"/>
      <c r="BC259" s="1610"/>
      <c r="BD259" s="1610"/>
      <c r="BE259" s="1610"/>
      <c r="BF259" s="1611"/>
    </row>
    <row r="260" spans="2:58" ht="20.25" customHeight="1" x14ac:dyDescent="0.15">
      <c r="B260" s="1522"/>
      <c r="C260" s="1628"/>
      <c r="D260" s="1629"/>
      <c r="E260" s="1630"/>
      <c r="F260" s="296"/>
      <c r="G260" s="1533"/>
      <c r="H260" s="1537"/>
      <c r="I260" s="1538"/>
      <c r="J260" s="1538"/>
      <c r="K260" s="1539"/>
      <c r="L260" s="1543"/>
      <c r="M260" s="1544"/>
      <c r="N260" s="1544"/>
      <c r="O260" s="1545"/>
      <c r="P260" s="1589" t="s">
        <v>549</v>
      </c>
      <c r="Q260" s="1590"/>
      <c r="R260" s="1591"/>
      <c r="S260" s="297" t="str">
        <f>IF(S259="","",VLOOKUP(S259,'標準様式１シフト記号表（勤務時間帯）'!$C$6:$K$35,9,FALSE))</f>
        <v/>
      </c>
      <c r="T260" s="298" t="str">
        <f>IF(T259="","",VLOOKUP(T259,'標準様式１シフト記号表（勤務時間帯）'!$C$6:$K$35,9,FALSE))</f>
        <v/>
      </c>
      <c r="U260" s="298" t="str">
        <f>IF(U259="","",VLOOKUP(U259,'標準様式１シフト記号表（勤務時間帯）'!$C$6:$K$35,9,FALSE))</f>
        <v/>
      </c>
      <c r="V260" s="298" t="str">
        <f>IF(V259="","",VLOOKUP(V259,'標準様式１シフト記号表（勤務時間帯）'!$C$6:$K$35,9,FALSE))</f>
        <v/>
      </c>
      <c r="W260" s="298" t="str">
        <f>IF(W259="","",VLOOKUP(W259,'標準様式１シフト記号表（勤務時間帯）'!$C$6:$K$35,9,FALSE))</f>
        <v/>
      </c>
      <c r="X260" s="298" t="str">
        <f>IF(X259="","",VLOOKUP(X259,'標準様式１シフト記号表（勤務時間帯）'!$C$6:$K$35,9,FALSE))</f>
        <v/>
      </c>
      <c r="Y260" s="299" t="str">
        <f>IF(Y259="","",VLOOKUP(Y259,'標準様式１シフト記号表（勤務時間帯）'!$C$6:$K$35,9,FALSE))</f>
        <v/>
      </c>
      <c r="Z260" s="297" t="str">
        <f>IF(Z259="","",VLOOKUP(Z259,'標準様式１シフト記号表（勤務時間帯）'!$C$6:$K$35,9,FALSE))</f>
        <v/>
      </c>
      <c r="AA260" s="298" t="str">
        <f>IF(AA259="","",VLOOKUP(AA259,'標準様式１シフト記号表（勤務時間帯）'!$C$6:$K$35,9,FALSE))</f>
        <v/>
      </c>
      <c r="AB260" s="298" t="str">
        <f>IF(AB259="","",VLOOKUP(AB259,'標準様式１シフト記号表（勤務時間帯）'!$C$6:$K$35,9,FALSE))</f>
        <v/>
      </c>
      <c r="AC260" s="298" t="str">
        <f>IF(AC259="","",VLOOKUP(AC259,'標準様式１シフト記号表（勤務時間帯）'!$C$6:$K$35,9,FALSE))</f>
        <v/>
      </c>
      <c r="AD260" s="298" t="str">
        <f>IF(AD259="","",VLOOKUP(AD259,'標準様式１シフト記号表（勤務時間帯）'!$C$6:$K$35,9,FALSE))</f>
        <v/>
      </c>
      <c r="AE260" s="298" t="str">
        <f>IF(AE259="","",VLOOKUP(AE259,'標準様式１シフト記号表（勤務時間帯）'!$C$6:$K$35,9,FALSE))</f>
        <v/>
      </c>
      <c r="AF260" s="299" t="str">
        <f>IF(AF259="","",VLOOKUP(AF259,'標準様式１シフト記号表（勤務時間帯）'!$C$6:$K$35,9,FALSE))</f>
        <v/>
      </c>
      <c r="AG260" s="297" t="str">
        <f>IF(AG259="","",VLOOKUP(AG259,'標準様式１シフト記号表（勤務時間帯）'!$C$6:$K$35,9,FALSE))</f>
        <v/>
      </c>
      <c r="AH260" s="298" t="str">
        <f>IF(AH259="","",VLOOKUP(AH259,'標準様式１シフト記号表（勤務時間帯）'!$C$6:$K$35,9,FALSE))</f>
        <v/>
      </c>
      <c r="AI260" s="298" t="str">
        <f>IF(AI259="","",VLOOKUP(AI259,'標準様式１シフト記号表（勤務時間帯）'!$C$6:$K$35,9,FALSE))</f>
        <v/>
      </c>
      <c r="AJ260" s="298" t="str">
        <f>IF(AJ259="","",VLOOKUP(AJ259,'標準様式１シフト記号表（勤務時間帯）'!$C$6:$K$35,9,FALSE))</f>
        <v/>
      </c>
      <c r="AK260" s="298" t="str">
        <f>IF(AK259="","",VLOOKUP(AK259,'標準様式１シフト記号表（勤務時間帯）'!$C$6:$K$35,9,FALSE))</f>
        <v/>
      </c>
      <c r="AL260" s="298" t="str">
        <f>IF(AL259="","",VLOOKUP(AL259,'標準様式１シフト記号表（勤務時間帯）'!$C$6:$K$35,9,FALSE))</f>
        <v/>
      </c>
      <c r="AM260" s="299" t="str">
        <f>IF(AM259="","",VLOOKUP(AM259,'標準様式１シフト記号表（勤務時間帯）'!$C$6:$K$35,9,FALSE))</f>
        <v/>
      </c>
      <c r="AN260" s="297" t="str">
        <f>IF(AN259="","",VLOOKUP(AN259,'標準様式１シフト記号表（勤務時間帯）'!$C$6:$K$35,9,FALSE))</f>
        <v/>
      </c>
      <c r="AO260" s="298" t="str">
        <f>IF(AO259="","",VLOOKUP(AO259,'標準様式１シフト記号表（勤務時間帯）'!$C$6:$K$35,9,FALSE))</f>
        <v/>
      </c>
      <c r="AP260" s="298" t="str">
        <f>IF(AP259="","",VLOOKUP(AP259,'標準様式１シフト記号表（勤務時間帯）'!$C$6:$K$35,9,FALSE))</f>
        <v/>
      </c>
      <c r="AQ260" s="298" t="str">
        <f>IF(AQ259="","",VLOOKUP(AQ259,'標準様式１シフト記号表（勤務時間帯）'!$C$6:$K$35,9,FALSE))</f>
        <v/>
      </c>
      <c r="AR260" s="298" t="str">
        <f>IF(AR259="","",VLOOKUP(AR259,'標準様式１シフト記号表（勤務時間帯）'!$C$6:$K$35,9,FALSE))</f>
        <v/>
      </c>
      <c r="AS260" s="298" t="str">
        <f>IF(AS259="","",VLOOKUP(AS259,'標準様式１シフト記号表（勤務時間帯）'!$C$6:$K$35,9,FALSE))</f>
        <v/>
      </c>
      <c r="AT260" s="299" t="str">
        <f>IF(AT259="","",VLOOKUP(AT259,'標準様式１シフト記号表（勤務時間帯）'!$C$6:$K$35,9,FALSE))</f>
        <v/>
      </c>
      <c r="AU260" s="297" t="str">
        <f>IF(AU259="","",VLOOKUP(AU259,'標準様式１シフト記号表（勤務時間帯）'!$C$6:$K$35,9,FALSE))</f>
        <v/>
      </c>
      <c r="AV260" s="298" t="str">
        <f>IF(AV259="","",VLOOKUP(AV259,'標準様式１シフト記号表（勤務時間帯）'!$C$6:$K$35,9,FALSE))</f>
        <v/>
      </c>
      <c r="AW260" s="298" t="str">
        <f>IF(AW259="","",VLOOKUP(AW259,'標準様式１シフト記号表（勤務時間帯）'!$C$6:$K$35,9,FALSE))</f>
        <v/>
      </c>
      <c r="AX260" s="1592">
        <f>IF($BB$3="４週",SUM(S260:AT260),IF($BB$3="暦月",SUM(S260:AW260),""))</f>
        <v>0</v>
      </c>
      <c r="AY260" s="1593"/>
      <c r="AZ260" s="1594">
        <f>IF($BB$3="４週",AX260/4,IF($BB$3="暦月",'標準様式１（100名）'!AX260/('標準様式１（100名）'!$BB$8/7),""))</f>
        <v>0</v>
      </c>
      <c r="BA260" s="1595"/>
      <c r="BB260" s="1643"/>
      <c r="BC260" s="1544"/>
      <c r="BD260" s="1544"/>
      <c r="BE260" s="1544"/>
      <c r="BF260" s="1545"/>
    </row>
    <row r="261" spans="2:58" ht="20.25" customHeight="1" x14ac:dyDescent="0.15">
      <c r="B261" s="1522"/>
      <c r="C261" s="1631"/>
      <c r="D261" s="1632"/>
      <c r="E261" s="1633"/>
      <c r="F261" s="357">
        <f>C259</f>
        <v>0</v>
      </c>
      <c r="G261" s="1607"/>
      <c r="H261" s="1537"/>
      <c r="I261" s="1538"/>
      <c r="J261" s="1538"/>
      <c r="K261" s="1539"/>
      <c r="L261" s="1612"/>
      <c r="M261" s="1613"/>
      <c r="N261" s="1613"/>
      <c r="O261" s="1614"/>
      <c r="P261" s="1596" t="s">
        <v>550</v>
      </c>
      <c r="Q261" s="1597"/>
      <c r="R261" s="1598"/>
      <c r="S261" s="301" t="str">
        <f>IF(S259="","",VLOOKUP(S259,'標準様式１シフト記号表（勤務時間帯）'!$C$6:$U$35,19,FALSE))</f>
        <v/>
      </c>
      <c r="T261" s="302" t="str">
        <f>IF(T259="","",VLOOKUP(T259,'標準様式１シフト記号表（勤務時間帯）'!$C$6:$U$35,19,FALSE))</f>
        <v/>
      </c>
      <c r="U261" s="302" t="str">
        <f>IF(U259="","",VLOOKUP(U259,'標準様式１シフト記号表（勤務時間帯）'!$C$6:$U$35,19,FALSE))</f>
        <v/>
      </c>
      <c r="V261" s="302" t="str">
        <f>IF(V259="","",VLOOKUP(V259,'標準様式１シフト記号表（勤務時間帯）'!$C$6:$U$35,19,FALSE))</f>
        <v/>
      </c>
      <c r="W261" s="302" t="str">
        <f>IF(W259="","",VLOOKUP(W259,'標準様式１シフト記号表（勤務時間帯）'!$C$6:$U$35,19,FALSE))</f>
        <v/>
      </c>
      <c r="X261" s="302" t="str">
        <f>IF(X259="","",VLOOKUP(X259,'標準様式１シフト記号表（勤務時間帯）'!$C$6:$U$35,19,FALSE))</f>
        <v/>
      </c>
      <c r="Y261" s="303" t="str">
        <f>IF(Y259="","",VLOOKUP(Y259,'標準様式１シフト記号表（勤務時間帯）'!$C$6:$U$35,19,FALSE))</f>
        <v/>
      </c>
      <c r="Z261" s="301" t="str">
        <f>IF(Z259="","",VLOOKUP(Z259,'標準様式１シフト記号表（勤務時間帯）'!$C$6:$U$35,19,FALSE))</f>
        <v/>
      </c>
      <c r="AA261" s="302" t="str">
        <f>IF(AA259="","",VLOOKUP(AA259,'標準様式１シフト記号表（勤務時間帯）'!$C$6:$U$35,19,FALSE))</f>
        <v/>
      </c>
      <c r="AB261" s="302" t="str">
        <f>IF(AB259="","",VLOOKUP(AB259,'標準様式１シフト記号表（勤務時間帯）'!$C$6:$U$35,19,FALSE))</f>
        <v/>
      </c>
      <c r="AC261" s="302" t="str">
        <f>IF(AC259="","",VLOOKUP(AC259,'標準様式１シフト記号表（勤務時間帯）'!$C$6:$U$35,19,FALSE))</f>
        <v/>
      </c>
      <c r="AD261" s="302" t="str">
        <f>IF(AD259="","",VLOOKUP(AD259,'標準様式１シフト記号表（勤務時間帯）'!$C$6:$U$35,19,FALSE))</f>
        <v/>
      </c>
      <c r="AE261" s="302" t="str">
        <f>IF(AE259="","",VLOOKUP(AE259,'標準様式１シフト記号表（勤務時間帯）'!$C$6:$U$35,19,FALSE))</f>
        <v/>
      </c>
      <c r="AF261" s="303" t="str">
        <f>IF(AF259="","",VLOOKUP(AF259,'標準様式１シフト記号表（勤務時間帯）'!$C$6:$U$35,19,FALSE))</f>
        <v/>
      </c>
      <c r="AG261" s="301" t="str">
        <f>IF(AG259="","",VLOOKUP(AG259,'標準様式１シフト記号表（勤務時間帯）'!$C$6:$U$35,19,FALSE))</f>
        <v/>
      </c>
      <c r="AH261" s="302" t="str">
        <f>IF(AH259="","",VLOOKUP(AH259,'標準様式１シフト記号表（勤務時間帯）'!$C$6:$U$35,19,FALSE))</f>
        <v/>
      </c>
      <c r="AI261" s="302" t="str">
        <f>IF(AI259="","",VLOOKUP(AI259,'標準様式１シフト記号表（勤務時間帯）'!$C$6:$U$35,19,FALSE))</f>
        <v/>
      </c>
      <c r="AJ261" s="302" t="str">
        <f>IF(AJ259="","",VLOOKUP(AJ259,'標準様式１シフト記号表（勤務時間帯）'!$C$6:$U$35,19,FALSE))</f>
        <v/>
      </c>
      <c r="AK261" s="302" t="str">
        <f>IF(AK259="","",VLOOKUP(AK259,'標準様式１シフト記号表（勤務時間帯）'!$C$6:$U$35,19,FALSE))</f>
        <v/>
      </c>
      <c r="AL261" s="302" t="str">
        <f>IF(AL259="","",VLOOKUP(AL259,'標準様式１シフト記号表（勤務時間帯）'!$C$6:$U$35,19,FALSE))</f>
        <v/>
      </c>
      <c r="AM261" s="303" t="str">
        <f>IF(AM259="","",VLOOKUP(AM259,'標準様式１シフト記号表（勤務時間帯）'!$C$6:$U$35,19,FALSE))</f>
        <v/>
      </c>
      <c r="AN261" s="301" t="str">
        <f>IF(AN259="","",VLOOKUP(AN259,'標準様式１シフト記号表（勤務時間帯）'!$C$6:$U$35,19,FALSE))</f>
        <v/>
      </c>
      <c r="AO261" s="302" t="str">
        <f>IF(AO259="","",VLOOKUP(AO259,'標準様式１シフト記号表（勤務時間帯）'!$C$6:$U$35,19,FALSE))</f>
        <v/>
      </c>
      <c r="AP261" s="302" t="str">
        <f>IF(AP259="","",VLOOKUP(AP259,'標準様式１シフト記号表（勤務時間帯）'!$C$6:$U$35,19,FALSE))</f>
        <v/>
      </c>
      <c r="AQ261" s="302" t="str">
        <f>IF(AQ259="","",VLOOKUP(AQ259,'標準様式１シフト記号表（勤務時間帯）'!$C$6:$U$35,19,FALSE))</f>
        <v/>
      </c>
      <c r="AR261" s="302" t="str">
        <f>IF(AR259="","",VLOOKUP(AR259,'標準様式１シフト記号表（勤務時間帯）'!$C$6:$U$35,19,FALSE))</f>
        <v/>
      </c>
      <c r="AS261" s="302" t="str">
        <f>IF(AS259="","",VLOOKUP(AS259,'標準様式１シフト記号表（勤務時間帯）'!$C$6:$U$35,19,FALSE))</f>
        <v/>
      </c>
      <c r="AT261" s="303" t="str">
        <f>IF(AT259="","",VLOOKUP(AT259,'標準様式１シフト記号表（勤務時間帯）'!$C$6:$U$35,19,FALSE))</f>
        <v/>
      </c>
      <c r="AU261" s="301" t="str">
        <f>IF(AU259="","",VLOOKUP(AU259,'標準様式１シフト記号表（勤務時間帯）'!$C$6:$U$35,19,FALSE))</f>
        <v/>
      </c>
      <c r="AV261" s="302" t="str">
        <f>IF(AV259="","",VLOOKUP(AV259,'標準様式１シフト記号表（勤務時間帯）'!$C$6:$U$35,19,FALSE))</f>
        <v/>
      </c>
      <c r="AW261" s="302" t="str">
        <f>IF(AW259="","",VLOOKUP(AW259,'標準様式１シフト記号表（勤務時間帯）'!$C$6:$U$35,19,FALSE))</f>
        <v/>
      </c>
      <c r="AX261" s="1599">
        <f>IF($BB$3="４週",SUM(S261:AT261),IF($BB$3="暦月",SUM(S261:AW261),""))</f>
        <v>0</v>
      </c>
      <c r="AY261" s="1600"/>
      <c r="AZ261" s="1601">
        <f>IF($BB$3="４週",AX261/4,IF($BB$3="暦月",'標準様式１（100名）'!AX261/('標準様式１（100名）'!$BB$8/7),""))</f>
        <v>0</v>
      </c>
      <c r="BA261" s="1602"/>
      <c r="BB261" s="1644"/>
      <c r="BC261" s="1613"/>
      <c r="BD261" s="1613"/>
      <c r="BE261" s="1613"/>
      <c r="BF261" s="1614"/>
    </row>
    <row r="262" spans="2:58" ht="20.25" customHeight="1" x14ac:dyDescent="0.15">
      <c r="B262" s="1522">
        <f>B259+1</f>
        <v>81</v>
      </c>
      <c r="C262" s="1625"/>
      <c r="D262" s="1626"/>
      <c r="E262" s="1627"/>
      <c r="F262" s="304"/>
      <c r="G262" s="1606"/>
      <c r="H262" s="1608"/>
      <c r="I262" s="1538"/>
      <c r="J262" s="1538"/>
      <c r="K262" s="1539"/>
      <c r="L262" s="1609"/>
      <c r="M262" s="1610"/>
      <c r="N262" s="1610"/>
      <c r="O262" s="1611"/>
      <c r="P262" s="1615" t="s">
        <v>548</v>
      </c>
      <c r="Q262" s="1616"/>
      <c r="R262" s="1617"/>
      <c r="S262" s="354"/>
      <c r="T262" s="355"/>
      <c r="U262" s="355"/>
      <c r="V262" s="355"/>
      <c r="W262" s="355"/>
      <c r="X262" s="355"/>
      <c r="Y262" s="356"/>
      <c r="Z262" s="354"/>
      <c r="AA262" s="355"/>
      <c r="AB262" s="355"/>
      <c r="AC262" s="355"/>
      <c r="AD262" s="355"/>
      <c r="AE262" s="355"/>
      <c r="AF262" s="356"/>
      <c r="AG262" s="354"/>
      <c r="AH262" s="355"/>
      <c r="AI262" s="355"/>
      <c r="AJ262" s="355"/>
      <c r="AK262" s="355"/>
      <c r="AL262" s="355"/>
      <c r="AM262" s="356"/>
      <c r="AN262" s="354"/>
      <c r="AO262" s="355"/>
      <c r="AP262" s="355"/>
      <c r="AQ262" s="355"/>
      <c r="AR262" s="355"/>
      <c r="AS262" s="355"/>
      <c r="AT262" s="356"/>
      <c r="AU262" s="354"/>
      <c r="AV262" s="355"/>
      <c r="AW262" s="355"/>
      <c r="AX262" s="1692"/>
      <c r="AY262" s="1693"/>
      <c r="AZ262" s="1694"/>
      <c r="BA262" s="1695"/>
      <c r="BB262" s="1642"/>
      <c r="BC262" s="1610"/>
      <c r="BD262" s="1610"/>
      <c r="BE262" s="1610"/>
      <c r="BF262" s="1611"/>
    </row>
    <row r="263" spans="2:58" ht="20.25" customHeight="1" x14ac:dyDescent="0.15">
      <c r="B263" s="1522"/>
      <c r="C263" s="1628"/>
      <c r="D263" s="1629"/>
      <c r="E263" s="1630"/>
      <c r="F263" s="296"/>
      <c r="G263" s="1533"/>
      <c r="H263" s="1537"/>
      <c r="I263" s="1538"/>
      <c r="J263" s="1538"/>
      <c r="K263" s="1539"/>
      <c r="L263" s="1543"/>
      <c r="M263" s="1544"/>
      <c r="N263" s="1544"/>
      <c r="O263" s="1545"/>
      <c r="P263" s="1589" t="s">
        <v>549</v>
      </c>
      <c r="Q263" s="1590"/>
      <c r="R263" s="1591"/>
      <c r="S263" s="297" t="str">
        <f>IF(S262="","",VLOOKUP(S262,'標準様式１シフト記号表（勤務時間帯）'!$C$6:$K$35,9,FALSE))</f>
        <v/>
      </c>
      <c r="T263" s="298" t="str">
        <f>IF(T262="","",VLOOKUP(T262,'標準様式１シフト記号表（勤務時間帯）'!$C$6:$K$35,9,FALSE))</f>
        <v/>
      </c>
      <c r="U263" s="298" t="str">
        <f>IF(U262="","",VLOOKUP(U262,'標準様式１シフト記号表（勤務時間帯）'!$C$6:$K$35,9,FALSE))</f>
        <v/>
      </c>
      <c r="V263" s="298" t="str">
        <f>IF(V262="","",VLOOKUP(V262,'標準様式１シフト記号表（勤務時間帯）'!$C$6:$K$35,9,FALSE))</f>
        <v/>
      </c>
      <c r="W263" s="298" t="str">
        <f>IF(W262="","",VLOOKUP(W262,'標準様式１シフト記号表（勤務時間帯）'!$C$6:$K$35,9,FALSE))</f>
        <v/>
      </c>
      <c r="X263" s="298" t="str">
        <f>IF(X262="","",VLOOKUP(X262,'標準様式１シフト記号表（勤務時間帯）'!$C$6:$K$35,9,FALSE))</f>
        <v/>
      </c>
      <c r="Y263" s="299" t="str">
        <f>IF(Y262="","",VLOOKUP(Y262,'標準様式１シフト記号表（勤務時間帯）'!$C$6:$K$35,9,FALSE))</f>
        <v/>
      </c>
      <c r="Z263" s="297" t="str">
        <f>IF(Z262="","",VLOOKUP(Z262,'標準様式１シフト記号表（勤務時間帯）'!$C$6:$K$35,9,FALSE))</f>
        <v/>
      </c>
      <c r="AA263" s="298" t="str">
        <f>IF(AA262="","",VLOOKUP(AA262,'標準様式１シフト記号表（勤務時間帯）'!$C$6:$K$35,9,FALSE))</f>
        <v/>
      </c>
      <c r="AB263" s="298" t="str">
        <f>IF(AB262="","",VLOOKUP(AB262,'標準様式１シフト記号表（勤務時間帯）'!$C$6:$K$35,9,FALSE))</f>
        <v/>
      </c>
      <c r="AC263" s="298" t="str">
        <f>IF(AC262="","",VLOOKUP(AC262,'標準様式１シフト記号表（勤務時間帯）'!$C$6:$K$35,9,FALSE))</f>
        <v/>
      </c>
      <c r="AD263" s="298" t="str">
        <f>IF(AD262="","",VLOOKUP(AD262,'標準様式１シフト記号表（勤務時間帯）'!$C$6:$K$35,9,FALSE))</f>
        <v/>
      </c>
      <c r="AE263" s="298" t="str">
        <f>IF(AE262="","",VLOOKUP(AE262,'標準様式１シフト記号表（勤務時間帯）'!$C$6:$K$35,9,FALSE))</f>
        <v/>
      </c>
      <c r="AF263" s="299" t="str">
        <f>IF(AF262="","",VLOOKUP(AF262,'標準様式１シフト記号表（勤務時間帯）'!$C$6:$K$35,9,FALSE))</f>
        <v/>
      </c>
      <c r="AG263" s="297" t="str">
        <f>IF(AG262="","",VLOOKUP(AG262,'標準様式１シフト記号表（勤務時間帯）'!$C$6:$K$35,9,FALSE))</f>
        <v/>
      </c>
      <c r="AH263" s="298" t="str">
        <f>IF(AH262="","",VLOOKUP(AH262,'標準様式１シフト記号表（勤務時間帯）'!$C$6:$K$35,9,FALSE))</f>
        <v/>
      </c>
      <c r="AI263" s="298" t="str">
        <f>IF(AI262="","",VLOOKUP(AI262,'標準様式１シフト記号表（勤務時間帯）'!$C$6:$K$35,9,FALSE))</f>
        <v/>
      </c>
      <c r="AJ263" s="298" t="str">
        <f>IF(AJ262="","",VLOOKUP(AJ262,'標準様式１シフト記号表（勤務時間帯）'!$C$6:$K$35,9,FALSE))</f>
        <v/>
      </c>
      <c r="AK263" s="298" t="str">
        <f>IF(AK262="","",VLOOKUP(AK262,'標準様式１シフト記号表（勤務時間帯）'!$C$6:$K$35,9,FALSE))</f>
        <v/>
      </c>
      <c r="AL263" s="298" t="str">
        <f>IF(AL262="","",VLOOKUP(AL262,'標準様式１シフト記号表（勤務時間帯）'!$C$6:$K$35,9,FALSE))</f>
        <v/>
      </c>
      <c r="AM263" s="299" t="str">
        <f>IF(AM262="","",VLOOKUP(AM262,'標準様式１シフト記号表（勤務時間帯）'!$C$6:$K$35,9,FALSE))</f>
        <v/>
      </c>
      <c r="AN263" s="297" t="str">
        <f>IF(AN262="","",VLOOKUP(AN262,'標準様式１シフト記号表（勤務時間帯）'!$C$6:$K$35,9,FALSE))</f>
        <v/>
      </c>
      <c r="AO263" s="298" t="str">
        <f>IF(AO262="","",VLOOKUP(AO262,'標準様式１シフト記号表（勤務時間帯）'!$C$6:$K$35,9,FALSE))</f>
        <v/>
      </c>
      <c r="AP263" s="298" t="str">
        <f>IF(AP262="","",VLOOKUP(AP262,'標準様式１シフト記号表（勤務時間帯）'!$C$6:$K$35,9,FALSE))</f>
        <v/>
      </c>
      <c r="AQ263" s="298" t="str">
        <f>IF(AQ262="","",VLOOKUP(AQ262,'標準様式１シフト記号表（勤務時間帯）'!$C$6:$K$35,9,FALSE))</f>
        <v/>
      </c>
      <c r="AR263" s="298" t="str">
        <f>IF(AR262="","",VLOOKUP(AR262,'標準様式１シフト記号表（勤務時間帯）'!$C$6:$K$35,9,FALSE))</f>
        <v/>
      </c>
      <c r="AS263" s="298" t="str">
        <f>IF(AS262="","",VLOOKUP(AS262,'標準様式１シフト記号表（勤務時間帯）'!$C$6:$K$35,9,FALSE))</f>
        <v/>
      </c>
      <c r="AT263" s="299" t="str">
        <f>IF(AT262="","",VLOOKUP(AT262,'標準様式１シフト記号表（勤務時間帯）'!$C$6:$K$35,9,FALSE))</f>
        <v/>
      </c>
      <c r="AU263" s="297" t="str">
        <f>IF(AU262="","",VLOOKUP(AU262,'標準様式１シフト記号表（勤務時間帯）'!$C$6:$K$35,9,FALSE))</f>
        <v/>
      </c>
      <c r="AV263" s="298" t="str">
        <f>IF(AV262="","",VLOOKUP(AV262,'標準様式１シフト記号表（勤務時間帯）'!$C$6:$K$35,9,FALSE))</f>
        <v/>
      </c>
      <c r="AW263" s="298" t="str">
        <f>IF(AW262="","",VLOOKUP(AW262,'標準様式１シフト記号表（勤務時間帯）'!$C$6:$K$35,9,FALSE))</f>
        <v/>
      </c>
      <c r="AX263" s="1592">
        <f>IF($BB$3="４週",SUM(S263:AT263),IF($BB$3="暦月",SUM(S263:AW263),""))</f>
        <v>0</v>
      </c>
      <c r="AY263" s="1593"/>
      <c r="AZ263" s="1594">
        <f>IF($BB$3="４週",AX263/4,IF($BB$3="暦月",'標準様式１（100名）'!AX263/('標準様式１（100名）'!$BB$8/7),""))</f>
        <v>0</v>
      </c>
      <c r="BA263" s="1595"/>
      <c r="BB263" s="1643"/>
      <c r="BC263" s="1544"/>
      <c r="BD263" s="1544"/>
      <c r="BE263" s="1544"/>
      <c r="BF263" s="1545"/>
    </row>
    <row r="264" spans="2:58" ht="20.25" customHeight="1" x14ac:dyDescent="0.15">
      <c r="B264" s="1522"/>
      <c r="C264" s="1631"/>
      <c r="D264" s="1632"/>
      <c r="E264" s="1633"/>
      <c r="F264" s="357">
        <f>C262</f>
        <v>0</v>
      </c>
      <c r="G264" s="1607"/>
      <c r="H264" s="1537"/>
      <c r="I264" s="1538"/>
      <c r="J264" s="1538"/>
      <c r="K264" s="1539"/>
      <c r="L264" s="1612"/>
      <c r="M264" s="1613"/>
      <c r="N264" s="1613"/>
      <c r="O264" s="1614"/>
      <c r="P264" s="1596" t="s">
        <v>550</v>
      </c>
      <c r="Q264" s="1597"/>
      <c r="R264" s="1598"/>
      <c r="S264" s="301" t="str">
        <f>IF(S262="","",VLOOKUP(S262,'標準様式１シフト記号表（勤務時間帯）'!$C$6:$U$35,19,FALSE))</f>
        <v/>
      </c>
      <c r="T264" s="302" t="str">
        <f>IF(T262="","",VLOOKUP(T262,'標準様式１シフト記号表（勤務時間帯）'!$C$6:$U$35,19,FALSE))</f>
        <v/>
      </c>
      <c r="U264" s="302" t="str">
        <f>IF(U262="","",VLOOKUP(U262,'標準様式１シフト記号表（勤務時間帯）'!$C$6:$U$35,19,FALSE))</f>
        <v/>
      </c>
      <c r="V264" s="302" t="str">
        <f>IF(V262="","",VLOOKUP(V262,'標準様式１シフト記号表（勤務時間帯）'!$C$6:$U$35,19,FALSE))</f>
        <v/>
      </c>
      <c r="W264" s="302" t="str">
        <f>IF(W262="","",VLOOKUP(W262,'標準様式１シフト記号表（勤務時間帯）'!$C$6:$U$35,19,FALSE))</f>
        <v/>
      </c>
      <c r="X264" s="302" t="str">
        <f>IF(X262="","",VLOOKUP(X262,'標準様式１シフト記号表（勤務時間帯）'!$C$6:$U$35,19,FALSE))</f>
        <v/>
      </c>
      <c r="Y264" s="303" t="str">
        <f>IF(Y262="","",VLOOKUP(Y262,'標準様式１シフト記号表（勤務時間帯）'!$C$6:$U$35,19,FALSE))</f>
        <v/>
      </c>
      <c r="Z264" s="301" t="str">
        <f>IF(Z262="","",VLOOKUP(Z262,'標準様式１シフト記号表（勤務時間帯）'!$C$6:$U$35,19,FALSE))</f>
        <v/>
      </c>
      <c r="AA264" s="302" t="str">
        <f>IF(AA262="","",VLOOKUP(AA262,'標準様式１シフト記号表（勤務時間帯）'!$C$6:$U$35,19,FALSE))</f>
        <v/>
      </c>
      <c r="AB264" s="302" t="str">
        <f>IF(AB262="","",VLOOKUP(AB262,'標準様式１シフト記号表（勤務時間帯）'!$C$6:$U$35,19,FALSE))</f>
        <v/>
      </c>
      <c r="AC264" s="302" t="str">
        <f>IF(AC262="","",VLOOKUP(AC262,'標準様式１シフト記号表（勤務時間帯）'!$C$6:$U$35,19,FALSE))</f>
        <v/>
      </c>
      <c r="AD264" s="302" t="str">
        <f>IF(AD262="","",VLOOKUP(AD262,'標準様式１シフト記号表（勤務時間帯）'!$C$6:$U$35,19,FALSE))</f>
        <v/>
      </c>
      <c r="AE264" s="302" t="str">
        <f>IF(AE262="","",VLOOKUP(AE262,'標準様式１シフト記号表（勤務時間帯）'!$C$6:$U$35,19,FALSE))</f>
        <v/>
      </c>
      <c r="AF264" s="303" t="str">
        <f>IF(AF262="","",VLOOKUP(AF262,'標準様式１シフト記号表（勤務時間帯）'!$C$6:$U$35,19,FALSE))</f>
        <v/>
      </c>
      <c r="AG264" s="301" t="str">
        <f>IF(AG262="","",VLOOKUP(AG262,'標準様式１シフト記号表（勤務時間帯）'!$C$6:$U$35,19,FALSE))</f>
        <v/>
      </c>
      <c r="AH264" s="302" t="str">
        <f>IF(AH262="","",VLOOKUP(AH262,'標準様式１シフト記号表（勤務時間帯）'!$C$6:$U$35,19,FALSE))</f>
        <v/>
      </c>
      <c r="AI264" s="302" t="str">
        <f>IF(AI262="","",VLOOKUP(AI262,'標準様式１シフト記号表（勤務時間帯）'!$C$6:$U$35,19,FALSE))</f>
        <v/>
      </c>
      <c r="AJ264" s="302" t="str">
        <f>IF(AJ262="","",VLOOKUP(AJ262,'標準様式１シフト記号表（勤務時間帯）'!$C$6:$U$35,19,FALSE))</f>
        <v/>
      </c>
      <c r="AK264" s="302" t="str">
        <f>IF(AK262="","",VLOOKUP(AK262,'標準様式１シフト記号表（勤務時間帯）'!$C$6:$U$35,19,FALSE))</f>
        <v/>
      </c>
      <c r="AL264" s="302" t="str">
        <f>IF(AL262="","",VLOOKUP(AL262,'標準様式１シフト記号表（勤務時間帯）'!$C$6:$U$35,19,FALSE))</f>
        <v/>
      </c>
      <c r="AM264" s="303" t="str">
        <f>IF(AM262="","",VLOOKUP(AM262,'標準様式１シフト記号表（勤務時間帯）'!$C$6:$U$35,19,FALSE))</f>
        <v/>
      </c>
      <c r="AN264" s="301" t="str">
        <f>IF(AN262="","",VLOOKUP(AN262,'標準様式１シフト記号表（勤務時間帯）'!$C$6:$U$35,19,FALSE))</f>
        <v/>
      </c>
      <c r="AO264" s="302" t="str">
        <f>IF(AO262="","",VLOOKUP(AO262,'標準様式１シフト記号表（勤務時間帯）'!$C$6:$U$35,19,FALSE))</f>
        <v/>
      </c>
      <c r="AP264" s="302" t="str">
        <f>IF(AP262="","",VLOOKUP(AP262,'標準様式１シフト記号表（勤務時間帯）'!$C$6:$U$35,19,FALSE))</f>
        <v/>
      </c>
      <c r="AQ264" s="302" t="str">
        <f>IF(AQ262="","",VLOOKUP(AQ262,'標準様式１シフト記号表（勤務時間帯）'!$C$6:$U$35,19,FALSE))</f>
        <v/>
      </c>
      <c r="AR264" s="302" t="str">
        <f>IF(AR262="","",VLOOKUP(AR262,'標準様式１シフト記号表（勤務時間帯）'!$C$6:$U$35,19,FALSE))</f>
        <v/>
      </c>
      <c r="AS264" s="302" t="str">
        <f>IF(AS262="","",VLOOKUP(AS262,'標準様式１シフト記号表（勤務時間帯）'!$C$6:$U$35,19,FALSE))</f>
        <v/>
      </c>
      <c r="AT264" s="303" t="str">
        <f>IF(AT262="","",VLOOKUP(AT262,'標準様式１シフト記号表（勤務時間帯）'!$C$6:$U$35,19,FALSE))</f>
        <v/>
      </c>
      <c r="AU264" s="301" t="str">
        <f>IF(AU262="","",VLOOKUP(AU262,'標準様式１シフト記号表（勤務時間帯）'!$C$6:$U$35,19,FALSE))</f>
        <v/>
      </c>
      <c r="AV264" s="302" t="str">
        <f>IF(AV262="","",VLOOKUP(AV262,'標準様式１シフト記号表（勤務時間帯）'!$C$6:$U$35,19,FALSE))</f>
        <v/>
      </c>
      <c r="AW264" s="302" t="str">
        <f>IF(AW262="","",VLOOKUP(AW262,'標準様式１シフト記号表（勤務時間帯）'!$C$6:$U$35,19,FALSE))</f>
        <v/>
      </c>
      <c r="AX264" s="1599">
        <f>IF($BB$3="４週",SUM(S264:AT264),IF($BB$3="暦月",SUM(S264:AW264),""))</f>
        <v>0</v>
      </c>
      <c r="AY264" s="1600"/>
      <c r="AZ264" s="1601">
        <f>IF($BB$3="４週",AX264/4,IF($BB$3="暦月",'標準様式１（100名）'!AX264/('標準様式１（100名）'!$BB$8/7),""))</f>
        <v>0</v>
      </c>
      <c r="BA264" s="1602"/>
      <c r="BB264" s="1644"/>
      <c r="BC264" s="1613"/>
      <c r="BD264" s="1613"/>
      <c r="BE264" s="1613"/>
      <c r="BF264" s="1614"/>
    </row>
    <row r="265" spans="2:58" ht="20.25" customHeight="1" x14ac:dyDescent="0.15">
      <c r="B265" s="1522">
        <f>B262+1</f>
        <v>82</v>
      </c>
      <c r="C265" s="1625"/>
      <c r="D265" s="1626"/>
      <c r="E265" s="1627"/>
      <c r="F265" s="304"/>
      <c r="G265" s="1606"/>
      <c r="H265" s="1608"/>
      <c r="I265" s="1538"/>
      <c r="J265" s="1538"/>
      <c r="K265" s="1539"/>
      <c r="L265" s="1609"/>
      <c r="M265" s="1610"/>
      <c r="N265" s="1610"/>
      <c r="O265" s="1611"/>
      <c r="P265" s="1615" t="s">
        <v>548</v>
      </c>
      <c r="Q265" s="1616"/>
      <c r="R265" s="1617"/>
      <c r="S265" s="354"/>
      <c r="T265" s="355"/>
      <c r="U265" s="355"/>
      <c r="V265" s="355"/>
      <c r="W265" s="355"/>
      <c r="X265" s="355"/>
      <c r="Y265" s="356"/>
      <c r="Z265" s="354"/>
      <c r="AA265" s="355"/>
      <c r="AB265" s="355"/>
      <c r="AC265" s="355"/>
      <c r="AD265" s="355"/>
      <c r="AE265" s="355"/>
      <c r="AF265" s="356"/>
      <c r="AG265" s="354"/>
      <c r="AH265" s="355"/>
      <c r="AI265" s="355"/>
      <c r="AJ265" s="355"/>
      <c r="AK265" s="355"/>
      <c r="AL265" s="355"/>
      <c r="AM265" s="356"/>
      <c r="AN265" s="354"/>
      <c r="AO265" s="355"/>
      <c r="AP265" s="355"/>
      <c r="AQ265" s="355"/>
      <c r="AR265" s="355"/>
      <c r="AS265" s="355"/>
      <c r="AT265" s="356"/>
      <c r="AU265" s="354"/>
      <c r="AV265" s="355"/>
      <c r="AW265" s="355"/>
      <c r="AX265" s="1692"/>
      <c r="AY265" s="1693"/>
      <c r="AZ265" s="1694"/>
      <c r="BA265" s="1695"/>
      <c r="BB265" s="1642"/>
      <c r="BC265" s="1610"/>
      <c r="BD265" s="1610"/>
      <c r="BE265" s="1610"/>
      <c r="BF265" s="1611"/>
    </row>
    <row r="266" spans="2:58" ht="20.25" customHeight="1" x14ac:dyDescent="0.15">
      <c r="B266" s="1522"/>
      <c r="C266" s="1628"/>
      <c r="D266" s="1629"/>
      <c r="E266" s="1630"/>
      <c r="F266" s="296"/>
      <c r="G266" s="1533"/>
      <c r="H266" s="1537"/>
      <c r="I266" s="1538"/>
      <c r="J266" s="1538"/>
      <c r="K266" s="1539"/>
      <c r="L266" s="1543"/>
      <c r="M266" s="1544"/>
      <c r="N266" s="1544"/>
      <c r="O266" s="1545"/>
      <c r="P266" s="1589" t="s">
        <v>549</v>
      </c>
      <c r="Q266" s="1590"/>
      <c r="R266" s="1591"/>
      <c r="S266" s="297" t="str">
        <f>IF(S265="","",VLOOKUP(S265,'標準様式１シフト記号表（勤務時間帯）'!$C$6:$K$35,9,FALSE))</f>
        <v/>
      </c>
      <c r="T266" s="298" t="str">
        <f>IF(T265="","",VLOOKUP(T265,'標準様式１シフト記号表（勤務時間帯）'!$C$6:$K$35,9,FALSE))</f>
        <v/>
      </c>
      <c r="U266" s="298" t="str">
        <f>IF(U265="","",VLOOKUP(U265,'標準様式１シフト記号表（勤務時間帯）'!$C$6:$K$35,9,FALSE))</f>
        <v/>
      </c>
      <c r="V266" s="298" t="str">
        <f>IF(V265="","",VLOOKUP(V265,'標準様式１シフト記号表（勤務時間帯）'!$C$6:$K$35,9,FALSE))</f>
        <v/>
      </c>
      <c r="W266" s="298" t="str">
        <f>IF(W265="","",VLOOKUP(W265,'標準様式１シフト記号表（勤務時間帯）'!$C$6:$K$35,9,FALSE))</f>
        <v/>
      </c>
      <c r="X266" s="298" t="str">
        <f>IF(X265="","",VLOOKUP(X265,'標準様式１シフト記号表（勤務時間帯）'!$C$6:$K$35,9,FALSE))</f>
        <v/>
      </c>
      <c r="Y266" s="299" t="str">
        <f>IF(Y265="","",VLOOKUP(Y265,'標準様式１シフト記号表（勤務時間帯）'!$C$6:$K$35,9,FALSE))</f>
        <v/>
      </c>
      <c r="Z266" s="297" t="str">
        <f>IF(Z265="","",VLOOKUP(Z265,'標準様式１シフト記号表（勤務時間帯）'!$C$6:$K$35,9,FALSE))</f>
        <v/>
      </c>
      <c r="AA266" s="298" t="str">
        <f>IF(AA265="","",VLOOKUP(AA265,'標準様式１シフト記号表（勤務時間帯）'!$C$6:$K$35,9,FALSE))</f>
        <v/>
      </c>
      <c r="AB266" s="298" t="str">
        <f>IF(AB265="","",VLOOKUP(AB265,'標準様式１シフト記号表（勤務時間帯）'!$C$6:$K$35,9,FALSE))</f>
        <v/>
      </c>
      <c r="AC266" s="298" t="str">
        <f>IF(AC265="","",VLOOKUP(AC265,'標準様式１シフト記号表（勤務時間帯）'!$C$6:$K$35,9,FALSE))</f>
        <v/>
      </c>
      <c r="AD266" s="298" t="str">
        <f>IF(AD265="","",VLOOKUP(AD265,'標準様式１シフト記号表（勤務時間帯）'!$C$6:$K$35,9,FALSE))</f>
        <v/>
      </c>
      <c r="AE266" s="298" t="str">
        <f>IF(AE265="","",VLOOKUP(AE265,'標準様式１シフト記号表（勤務時間帯）'!$C$6:$K$35,9,FALSE))</f>
        <v/>
      </c>
      <c r="AF266" s="299" t="str">
        <f>IF(AF265="","",VLOOKUP(AF265,'標準様式１シフト記号表（勤務時間帯）'!$C$6:$K$35,9,FALSE))</f>
        <v/>
      </c>
      <c r="AG266" s="297" t="str">
        <f>IF(AG265="","",VLOOKUP(AG265,'標準様式１シフト記号表（勤務時間帯）'!$C$6:$K$35,9,FALSE))</f>
        <v/>
      </c>
      <c r="AH266" s="298" t="str">
        <f>IF(AH265="","",VLOOKUP(AH265,'標準様式１シフト記号表（勤務時間帯）'!$C$6:$K$35,9,FALSE))</f>
        <v/>
      </c>
      <c r="AI266" s="298" t="str">
        <f>IF(AI265="","",VLOOKUP(AI265,'標準様式１シフト記号表（勤務時間帯）'!$C$6:$K$35,9,FALSE))</f>
        <v/>
      </c>
      <c r="AJ266" s="298" t="str">
        <f>IF(AJ265="","",VLOOKUP(AJ265,'標準様式１シフト記号表（勤務時間帯）'!$C$6:$K$35,9,FALSE))</f>
        <v/>
      </c>
      <c r="AK266" s="298" t="str">
        <f>IF(AK265="","",VLOOKUP(AK265,'標準様式１シフト記号表（勤務時間帯）'!$C$6:$K$35,9,FALSE))</f>
        <v/>
      </c>
      <c r="AL266" s="298" t="str">
        <f>IF(AL265="","",VLOOKUP(AL265,'標準様式１シフト記号表（勤務時間帯）'!$C$6:$K$35,9,FALSE))</f>
        <v/>
      </c>
      <c r="AM266" s="299" t="str">
        <f>IF(AM265="","",VLOOKUP(AM265,'標準様式１シフト記号表（勤務時間帯）'!$C$6:$K$35,9,FALSE))</f>
        <v/>
      </c>
      <c r="AN266" s="297" t="str">
        <f>IF(AN265="","",VLOOKUP(AN265,'標準様式１シフト記号表（勤務時間帯）'!$C$6:$K$35,9,FALSE))</f>
        <v/>
      </c>
      <c r="AO266" s="298" t="str">
        <f>IF(AO265="","",VLOOKUP(AO265,'標準様式１シフト記号表（勤務時間帯）'!$C$6:$K$35,9,FALSE))</f>
        <v/>
      </c>
      <c r="AP266" s="298" t="str">
        <f>IF(AP265="","",VLOOKUP(AP265,'標準様式１シフト記号表（勤務時間帯）'!$C$6:$K$35,9,FALSE))</f>
        <v/>
      </c>
      <c r="AQ266" s="298" t="str">
        <f>IF(AQ265="","",VLOOKUP(AQ265,'標準様式１シフト記号表（勤務時間帯）'!$C$6:$K$35,9,FALSE))</f>
        <v/>
      </c>
      <c r="AR266" s="298" t="str">
        <f>IF(AR265="","",VLOOKUP(AR265,'標準様式１シフト記号表（勤務時間帯）'!$C$6:$K$35,9,FALSE))</f>
        <v/>
      </c>
      <c r="AS266" s="298" t="str">
        <f>IF(AS265="","",VLOOKUP(AS265,'標準様式１シフト記号表（勤務時間帯）'!$C$6:$K$35,9,FALSE))</f>
        <v/>
      </c>
      <c r="AT266" s="299" t="str">
        <f>IF(AT265="","",VLOOKUP(AT265,'標準様式１シフト記号表（勤務時間帯）'!$C$6:$K$35,9,FALSE))</f>
        <v/>
      </c>
      <c r="AU266" s="297" t="str">
        <f>IF(AU265="","",VLOOKUP(AU265,'標準様式１シフト記号表（勤務時間帯）'!$C$6:$K$35,9,FALSE))</f>
        <v/>
      </c>
      <c r="AV266" s="298" t="str">
        <f>IF(AV265="","",VLOOKUP(AV265,'標準様式１シフト記号表（勤務時間帯）'!$C$6:$K$35,9,FALSE))</f>
        <v/>
      </c>
      <c r="AW266" s="298" t="str">
        <f>IF(AW265="","",VLOOKUP(AW265,'標準様式１シフト記号表（勤務時間帯）'!$C$6:$K$35,9,FALSE))</f>
        <v/>
      </c>
      <c r="AX266" s="1592">
        <f>IF($BB$3="４週",SUM(S266:AT266),IF($BB$3="暦月",SUM(S266:AW266),""))</f>
        <v>0</v>
      </c>
      <c r="AY266" s="1593"/>
      <c r="AZ266" s="1594">
        <f>IF($BB$3="４週",AX266/4,IF($BB$3="暦月",'標準様式１（100名）'!AX266/('標準様式１（100名）'!$BB$8/7),""))</f>
        <v>0</v>
      </c>
      <c r="BA266" s="1595"/>
      <c r="BB266" s="1643"/>
      <c r="BC266" s="1544"/>
      <c r="BD266" s="1544"/>
      <c r="BE266" s="1544"/>
      <c r="BF266" s="1545"/>
    </row>
    <row r="267" spans="2:58" ht="20.25" customHeight="1" x14ac:dyDescent="0.15">
      <c r="B267" s="1522"/>
      <c r="C267" s="1631"/>
      <c r="D267" s="1632"/>
      <c r="E267" s="1633"/>
      <c r="F267" s="357">
        <f>C265</f>
        <v>0</v>
      </c>
      <c r="G267" s="1607"/>
      <c r="H267" s="1537"/>
      <c r="I267" s="1538"/>
      <c r="J267" s="1538"/>
      <c r="K267" s="1539"/>
      <c r="L267" s="1612"/>
      <c r="M267" s="1613"/>
      <c r="N267" s="1613"/>
      <c r="O267" s="1614"/>
      <c r="P267" s="1596" t="s">
        <v>550</v>
      </c>
      <c r="Q267" s="1597"/>
      <c r="R267" s="1598"/>
      <c r="S267" s="301" t="str">
        <f>IF(S265="","",VLOOKUP(S265,'標準様式１シフト記号表（勤務時間帯）'!$C$6:$U$35,19,FALSE))</f>
        <v/>
      </c>
      <c r="T267" s="302" t="str">
        <f>IF(T265="","",VLOOKUP(T265,'標準様式１シフト記号表（勤務時間帯）'!$C$6:$U$35,19,FALSE))</f>
        <v/>
      </c>
      <c r="U267" s="302" t="str">
        <f>IF(U265="","",VLOOKUP(U265,'標準様式１シフト記号表（勤務時間帯）'!$C$6:$U$35,19,FALSE))</f>
        <v/>
      </c>
      <c r="V267" s="302" t="str">
        <f>IF(V265="","",VLOOKUP(V265,'標準様式１シフト記号表（勤務時間帯）'!$C$6:$U$35,19,FALSE))</f>
        <v/>
      </c>
      <c r="W267" s="302" t="str">
        <f>IF(W265="","",VLOOKUP(W265,'標準様式１シフト記号表（勤務時間帯）'!$C$6:$U$35,19,FALSE))</f>
        <v/>
      </c>
      <c r="X267" s="302" t="str">
        <f>IF(X265="","",VLOOKUP(X265,'標準様式１シフト記号表（勤務時間帯）'!$C$6:$U$35,19,FALSE))</f>
        <v/>
      </c>
      <c r="Y267" s="303" t="str">
        <f>IF(Y265="","",VLOOKUP(Y265,'標準様式１シフト記号表（勤務時間帯）'!$C$6:$U$35,19,FALSE))</f>
        <v/>
      </c>
      <c r="Z267" s="301" t="str">
        <f>IF(Z265="","",VLOOKUP(Z265,'標準様式１シフト記号表（勤務時間帯）'!$C$6:$U$35,19,FALSE))</f>
        <v/>
      </c>
      <c r="AA267" s="302" t="str">
        <f>IF(AA265="","",VLOOKUP(AA265,'標準様式１シフト記号表（勤務時間帯）'!$C$6:$U$35,19,FALSE))</f>
        <v/>
      </c>
      <c r="AB267" s="302" t="str">
        <f>IF(AB265="","",VLOOKUP(AB265,'標準様式１シフト記号表（勤務時間帯）'!$C$6:$U$35,19,FALSE))</f>
        <v/>
      </c>
      <c r="AC267" s="302" t="str">
        <f>IF(AC265="","",VLOOKUP(AC265,'標準様式１シフト記号表（勤務時間帯）'!$C$6:$U$35,19,FALSE))</f>
        <v/>
      </c>
      <c r="AD267" s="302" t="str">
        <f>IF(AD265="","",VLOOKUP(AD265,'標準様式１シフト記号表（勤務時間帯）'!$C$6:$U$35,19,FALSE))</f>
        <v/>
      </c>
      <c r="AE267" s="302" t="str">
        <f>IF(AE265="","",VLOOKUP(AE265,'標準様式１シフト記号表（勤務時間帯）'!$C$6:$U$35,19,FALSE))</f>
        <v/>
      </c>
      <c r="AF267" s="303" t="str">
        <f>IF(AF265="","",VLOOKUP(AF265,'標準様式１シフト記号表（勤務時間帯）'!$C$6:$U$35,19,FALSE))</f>
        <v/>
      </c>
      <c r="AG267" s="301" t="str">
        <f>IF(AG265="","",VLOOKUP(AG265,'標準様式１シフト記号表（勤務時間帯）'!$C$6:$U$35,19,FALSE))</f>
        <v/>
      </c>
      <c r="AH267" s="302" t="str">
        <f>IF(AH265="","",VLOOKUP(AH265,'標準様式１シフト記号表（勤務時間帯）'!$C$6:$U$35,19,FALSE))</f>
        <v/>
      </c>
      <c r="AI267" s="302" t="str">
        <f>IF(AI265="","",VLOOKUP(AI265,'標準様式１シフト記号表（勤務時間帯）'!$C$6:$U$35,19,FALSE))</f>
        <v/>
      </c>
      <c r="AJ267" s="302" t="str">
        <f>IF(AJ265="","",VLOOKUP(AJ265,'標準様式１シフト記号表（勤務時間帯）'!$C$6:$U$35,19,FALSE))</f>
        <v/>
      </c>
      <c r="AK267" s="302" t="str">
        <f>IF(AK265="","",VLOOKUP(AK265,'標準様式１シフト記号表（勤務時間帯）'!$C$6:$U$35,19,FALSE))</f>
        <v/>
      </c>
      <c r="AL267" s="302" t="str">
        <f>IF(AL265="","",VLOOKUP(AL265,'標準様式１シフト記号表（勤務時間帯）'!$C$6:$U$35,19,FALSE))</f>
        <v/>
      </c>
      <c r="AM267" s="303" t="str">
        <f>IF(AM265="","",VLOOKUP(AM265,'標準様式１シフト記号表（勤務時間帯）'!$C$6:$U$35,19,FALSE))</f>
        <v/>
      </c>
      <c r="AN267" s="301" t="str">
        <f>IF(AN265="","",VLOOKUP(AN265,'標準様式１シフト記号表（勤務時間帯）'!$C$6:$U$35,19,FALSE))</f>
        <v/>
      </c>
      <c r="AO267" s="302" t="str">
        <f>IF(AO265="","",VLOOKUP(AO265,'標準様式１シフト記号表（勤務時間帯）'!$C$6:$U$35,19,FALSE))</f>
        <v/>
      </c>
      <c r="AP267" s="302" t="str">
        <f>IF(AP265="","",VLOOKUP(AP265,'標準様式１シフト記号表（勤務時間帯）'!$C$6:$U$35,19,FALSE))</f>
        <v/>
      </c>
      <c r="AQ267" s="302" t="str">
        <f>IF(AQ265="","",VLOOKUP(AQ265,'標準様式１シフト記号表（勤務時間帯）'!$C$6:$U$35,19,FALSE))</f>
        <v/>
      </c>
      <c r="AR267" s="302" t="str">
        <f>IF(AR265="","",VLOOKUP(AR265,'標準様式１シフト記号表（勤務時間帯）'!$C$6:$U$35,19,FALSE))</f>
        <v/>
      </c>
      <c r="AS267" s="302" t="str">
        <f>IF(AS265="","",VLOOKUP(AS265,'標準様式１シフト記号表（勤務時間帯）'!$C$6:$U$35,19,FALSE))</f>
        <v/>
      </c>
      <c r="AT267" s="303" t="str">
        <f>IF(AT265="","",VLOOKUP(AT265,'標準様式１シフト記号表（勤務時間帯）'!$C$6:$U$35,19,FALSE))</f>
        <v/>
      </c>
      <c r="AU267" s="301" t="str">
        <f>IF(AU265="","",VLOOKUP(AU265,'標準様式１シフト記号表（勤務時間帯）'!$C$6:$U$35,19,FALSE))</f>
        <v/>
      </c>
      <c r="AV267" s="302" t="str">
        <f>IF(AV265="","",VLOOKUP(AV265,'標準様式１シフト記号表（勤務時間帯）'!$C$6:$U$35,19,FALSE))</f>
        <v/>
      </c>
      <c r="AW267" s="302" t="str">
        <f>IF(AW265="","",VLOOKUP(AW265,'標準様式１シフト記号表（勤務時間帯）'!$C$6:$U$35,19,FALSE))</f>
        <v/>
      </c>
      <c r="AX267" s="1599">
        <f>IF($BB$3="４週",SUM(S267:AT267),IF($BB$3="暦月",SUM(S267:AW267),""))</f>
        <v>0</v>
      </c>
      <c r="AY267" s="1600"/>
      <c r="AZ267" s="1601">
        <f>IF($BB$3="４週",AX267/4,IF($BB$3="暦月",'標準様式１（100名）'!AX267/('標準様式１（100名）'!$BB$8/7),""))</f>
        <v>0</v>
      </c>
      <c r="BA267" s="1602"/>
      <c r="BB267" s="1644"/>
      <c r="BC267" s="1613"/>
      <c r="BD267" s="1613"/>
      <c r="BE267" s="1613"/>
      <c r="BF267" s="1614"/>
    </row>
    <row r="268" spans="2:58" ht="20.25" customHeight="1" x14ac:dyDescent="0.15">
      <c r="B268" s="1522">
        <f>B265+1</f>
        <v>83</v>
      </c>
      <c r="C268" s="1625"/>
      <c r="D268" s="1626"/>
      <c r="E268" s="1627"/>
      <c r="F268" s="304"/>
      <c r="G268" s="1606"/>
      <c r="H268" s="1608"/>
      <c r="I268" s="1538"/>
      <c r="J268" s="1538"/>
      <c r="K268" s="1539"/>
      <c r="L268" s="1609"/>
      <c r="M268" s="1610"/>
      <c r="N268" s="1610"/>
      <c r="O268" s="1611"/>
      <c r="P268" s="1615" t="s">
        <v>548</v>
      </c>
      <c r="Q268" s="1616"/>
      <c r="R268" s="1617"/>
      <c r="S268" s="354"/>
      <c r="T268" s="355"/>
      <c r="U268" s="355"/>
      <c r="V268" s="355"/>
      <c r="W268" s="355"/>
      <c r="X268" s="355"/>
      <c r="Y268" s="356"/>
      <c r="Z268" s="354"/>
      <c r="AA268" s="355"/>
      <c r="AB268" s="355"/>
      <c r="AC268" s="355"/>
      <c r="AD268" s="355"/>
      <c r="AE268" s="355"/>
      <c r="AF268" s="356"/>
      <c r="AG268" s="354"/>
      <c r="AH268" s="355"/>
      <c r="AI268" s="355"/>
      <c r="AJ268" s="355"/>
      <c r="AK268" s="355"/>
      <c r="AL268" s="355"/>
      <c r="AM268" s="356"/>
      <c r="AN268" s="354"/>
      <c r="AO268" s="355"/>
      <c r="AP268" s="355"/>
      <c r="AQ268" s="355"/>
      <c r="AR268" s="355"/>
      <c r="AS268" s="355"/>
      <c r="AT268" s="356"/>
      <c r="AU268" s="354"/>
      <c r="AV268" s="355"/>
      <c r="AW268" s="355"/>
      <c r="AX268" s="1692"/>
      <c r="AY268" s="1693"/>
      <c r="AZ268" s="1694"/>
      <c r="BA268" s="1695"/>
      <c r="BB268" s="1642"/>
      <c r="BC268" s="1610"/>
      <c r="BD268" s="1610"/>
      <c r="BE268" s="1610"/>
      <c r="BF268" s="1611"/>
    </row>
    <row r="269" spans="2:58" ht="20.25" customHeight="1" x14ac:dyDescent="0.15">
      <c r="B269" s="1522"/>
      <c r="C269" s="1628"/>
      <c r="D269" s="1629"/>
      <c r="E269" s="1630"/>
      <c r="F269" s="296"/>
      <c r="G269" s="1533"/>
      <c r="H269" s="1537"/>
      <c r="I269" s="1538"/>
      <c r="J269" s="1538"/>
      <c r="K269" s="1539"/>
      <c r="L269" s="1543"/>
      <c r="M269" s="1544"/>
      <c r="N269" s="1544"/>
      <c r="O269" s="1545"/>
      <c r="P269" s="1589" t="s">
        <v>549</v>
      </c>
      <c r="Q269" s="1590"/>
      <c r="R269" s="1591"/>
      <c r="S269" s="297" t="str">
        <f>IF(S268="","",VLOOKUP(S268,'標準様式１シフト記号表（勤務時間帯）'!$C$6:$K$35,9,FALSE))</f>
        <v/>
      </c>
      <c r="T269" s="298" t="str">
        <f>IF(T268="","",VLOOKUP(T268,'標準様式１シフト記号表（勤務時間帯）'!$C$6:$K$35,9,FALSE))</f>
        <v/>
      </c>
      <c r="U269" s="298" t="str">
        <f>IF(U268="","",VLOOKUP(U268,'標準様式１シフト記号表（勤務時間帯）'!$C$6:$K$35,9,FALSE))</f>
        <v/>
      </c>
      <c r="V269" s="298" t="str">
        <f>IF(V268="","",VLOOKUP(V268,'標準様式１シフト記号表（勤務時間帯）'!$C$6:$K$35,9,FALSE))</f>
        <v/>
      </c>
      <c r="W269" s="298" t="str">
        <f>IF(W268="","",VLOOKUP(W268,'標準様式１シフト記号表（勤務時間帯）'!$C$6:$K$35,9,FALSE))</f>
        <v/>
      </c>
      <c r="X269" s="298" t="str">
        <f>IF(X268="","",VLOOKUP(X268,'標準様式１シフト記号表（勤務時間帯）'!$C$6:$K$35,9,FALSE))</f>
        <v/>
      </c>
      <c r="Y269" s="299" t="str">
        <f>IF(Y268="","",VLOOKUP(Y268,'標準様式１シフト記号表（勤務時間帯）'!$C$6:$K$35,9,FALSE))</f>
        <v/>
      </c>
      <c r="Z269" s="297" t="str">
        <f>IF(Z268="","",VLOOKUP(Z268,'標準様式１シフト記号表（勤務時間帯）'!$C$6:$K$35,9,FALSE))</f>
        <v/>
      </c>
      <c r="AA269" s="298" t="str">
        <f>IF(AA268="","",VLOOKUP(AA268,'標準様式１シフト記号表（勤務時間帯）'!$C$6:$K$35,9,FALSE))</f>
        <v/>
      </c>
      <c r="AB269" s="298" t="str">
        <f>IF(AB268="","",VLOOKUP(AB268,'標準様式１シフト記号表（勤務時間帯）'!$C$6:$K$35,9,FALSE))</f>
        <v/>
      </c>
      <c r="AC269" s="298" t="str">
        <f>IF(AC268="","",VLOOKUP(AC268,'標準様式１シフト記号表（勤務時間帯）'!$C$6:$K$35,9,FALSE))</f>
        <v/>
      </c>
      <c r="AD269" s="298" t="str">
        <f>IF(AD268="","",VLOOKUP(AD268,'標準様式１シフト記号表（勤務時間帯）'!$C$6:$K$35,9,FALSE))</f>
        <v/>
      </c>
      <c r="AE269" s="298" t="str">
        <f>IF(AE268="","",VLOOKUP(AE268,'標準様式１シフト記号表（勤務時間帯）'!$C$6:$K$35,9,FALSE))</f>
        <v/>
      </c>
      <c r="AF269" s="299" t="str">
        <f>IF(AF268="","",VLOOKUP(AF268,'標準様式１シフト記号表（勤務時間帯）'!$C$6:$K$35,9,FALSE))</f>
        <v/>
      </c>
      <c r="AG269" s="297" t="str">
        <f>IF(AG268="","",VLOOKUP(AG268,'標準様式１シフト記号表（勤務時間帯）'!$C$6:$K$35,9,FALSE))</f>
        <v/>
      </c>
      <c r="AH269" s="298" t="str">
        <f>IF(AH268="","",VLOOKUP(AH268,'標準様式１シフト記号表（勤務時間帯）'!$C$6:$K$35,9,FALSE))</f>
        <v/>
      </c>
      <c r="AI269" s="298" t="str">
        <f>IF(AI268="","",VLOOKUP(AI268,'標準様式１シフト記号表（勤務時間帯）'!$C$6:$K$35,9,FALSE))</f>
        <v/>
      </c>
      <c r="AJ269" s="298" t="str">
        <f>IF(AJ268="","",VLOOKUP(AJ268,'標準様式１シフト記号表（勤務時間帯）'!$C$6:$K$35,9,FALSE))</f>
        <v/>
      </c>
      <c r="AK269" s="298" t="str">
        <f>IF(AK268="","",VLOOKUP(AK268,'標準様式１シフト記号表（勤務時間帯）'!$C$6:$K$35,9,FALSE))</f>
        <v/>
      </c>
      <c r="AL269" s="298" t="str">
        <f>IF(AL268="","",VLOOKUP(AL268,'標準様式１シフト記号表（勤務時間帯）'!$C$6:$K$35,9,FALSE))</f>
        <v/>
      </c>
      <c r="AM269" s="299" t="str">
        <f>IF(AM268="","",VLOOKUP(AM268,'標準様式１シフト記号表（勤務時間帯）'!$C$6:$K$35,9,FALSE))</f>
        <v/>
      </c>
      <c r="AN269" s="297" t="str">
        <f>IF(AN268="","",VLOOKUP(AN268,'標準様式１シフト記号表（勤務時間帯）'!$C$6:$K$35,9,FALSE))</f>
        <v/>
      </c>
      <c r="AO269" s="298" t="str">
        <f>IF(AO268="","",VLOOKUP(AO268,'標準様式１シフト記号表（勤務時間帯）'!$C$6:$K$35,9,FALSE))</f>
        <v/>
      </c>
      <c r="AP269" s="298" t="str">
        <f>IF(AP268="","",VLOOKUP(AP268,'標準様式１シフト記号表（勤務時間帯）'!$C$6:$K$35,9,FALSE))</f>
        <v/>
      </c>
      <c r="AQ269" s="298" t="str">
        <f>IF(AQ268="","",VLOOKUP(AQ268,'標準様式１シフト記号表（勤務時間帯）'!$C$6:$K$35,9,FALSE))</f>
        <v/>
      </c>
      <c r="AR269" s="298" t="str">
        <f>IF(AR268="","",VLOOKUP(AR268,'標準様式１シフト記号表（勤務時間帯）'!$C$6:$K$35,9,FALSE))</f>
        <v/>
      </c>
      <c r="AS269" s="298" t="str">
        <f>IF(AS268="","",VLOOKUP(AS268,'標準様式１シフト記号表（勤務時間帯）'!$C$6:$K$35,9,FALSE))</f>
        <v/>
      </c>
      <c r="AT269" s="299" t="str">
        <f>IF(AT268="","",VLOOKUP(AT268,'標準様式１シフト記号表（勤務時間帯）'!$C$6:$K$35,9,FALSE))</f>
        <v/>
      </c>
      <c r="AU269" s="297" t="str">
        <f>IF(AU268="","",VLOOKUP(AU268,'標準様式１シフト記号表（勤務時間帯）'!$C$6:$K$35,9,FALSE))</f>
        <v/>
      </c>
      <c r="AV269" s="298" t="str">
        <f>IF(AV268="","",VLOOKUP(AV268,'標準様式１シフト記号表（勤務時間帯）'!$C$6:$K$35,9,FALSE))</f>
        <v/>
      </c>
      <c r="AW269" s="298" t="str">
        <f>IF(AW268="","",VLOOKUP(AW268,'標準様式１シフト記号表（勤務時間帯）'!$C$6:$K$35,9,FALSE))</f>
        <v/>
      </c>
      <c r="AX269" s="1592">
        <f>IF($BB$3="４週",SUM(S269:AT269),IF($BB$3="暦月",SUM(S269:AW269),""))</f>
        <v>0</v>
      </c>
      <c r="AY269" s="1593"/>
      <c r="AZ269" s="1594">
        <f>IF($BB$3="４週",AX269/4,IF($BB$3="暦月",'標準様式１（100名）'!AX269/('標準様式１（100名）'!$BB$8/7),""))</f>
        <v>0</v>
      </c>
      <c r="BA269" s="1595"/>
      <c r="BB269" s="1643"/>
      <c r="BC269" s="1544"/>
      <c r="BD269" s="1544"/>
      <c r="BE269" s="1544"/>
      <c r="BF269" s="1545"/>
    </row>
    <row r="270" spans="2:58" ht="20.25" customHeight="1" x14ac:dyDescent="0.15">
      <c r="B270" s="1522"/>
      <c r="C270" s="1631"/>
      <c r="D270" s="1632"/>
      <c r="E270" s="1633"/>
      <c r="F270" s="357">
        <f>C268</f>
        <v>0</v>
      </c>
      <c r="G270" s="1607"/>
      <c r="H270" s="1537"/>
      <c r="I270" s="1538"/>
      <c r="J270" s="1538"/>
      <c r="K270" s="1539"/>
      <c r="L270" s="1612"/>
      <c r="M270" s="1613"/>
      <c r="N270" s="1613"/>
      <c r="O270" s="1614"/>
      <c r="P270" s="1596" t="s">
        <v>550</v>
      </c>
      <c r="Q270" s="1597"/>
      <c r="R270" s="1598"/>
      <c r="S270" s="301" t="str">
        <f>IF(S268="","",VLOOKUP(S268,'標準様式１シフト記号表（勤務時間帯）'!$C$6:$U$35,19,FALSE))</f>
        <v/>
      </c>
      <c r="T270" s="302" t="str">
        <f>IF(T268="","",VLOOKUP(T268,'標準様式１シフト記号表（勤務時間帯）'!$C$6:$U$35,19,FALSE))</f>
        <v/>
      </c>
      <c r="U270" s="302" t="str">
        <f>IF(U268="","",VLOOKUP(U268,'標準様式１シフト記号表（勤務時間帯）'!$C$6:$U$35,19,FALSE))</f>
        <v/>
      </c>
      <c r="V270" s="302" t="str">
        <f>IF(V268="","",VLOOKUP(V268,'標準様式１シフト記号表（勤務時間帯）'!$C$6:$U$35,19,FALSE))</f>
        <v/>
      </c>
      <c r="W270" s="302" t="str">
        <f>IF(W268="","",VLOOKUP(W268,'標準様式１シフト記号表（勤務時間帯）'!$C$6:$U$35,19,FALSE))</f>
        <v/>
      </c>
      <c r="X270" s="302" t="str">
        <f>IF(X268="","",VLOOKUP(X268,'標準様式１シフト記号表（勤務時間帯）'!$C$6:$U$35,19,FALSE))</f>
        <v/>
      </c>
      <c r="Y270" s="303" t="str">
        <f>IF(Y268="","",VLOOKUP(Y268,'標準様式１シフト記号表（勤務時間帯）'!$C$6:$U$35,19,FALSE))</f>
        <v/>
      </c>
      <c r="Z270" s="301" t="str">
        <f>IF(Z268="","",VLOOKUP(Z268,'標準様式１シフト記号表（勤務時間帯）'!$C$6:$U$35,19,FALSE))</f>
        <v/>
      </c>
      <c r="AA270" s="302" t="str">
        <f>IF(AA268="","",VLOOKUP(AA268,'標準様式１シフト記号表（勤務時間帯）'!$C$6:$U$35,19,FALSE))</f>
        <v/>
      </c>
      <c r="AB270" s="302" t="str">
        <f>IF(AB268="","",VLOOKUP(AB268,'標準様式１シフト記号表（勤務時間帯）'!$C$6:$U$35,19,FALSE))</f>
        <v/>
      </c>
      <c r="AC270" s="302" t="str">
        <f>IF(AC268="","",VLOOKUP(AC268,'標準様式１シフト記号表（勤務時間帯）'!$C$6:$U$35,19,FALSE))</f>
        <v/>
      </c>
      <c r="AD270" s="302" t="str">
        <f>IF(AD268="","",VLOOKUP(AD268,'標準様式１シフト記号表（勤務時間帯）'!$C$6:$U$35,19,FALSE))</f>
        <v/>
      </c>
      <c r="AE270" s="302" t="str">
        <f>IF(AE268="","",VLOOKUP(AE268,'標準様式１シフト記号表（勤務時間帯）'!$C$6:$U$35,19,FALSE))</f>
        <v/>
      </c>
      <c r="AF270" s="303" t="str">
        <f>IF(AF268="","",VLOOKUP(AF268,'標準様式１シフト記号表（勤務時間帯）'!$C$6:$U$35,19,FALSE))</f>
        <v/>
      </c>
      <c r="AG270" s="301" t="str">
        <f>IF(AG268="","",VLOOKUP(AG268,'標準様式１シフト記号表（勤務時間帯）'!$C$6:$U$35,19,FALSE))</f>
        <v/>
      </c>
      <c r="AH270" s="302" t="str">
        <f>IF(AH268="","",VLOOKUP(AH268,'標準様式１シフト記号表（勤務時間帯）'!$C$6:$U$35,19,FALSE))</f>
        <v/>
      </c>
      <c r="AI270" s="302" t="str">
        <f>IF(AI268="","",VLOOKUP(AI268,'標準様式１シフト記号表（勤務時間帯）'!$C$6:$U$35,19,FALSE))</f>
        <v/>
      </c>
      <c r="AJ270" s="302" t="str">
        <f>IF(AJ268="","",VLOOKUP(AJ268,'標準様式１シフト記号表（勤務時間帯）'!$C$6:$U$35,19,FALSE))</f>
        <v/>
      </c>
      <c r="AK270" s="302" t="str">
        <f>IF(AK268="","",VLOOKUP(AK268,'標準様式１シフト記号表（勤務時間帯）'!$C$6:$U$35,19,FALSE))</f>
        <v/>
      </c>
      <c r="AL270" s="302" t="str">
        <f>IF(AL268="","",VLOOKUP(AL268,'標準様式１シフト記号表（勤務時間帯）'!$C$6:$U$35,19,FALSE))</f>
        <v/>
      </c>
      <c r="AM270" s="303" t="str">
        <f>IF(AM268="","",VLOOKUP(AM268,'標準様式１シフト記号表（勤務時間帯）'!$C$6:$U$35,19,FALSE))</f>
        <v/>
      </c>
      <c r="AN270" s="301" t="str">
        <f>IF(AN268="","",VLOOKUP(AN268,'標準様式１シフト記号表（勤務時間帯）'!$C$6:$U$35,19,FALSE))</f>
        <v/>
      </c>
      <c r="AO270" s="302" t="str">
        <f>IF(AO268="","",VLOOKUP(AO268,'標準様式１シフト記号表（勤務時間帯）'!$C$6:$U$35,19,FALSE))</f>
        <v/>
      </c>
      <c r="AP270" s="302" t="str">
        <f>IF(AP268="","",VLOOKUP(AP268,'標準様式１シフト記号表（勤務時間帯）'!$C$6:$U$35,19,FALSE))</f>
        <v/>
      </c>
      <c r="AQ270" s="302" t="str">
        <f>IF(AQ268="","",VLOOKUP(AQ268,'標準様式１シフト記号表（勤務時間帯）'!$C$6:$U$35,19,FALSE))</f>
        <v/>
      </c>
      <c r="AR270" s="302" t="str">
        <f>IF(AR268="","",VLOOKUP(AR268,'標準様式１シフト記号表（勤務時間帯）'!$C$6:$U$35,19,FALSE))</f>
        <v/>
      </c>
      <c r="AS270" s="302" t="str">
        <f>IF(AS268="","",VLOOKUP(AS268,'標準様式１シフト記号表（勤務時間帯）'!$C$6:$U$35,19,FALSE))</f>
        <v/>
      </c>
      <c r="AT270" s="303" t="str">
        <f>IF(AT268="","",VLOOKUP(AT268,'標準様式１シフト記号表（勤務時間帯）'!$C$6:$U$35,19,FALSE))</f>
        <v/>
      </c>
      <c r="AU270" s="301" t="str">
        <f>IF(AU268="","",VLOOKUP(AU268,'標準様式１シフト記号表（勤務時間帯）'!$C$6:$U$35,19,FALSE))</f>
        <v/>
      </c>
      <c r="AV270" s="302" t="str">
        <f>IF(AV268="","",VLOOKUP(AV268,'標準様式１シフト記号表（勤務時間帯）'!$C$6:$U$35,19,FALSE))</f>
        <v/>
      </c>
      <c r="AW270" s="302" t="str">
        <f>IF(AW268="","",VLOOKUP(AW268,'標準様式１シフト記号表（勤務時間帯）'!$C$6:$U$35,19,FALSE))</f>
        <v/>
      </c>
      <c r="AX270" s="1599">
        <f>IF($BB$3="４週",SUM(S270:AT270),IF($BB$3="暦月",SUM(S270:AW270),""))</f>
        <v>0</v>
      </c>
      <c r="AY270" s="1600"/>
      <c r="AZ270" s="1601">
        <f>IF($BB$3="４週",AX270/4,IF($BB$3="暦月",'標準様式１（100名）'!AX270/('標準様式１（100名）'!$BB$8/7),""))</f>
        <v>0</v>
      </c>
      <c r="BA270" s="1602"/>
      <c r="BB270" s="1644"/>
      <c r="BC270" s="1613"/>
      <c r="BD270" s="1613"/>
      <c r="BE270" s="1613"/>
      <c r="BF270" s="1614"/>
    </row>
    <row r="271" spans="2:58" ht="20.25" customHeight="1" x14ac:dyDescent="0.15">
      <c r="B271" s="1522">
        <f>B268+1</f>
        <v>84</v>
      </c>
      <c r="C271" s="1625"/>
      <c r="D271" s="1626"/>
      <c r="E271" s="1627"/>
      <c r="F271" s="304"/>
      <c r="G271" s="1606"/>
      <c r="H271" s="1608"/>
      <c r="I271" s="1538"/>
      <c r="J271" s="1538"/>
      <c r="K271" s="1539"/>
      <c r="L271" s="1609"/>
      <c r="M271" s="1610"/>
      <c r="N271" s="1610"/>
      <c r="O271" s="1611"/>
      <c r="P271" s="1615" t="s">
        <v>548</v>
      </c>
      <c r="Q271" s="1616"/>
      <c r="R271" s="1617"/>
      <c r="S271" s="354"/>
      <c r="T271" s="355"/>
      <c r="U271" s="355"/>
      <c r="V271" s="355"/>
      <c r="W271" s="355"/>
      <c r="X271" s="355"/>
      <c r="Y271" s="356"/>
      <c r="Z271" s="354"/>
      <c r="AA271" s="355"/>
      <c r="AB271" s="355"/>
      <c r="AC271" s="355"/>
      <c r="AD271" s="355"/>
      <c r="AE271" s="355"/>
      <c r="AF271" s="356"/>
      <c r="AG271" s="354"/>
      <c r="AH271" s="355"/>
      <c r="AI271" s="355"/>
      <c r="AJ271" s="355"/>
      <c r="AK271" s="355"/>
      <c r="AL271" s="355"/>
      <c r="AM271" s="356"/>
      <c r="AN271" s="354"/>
      <c r="AO271" s="355"/>
      <c r="AP271" s="355"/>
      <c r="AQ271" s="355"/>
      <c r="AR271" s="355"/>
      <c r="AS271" s="355"/>
      <c r="AT271" s="356"/>
      <c r="AU271" s="354"/>
      <c r="AV271" s="355"/>
      <c r="AW271" s="355"/>
      <c r="AX271" s="1692"/>
      <c r="AY271" s="1693"/>
      <c r="AZ271" s="1694"/>
      <c r="BA271" s="1695"/>
      <c r="BB271" s="1642"/>
      <c r="BC271" s="1610"/>
      <c r="BD271" s="1610"/>
      <c r="BE271" s="1610"/>
      <c r="BF271" s="1611"/>
    </row>
    <row r="272" spans="2:58" ht="20.25" customHeight="1" x14ac:dyDescent="0.15">
      <c r="B272" s="1522"/>
      <c r="C272" s="1628"/>
      <c r="D272" s="1629"/>
      <c r="E272" s="1630"/>
      <c r="F272" s="296"/>
      <c r="G272" s="1533"/>
      <c r="H272" s="1537"/>
      <c r="I272" s="1538"/>
      <c r="J272" s="1538"/>
      <c r="K272" s="1539"/>
      <c r="L272" s="1543"/>
      <c r="M272" s="1544"/>
      <c r="N272" s="1544"/>
      <c r="O272" s="1545"/>
      <c r="P272" s="1589" t="s">
        <v>549</v>
      </c>
      <c r="Q272" s="1590"/>
      <c r="R272" s="1591"/>
      <c r="S272" s="297" t="str">
        <f>IF(S271="","",VLOOKUP(S271,'標準様式１シフト記号表（勤務時間帯）'!$C$6:$K$35,9,FALSE))</f>
        <v/>
      </c>
      <c r="T272" s="298" t="str">
        <f>IF(T271="","",VLOOKUP(T271,'標準様式１シフト記号表（勤務時間帯）'!$C$6:$K$35,9,FALSE))</f>
        <v/>
      </c>
      <c r="U272" s="298" t="str">
        <f>IF(U271="","",VLOOKUP(U271,'標準様式１シフト記号表（勤務時間帯）'!$C$6:$K$35,9,FALSE))</f>
        <v/>
      </c>
      <c r="V272" s="298" t="str">
        <f>IF(V271="","",VLOOKUP(V271,'標準様式１シフト記号表（勤務時間帯）'!$C$6:$K$35,9,FALSE))</f>
        <v/>
      </c>
      <c r="W272" s="298" t="str">
        <f>IF(W271="","",VLOOKUP(W271,'標準様式１シフト記号表（勤務時間帯）'!$C$6:$K$35,9,FALSE))</f>
        <v/>
      </c>
      <c r="X272" s="298" t="str">
        <f>IF(X271="","",VLOOKUP(X271,'標準様式１シフト記号表（勤務時間帯）'!$C$6:$K$35,9,FALSE))</f>
        <v/>
      </c>
      <c r="Y272" s="299" t="str">
        <f>IF(Y271="","",VLOOKUP(Y271,'標準様式１シフト記号表（勤務時間帯）'!$C$6:$K$35,9,FALSE))</f>
        <v/>
      </c>
      <c r="Z272" s="297" t="str">
        <f>IF(Z271="","",VLOOKUP(Z271,'標準様式１シフト記号表（勤務時間帯）'!$C$6:$K$35,9,FALSE))</f>
        <v/>
      </c>
      <c r="AA272" s="298" t="str">
        <f>IF(AA271="","",VLOOKUP(AA271,'標準様式１シフト記号表（勤務時間帯）'!$C$6:$K$35,9,FALSE))</f>
        <v/>
      </c>
      <c r="AB272" s="298" t="str">
        <f>IF(AB271="","",VLOOKUP(AB271,'標準様式１シフト記号表（勤務時間帯）'!$C$6:$K$35,9,FALSE))</f>
        <v/>
      </c>
      <c r="AC272" s="298" t="str">
        <f>IF(AC271="","",VLOOKUP(AC271,'標準様式１シフト記号表（勤務時間帯）'!$C$6:$K$35,9,FALSE))</f>
        <v/>
      </c>
      <c r="AD272" s="298" t="str">
        <f>IF(AD271="","",VLOOKUP(AD271,'標準様式１シフト記号表（勤務時間帯）'!$C$6:$K$35,9,FALSE))</f>
        <v/>
      </c>
      <c r="AE272" s="298" t="str">
        <f>IF(AE271="","",VLOOKUP(AE271,'標準様式１シフト記号表（勤務時間帯）'!$C$6:$K$35,9,FALSE))</f>
        <v/>
      </c>
      <c r="AF272" s="299" t="str">
        <f>IF(AF271="","",VLOOKUP(AF271,'標準様式１シフト記号表（勤務時間帯）'!$C$6:$K$35,9,FALSE))</f>
        <v/>
      </c>
      <c r="AG272" s="297" t="str">
        <f>IF(AG271="","",VLOOKUP(AG271,'標準様式１シフト記号表（勤務時間帯）'!$C$6:$K$35,9,FALSE))</f>
        <v/>
      </c>
      <c r="AH272" s="298" t="str">
        <f>IF(AH271="","",VLOOKUP(AH271,'標準様式１シフト記号表（勤務時間帯）'!$C$6:$K$35,9,FALSE))</f>
        <v/>
      </c>
      <c r="AI272" s="298" t="str">
        <f>IF(AI271="","",VLOOKUP(AI271,'標準様式１シフト記号表（勤務時間帯）'!$C$6:$K$35,9,FALSE))</f>
        <v/>
      </c>
      <c r="AJ272" s="298" t="str">
        <f>IF(AJ271="","",VLOOKUP(AJ271,'標準様式１シフト記号表（勤務時間帯）'!$C$6:$K$35,9,FALSE))</f>
        <v/>
      </c>
      <c r="AK272" s="298" t="str">
        <f>IF(AK271="","",VLOOKUP(AK271,'標準様式１シフト記号表（勤務時間帯）'!$C$6:$K$35,9,FALSE))</f>
        <v/>
      </c>
      <c r="AL272" s="298" t="str">
        <f>IF(AL271="","",VLOOKUP(AL271,'標準様式１シフト記号表（勤務時間帯）'!$C$6:$K$35,9,FALSE))</f>
        <v/>
      </c>
      <c r="AM272" s="299" t="str">
        <f>IF(AM271="","",VLOOKUP(AM271,'標準様式１シフト記号表（勤務時間帯）'!$C$6:$K$35,9,FALSE))</f>
        <v/>
      </c>
      <c r="AN272" s="297" t="str">
        <f>IF(AN271="","",VLOOKUP(AN271,'標準様式１シフト記号表（勤務時間帯）'!$C$6:$K$35,9,FALSE))</f>
        <v/>
      </c>
      <c r="AO272" s="298" t="str">
        <f>IF(AO271="","",VLOOKUP(AO271,'標準様式１シフト記号表（勤務時間帯）'!$C$6:$K$35,9,FALSE))</f>
        <v/>
      </c>
      <c r="AP272" s="298" t="str">
        <f>IF(AP271="","",VLOOKUP(AP271,'標準様式１シフト記号表（勤務時間帯）'!$C$6:$K$35,9,FALSE))</f>
        <v/>
      </c>
      <c r="AQ272" s="298" t="str">
        <f>IF(AQ271="","",VLOOKUP(AQ271,'標準様式１シフト記号表（勤務時間帯）'!$C$6:$K$35,9,FALSE))</f>
        <v/>
      </c>
      <c r="AR272" s="298" t="str">
        <f>IF(AR271="","",VLOOKUP(AR271,'標準様式１シフト記号表（勤務時間帯）'!$C$6:$K$35,9,FALSE))</f>
        <v/>
      </c>
      <c r="AS272" s="298" t="str">
        <f>IF(AS271="","",VLOOKUP(AS271,'標準様式１シフト記号表（勤務時間帯）'!$C$6:$K$35,9,FALSE))</f>
        <v/>
      </c>
      <c r="AT272" s="299" t="str">
        <f>IF(AT271="","",VLOOKUP(AT271,'標準様式１シフト記号表（勤務時間帯）'!$C$6:$K$35,9,FALSE))</f>
        <v/>
      </c>
      <c r="AU272" s="297" t="str">
        <f>IF(AU271="","",VLOOKUP(AU271,'標準様式１シフト記号表（勤務時間帯）'!$C$6:$K$35,9,FALSE))</f>
        <v/>
      </c>
      <c r="AV272" s="298" t="str">
        <f>IF(AV271="","",VLOOKUP(AV271,'標準様式１シフト記号表（勤務時間帯）'!$C$6:$K$35,9,FALSE))</f>
        <v/>
      </c>
      <c r="AW272" s="298" t="str">
        <f>IF(AW271="","",VLOOKUP(AW271,'標準様式１シフト記号表（勤務時間帯）'!$C$6:$K$35,9,FALSE))</f>
        <v/>
      </c>
      <c r="AX272" s="1592">
        <f>IF($BB$3="４週",SUM(S272:AT272),IF($BB$3="暦月",SUM(S272:AW272),""))</f>
        <v>0</v>
      </c>
      <c r="AY272" s="1593"/>
      <c r="AZ272" s="1594">
        <f>IF($BB$3="４週",AX272/4,IF($BB$3="暦月",'標準様式１（100名）'!AX272/('標準様式１（100名）'!$BB$8/7),""))</f>
        <v>0</v>
      </c>
      <c r="BA272" s="1595"/>
      <c r="BB272" s="1643"/>
      <c r="BC272" s="1544"/>
      <c r="BD272" s="1544"/>
      <c r="BE272" s="1544"/>
      <c r="BF272" s="1545"/>
    </row>
    <row r="273" spans="2:58" ht="20.25" customHeight="1" x14ac:dyDescent="0.15">
      <c r="B273" s="1522"/>
      <c r="C273" s="1631"/>
      <c r="D273" s="1632"/>
      <c r="E273" s="1633"/>
      <c r="F273" s="357">
        <f>C271</f>
        <v>0</v>
      </c>
      <c r="G273" s="1607"/>
      <c r="H273" s="1537"/>
      <c r="I273" s="1538"/>
      <c r="J273" s="1538"/>
      <c r="K273" s="1539"/>
      <c r="L273" s="1612"/>
      <c r="M273" s="1613"/>
      <c r="N273" s="1613"/>
      <c r="O273" s="1614"/>
      <c r="P273" s="1596" t="s">
        <v>550</v>
      </c>
      <c r="Q273" s="1597"/>
      <c r="R273" s="1598"/>
      <c r="S273" s="301" t="str">
        <f>IF(S271="","",VLOOKUP(S271,'標準様式１シフト記号表（勤務時間帯）'!$C$6:$U$35,19,FALSE))</f>
        <v/>
      </c>
      <c r="T273" s="302" t="str">
        <f>IF(T271="","",VLOOKUP(T271,'標準様式１シフト記号表（勤務時間帯）'!$C$6:$U$35,19,FALSE))</f>
        <v/>
      </c>
      <c r="U273" s="302" t="str">
        <f>IF(U271="","",VLOOKUP(U271,'標準様式１シフト記号表（勤務時間帯）'!$C$6:$U$35,19,FALSE))</f>
        <v/>
      </c>
      <c r="V273" s="302" t="str">
        <f>IF(V271="","",VLOOKUP(V271,'標準様式１シフト記号表（勤務時間帯）'!$C$6:$U$35,19,FALSE))</f>
        <v/>
      </c>
      <c r="W273" s="302" t="str">
        <f>IF(W271="","",VLOOKUP(W271,'標準様式１シフト記号表（勤務時間帯）'!$C$6:$U$35,19,FALSE))</f>
        <v/>
      </c>
      <c r="X273" s="302" t="str">
        <f>IF(X271="","",VLOOKUP(X271,'標準様式１シフト記号表（勤務時間帯）'!$C$6:$U$35,19,FALSE))</f>
        <v/>
      </c>
      <c r="Y273" s="303" t="str">
        <f>IF(Y271="","",VLOOKUP(Y271,'標準様式１シフト記号表（勤務時間帯）'!$C$6:$U$35,19,FALSE))</f>
        <v/>
      </c>
      <c r="Z273" s="301" t="str">
        <f>IF(Z271="","",VLOOKUP(Z271,'標準様式１シフト記号表（勤務時間帯）'!$C$6:$U$35,19,FALSE))</f>
        <v/>
      </c>
      <c r="AA273" s="302" t="str">
        <f>IF(AA271="","",VLOOKUP(AA271,'標準様式１シフト記号表（勤務時間帯）'!$C$6:$U$35,19,FALSE))</f>
        <v/>
      </c>
      <c r="AB273" s="302" t="str">
        <f>IF(AB271="","",VLOOKUP(AB271,'標準様式１シフト記号表（勤務時間帯）'!$C$6:$U$35,19,FALSE))</f>
        <v/>
      </c>
      <c r="AC273" s="302" t="str">
        <f>IF(AC271="","",VLOOKUP(AC271,'標準様式１シフト記号表（勤務時間帯）'!$C$6:$U$35,19,FALSE))</f>
        <v/>
      </c>
      <c r="AD273" s="302" t="str">
        <f>IF(AD271="","",VLOOKUP(AD271,'標準様式１シフト記号表（勤務時間帯）'!$C$6:$U$35,19,FALSE))</f>
        <v/>
      </c>
      <c r="AE273" s="302" t="str">
        <f>IF(AE271="","",VLOOKUP(AE271,'標準様式１シフト記号表（勤務時間帯）'!$C$6:$U$35,19,FALSE))</f>
        <v/>
      </c>
      <c r="AF273" s="303" t="str">
        <f>IF(AF271="","",VLOOKUP(AF271,'標準様式１シフト記号表（勤務時間帯）'!$C$6:$U$35,19,FALSE))</f>
        <v/>
      </c>
      <c r="AG273" s="301" t="str">
        <f>IF(AG271="","",VLOOKUP(AG271,'標準様式１シフト記号表（勤務時間帯）'!$C$6:$U$35,19,FALSE))</f>
        <v/>
      </c>
      <c r="AH273" s="302" t="str">
        <f>IF(AH271="","",VLOOKUP(AH271,'標準様式１シフト記号表（勤務時間帯）'!$C$6:$U$35,19,FALSE))</f>
        <v/>
      </c>
      <c r="AI273" s="302" t="str">
        <f>IF(AI271="","",VLOOKUP(AI271,'標準様式１シフト記号表（勤務時間帯）'!$C$6:$U$35,19,FALSE))</f>
        <v/>
      </c>
      <c r="AJ273" s="302" t="str">
        <f>IF(AJ271="","",VLOOKUP(AJ271,'標準様式１シフト記号表（勤務時間帯）'!$C$6:$U$35,19,FALSE))</f>
        <v/>
      </c>
      <c r="AK273" s="302" t="str">
        <f>IF(AK271="","",VLOOKUP(AK271,'標準様式１シフト記号表（勤務時間帯）'!$C$6:$U$35,19,FALSE))</f>
        <v/>
      </c>
      <c r="AL273" s="302" t="str">
        <f>IF(AL271="","",VLOOKUP(AL271,'標準様式１シフト記号表（勤務時間帯）'!$C$6:$U$35,19,FALSE))</f>
        <v/>
      </c>
      <c r="AM273" s="303" t="str">
        <f>IF(AM271="","",VLOOKUP(AM271,'標準様式１シフト記号表（勤務時間帯）'!$C$6:$U$35,19,FALSE))</f>
        <v/>
      </c>
      <c r="AN273" s="301" t="str">
        <f>IF(AN271="","",VLOOKUP(AN271,'標準様式１シフト記号表（勤務時間帯）'!$C$6:$U$35,19,FALSE))</f>
        <v/>
      </c>
      <c r="AO273" s="302" t="str">
        <f>IF(AO271="","",VLOOKUP(AO271,'標準様式１シフト記号表（勤務時間帯）'!$C$6:$U$35,19,FALSE))</f>
        <v/>
      </c>
      <c r="AP273" s="302" t="str">
        <f>IF(AP271="","",VLOOKUP(AP271,'標準様式１シフト記号表（勤務時間帯）'!$C$6:$U$35,19,FALSE))</f>
        <v/>
      </c>
      <c r="AQ273" s="302" t="str">
        <f>IF(AQ271="","",VLOOKUP(AQ271,'標準様式１シフト記号表（勤務時間帯）'!$C$6:$U$35,19,FALSE))</f>
        <v/>
      </c>
      <c r="AR273" s="302" t="str">
        <f>IF(AR271="","",VLOOKUP(AR271,'標準様式１シフト記号表（勤務時間帯）'!$C$6:$U$35,19,FALSE))</f>
        <v/>
      </c>
      <c r="AS273" s="302" t="str">
        <f>IF(AS271="","",VLOOKUP(AS271,'標準様式１シフト記号表（勤務時間帯）'!$C$6:$U$35,19,FALSE))</f>
        <v/>
      </c>
      <c r="AT273" s="303" t="str">
        <f>IF(AT271="","",VLOOKUP(AT271,'標準様式１シフト記号表（勤務時間帯）'!$C$6:$U$35,19,FALSE))</f>
        <v/>
      </c>
      <c r="AU273" s="301" t="str">
        <f>IF(AU271="","",VLOOKUP(AU271,'標準様式１シフト記号表（勤務時間帯）'!$C$6:$U$35,19,FALSE))</f>
        <v/>
      </c>
      <c r="AV273" s="302" t="str">
        <f>IF(AV271="","",VLOOKUP(AV271,'標準様式１シフト記号表（勤務時間帯）'!$C$6:$U$35,19,FALSE))</f>
        <v/>
      </c>
      <c r="AW273" s="302" t="str">
        <f>IF(AW271="","",VLOOKUP(AW271,'標準様式１シフト記号表（勤務時間帯）'!$C$6:$U$35,19,FALSE))</f>
        <v/>
      </c>
      <c r="AX273" s="1599">
        <f>IF($BB$3="４週",SUM(S273:AT273),IF($BB$3="暦月",SUM(S273:AW273),""))</f>
        <v>0</v>
      </c>
      <c r="AY273" s="1600"/>
      <c r="AZ273" s="1601">
        <f>IF($BB$3="４週",AX273/4,IF($BB$3="暦月",'標準様式１（100名）'!AX273/('標準様式１（100名）'!$BB$8/7),""))</f>
        <v>0</v>
      </c>
      <c r="BA273" s="1602"/>
      <c r="BB273" s="1644"/>
      <c r="BC273" s="1613"/>
      <c r="BD273" s="1613"/>
      <c r="BE273" s="1613"/>
      <c r="BF273" s="1614"/>
    </row>
    <row r="274" spans="2:58" ht="20.25" customHeight="1" x14ac:dyDescent="0.15">
      <c r="B274" s="1522">
        <f>B271+1</f>
        <v>85</v>
      </c>
      <c r="C274" s="1625"/>
      <c r="D274" s="1626"/>
      <c r="E274" s="1627"/>
      <c r="F274" s="304"/>
      <c r="G274" s="1606"/>
      <c r="H274" s="1608"/>
      <c r="I274" s="1538"/>
      <c r="J274" s="1538"/>
      <c r="K274" s="1539"/>
      <c r="L274" s="1609"/>
      <c r="M274" s="1610"/>
      <c r="N274" s="1610"/>
      <c r="O274" s="1611"/>
      <c r="P274" s="1615" t="s">
        <v>548</v>
      </c>
      <c r="Q274" s="1616"/>
      <c r="R274" s="1617"/>
      <c r="S274" s="354"/>
      <c r="T274" s="355"/>
      <c r="U274" s="355"/>
      <c r="V274" s="355"/>
      <c r="W274" s="355"/>
      <c r="X274" s="355"/>
      <c r="Y274" s="356"/>
      <c r="Z274" s="354"/>
      <c r="AA274" s="355"/>
      <c r="AB274" s="355"/>
      <c r="AC274" s="355"/>
      <c r="AD274" s="355"/>
      <c r="AE274" s="355"/>
      <c r="AF274" s="356"/>
      <c r="AG274" s="354"/>
      <c r="AH274" s="355"/>
      <c r="AI274" s="355"/>
      <c r="AJ274" s="355"/>
      <c r="AK274" s="355"/>
      <c r="AL274" s="355"/>
      <c r="AM274" s="356"/>
      <c r="AN274" s="354"/>
      <c r="AO274" s="355"/>
      <c r="AP274" s="355"/>
      <c r="AQ274" s="355"/>
      <c r="AR274" s="355"/>
      <c r="AS274" s="355"/>
      <c r="AT274" s="356"/>
      <c r="AU274" s="354"/>
      <c r="AV274" s="355"/>
      <c r="AW274" s="355"/>
      <c r="AX274" s="1692"/>
      <c r="AY274" s="1693"/>
      <c r="AZ274" s="1694"/>
      <c r="BA274" s="1695"/>
      <c r="BB274" s="1642"/>
      <c r="BC274" s="1610"/>
      <c r="BD274" s="1610"/>
      <c r="BE274" s="1610"/>
      <c r="BF274" s="1611"/>
    </row>
    <row r="275" spans="2:58" ht="20.25" customHeight="1" x14ac:dyDescent="0.15">
      <c r="B275" s="1522"/>
      <c r="C275" s="1628"/>
      <c r="D275" s="1629"/>
      <c r="E275" s="1630"/>
      <c r="F275" s="296"/>
      <c r="G275" s="1533"/>
      <c r="H275" s="1537"/>
      <c r="I275" s="1538"/>
      <c r="J275" s="1538"/>
      <c r="K275" s="1539"/>
      <c r="L275" s="1543"/>
      <c r="M275" s="1544"/>
      <c r="N275" s="1544"/>
      <c r="O275" s="1545"/>
      <c r="P275" s="1589" t="s">
        <v>549</v>
      </c>
      <c r="Q275" s="1590"/>
      <c r="R275" s="1591"/>
      <c r="S275" s="297" t="str">
        <f>IF(S274="","",VLOOKUP(S274,'標準様式１シフト記号表（勤務時間帯）'!$C$6:$K$35,9,FALSE))</f>
        <v/>
      </c>
      <c r="T275" s="298" t="str">
        <f>IF(T274="","",VLOOKUP(T274,'標準様式１シフト記号表（勤務時間帯）'!$C$6:$K$35,9,FALSE))</f>
        <v/>
      </c>
      <c r="U275" s="298" t="str">
        <f>IF(U274="","",VLOOKUP(U274,'標準様式１シフト記号表（勤務時間帯）'!$C$6:$K$35,9,FALSE))</f>
        <v/>
      </c>
      <c r="V275" s="298" t="str">
        <f>IF(V274="","",VLOOKUP(V274,'標準様式１シフト記号表（勤務時間帯）'!$C$6:$K$35,9,FALSE))</f>
        <v/>
      </c>
      <c r="W275" s="298" t="str">
        <f>IF(W274="","",VLOOKUP(W274,'標準様式１シフト記号表（勤務時間帯）'!$C$6:$K$35,9,FALSE))</f>
        <v/>
      </c>
      <c r="X275" s="298" t="str">
        <f>IF(X274="","",VLOOKUP(X274,'標準様式１シフト記号表（勤務時間帯）'!$C$6:$K$35,9,FALSE))</f>
        <v/>
      </c>
      <c r="Y275" s="299" t="str">
        <f>IF(Y274="","",VLOOKUP(Y274,'標準様式１シフト記号表（勤務時間帯）'!$C$6:$K$35,9,FALSE))</f>
        <v/>
      </c>
      <c r="Z275" s="297" t="str">
        <f>IF(Z274="","",VLOOKUP(Z274,'標準様式１シフト記号表（勤務時間帯）'!$C$6:$K$35,9,FALSE))</f>
        <v/>
      </c>
      <c r="AA275" s="298" t="str">
        <f>IF(AA274="","",VLOOKUP(AA274,'標準様式１シフト記号表（勤務時間帯）'!$C$6:$K$35,9,FALSE))</f>
        <v/>
      </c>
      <c r="AB275" s="298" t="str">
        <f>IF(AB274="","",VLOOKUP(AB274,'標準様式１シフト記号表（勤務時間帯）'!$C$6:$K$35,9,FALSE))</f>
        <v/>
      </c>
      <c r="AC275" s="298" t="str">
        <f>IF(AC274="","",VLOOKUP(AC274,'標準様式１シフト記号表（勤務時間帯）'!$C$6:$K$35,9,FALSE))</f>
        <v/>
      </c>
      <c r="AD275" s="298" t="str">
        <f>IF(AD274="","",VLOOKUP(AD274,'標準様式１シフト記号表（勤務時間帯）'!$C$6:$K$35,9,FALSE))</f>
        <v/>
      </c>
      <c r="AE275" s="298" t="str">
        <f>IF(AE274="","",VLOOKUP(AE274,'標準様式１シフト記号表（勤務時間帯）'!$C$6:$K$35,9,FALSE))</f>
        <v/>
      </c>
      <c r="AF275" s="299" t="str">
        <f>IF(AF274="","",VLOOKUP(AF274,'標準様式１シフト記号表（勤務時間帯）'!$C$6:$K$35,9,FALSE))</f>
        <v/>
      </c>
      <c r="AG275" s="297" t="str">
        <f>IF(AG274="","",VLOOKUP(AG274,'標準様式１シフト記号表（勤務時間帯）'!$C$6:$K$35,9,FALSE))</f>
        <v/>
      </c>
      <c r="AH275" s="298" t="str">
        <f>IF(AH274="","",VLOOKUP(AH274,'標準様式１シフト記号表（勤務時間帯）'!$C$6:$K$35,9,FALSE))</f>
        <v/>
      </c>
      <c r="AI275" s="298" t="str">
        <f>IF(AI274="","",VLOOKUP(AI274,'標準様式１シフト記号表（勤務時間帯）'!$C$6:$K$35,9,FALSE))</f>
        <v/>
      </c>
      <c r="AJ275" s="298" t="str">
        <f>IF(AJ274="","",VLOOKUP(AJ274,'標準様式１シフト記号表（勤務時間帯）'!$C$6:$K$35,9,FALSE))</f>
        <v/>
      </c>
      <c r="AK275" s="298" t="str">
        <f>IF(AK274="","",VLOOKUP(AK274,'標準様式１シフト記号表（勤務時間帯）'!$C$6:$K$35,9,FALSE))</f>
        <v/>
      </c>
      <c r="AL275" s="298" t="str">
        <f>IF(AL274="","",VLOOKUP(AL274,'標準様式１シフト記号表（勤務時間帯）'!$C$6:$K$35,9,FALSE))</f>
        <v/>
      </c>
      <c r="AM275" s="299" t="str">
        <f>IF(AM274="","",VLOOKUP(AM274,'標準様式１シフト記号表（勤務時間帯）'!$C$6:$K$35,9,FALSE))</f>
        <v/>
      </c>
      <c r="AN275" s="297" t="str">
        <f>IF(AN274="","",VLOOKUP(AN274,'標準様式１シフト記号表（勤務時間帯）'!$C$6:$K$35,9,FALSE))</f>
        <v/>
      </c>
      <c r="AO275" s="298" t="str">
        <f>IF(AO274="","",VLOOKUP(AO274,'標準様式１シフト記号表（勤務時間帯）'!$C$6:$K$35,9,FALSE))</f>
        <v/>
      </c>
      <c r="AP275" s="298" t="str">
        <f>IF(AP274="","",VLOOKUP(AP274,'標準様式１シフト記号表（勤務時間帯）'!$C$6:$K$35,9,FALSE))</f>
        <v/>
      </c>
      <c r="AQ275" s="298" t="str">
        <f>IF(AQ274="","",VLOOKUP(AQ274,'標準様式１シフト記号表（勤務時間帯）'!$C$6:$K$35,9,FALSE))</f>
        <v/>
      </c>
      <c r="AR275" s="298" t="str">
        <f>IF(AR274="","",VLOOKUP(AR274,'標準様式１シフト記号表（勤務時間帯）'!$C$6:$K$35,9,FALSE))</f>
        <v/>
      </c>
      <c r="AS275" s="298" t="str">
        <f>IF(AS274="","",VLOOKUP(AS274,'標準様式１シフト記号表（勤務時間帯）'!$C$6:$K$35,9,FALSE))</f>
        <v/>
      </c>
      <c r="AT275" s="299" t="str">
        <f>IF(AT274="","",VLOOKUP(AT274,'標準様式１シフト記号表（勤務時間帯）'!$C$6:$K$35,9,FALSE))</f>
        <v/>
      </c>
      <c r="AU275" s="297" t="str">
        <f>IF(AU274="","",VLOOKUP(AU274,'標準様式１シフト記号表（勤務時間帯）'!$C$6:$K$35,9,FALSE))</f>
        <v/>
      </c>
      <c r="AV275" s="298" t="str">
        <f>IF(AV274="","",VLOOKUP(AV274,'標準様式１シフト記号表（勤務時間帯）'!$C$6:$K$35,9,FALSE))</f>
        <v/>
      </c>
      <c r="AW275" s="298" t="str">
        <f>IF(AW274="","",VLOOKUP(AW274,'標準様式１シフト記号表（勤務時間帯）'!$C$6:$K$35,9,FALSE))</f>
        <v/>
      </c>
      <c r="AX275" s="1592">
        <f>IF($BB$3="４週",SUM(S275:AT275),IF($BB$3="暦月",SUM(S275:AW275),""))</f>
        <v>0</v>
      </c>
      <c r="AY275" s="1593"/>
      <c r="AZ275" s="1594">
        <f>IF($BB$3="４週",AX275/4,IF($BB$3="暦月",'標準様式１（100名）'!AX275/('標準様式１（100名）'!$BB$8/7),""))</f>
        <v>0</v>
      </c>
      <c r="BA275" s="1595"/>
      <c r="BB275" s="1643"/>
      <c r="BC275" s="1544"/>
      <c r="BD275" s="1544"/>
      <c r="BE275" s="1544"/>
      <c r="BF275" s="1545"/>
    </row>
    <row r="276" spans="2:58" ht="20.25" customHeight="1" x14ac:dyDescent="0.15">
      <c r="B276" s="1522"/>
      <c r="C276" s="1631"/>
      <c r="D276" s="1632"/>
      <c r="E276" s="1633"/>
      <c r="F276" s="357">
        <f>C274</f>
        <v>0</v>
      </c>
      <c r="G276" s="1607"/>
      <c r="H276" s="1537"/>
      <c r="I276" s="1538"/>
      <c r="J276" s="1538"/>
      <c r="K276" s="1539"/>
      <c r="L276" s="1612"/>
      <c r="M276" s="1613"/>
      <c r="N276" s="1613"/>
      <c r="O276" s="1614"/>
      <c r="P276" s="1596" t="s">
        <v>550</v>
      </c>
      <c r="Q276" s="1597"/>
      <c r="R276" s="1598"/>
      <c r="S276" s="301" t="str">
        <f>IF(S274="","",VLOOKUP(S274,'標準様式１シフト記号表（勤務時間帯）'!$C$6:$U$35,19,FALSE))</f>
        <v/>
      </c>
      <c r="T276" s="302" t="str">
        <f>IF(T274="","",VLOOKUP(T274,'標準様式１シフト記号表（勤務時間帯）'!$C$6:$U$35,19,FALSE))</f>
        <v/>
      </c>
      <c r="U276" s="302" t="str">
        <f>IF(U274="","",VLOOKUP(U274,'標準様式１シフト記号表（勤務時間帯）'!$C$6:$U$35,19,FALSE))</f>
        <v/>
      </c>
      <c r="V276" s="302" t="str">
        <f>IF(V274="","",VLOOKUP(V274,'標準様式１シフト記号表（勤務時間帯）'!$C$6:$U$35,19,FALSE))</f>
        <v/>
      </c>
      <c r="W276" s="302" t="str">
        <f>IF(W274="","",VLOOKUP(W274,'標準様式１シフト記号表（勤務時間帯）'!$C$6:$U$35,19,FALSE))</f>
        <v/>
      </c>
      <c r="X276" s="302" t="str">
        <f>IF(X274="","",VLOOKUP(X274,'標準様式１シフト記号表（勤務時間帯）'!$C$6:$U$35,19,FALSE))</f>
        <v/>
      </c>
      <c r="Y276" s="303" t="str">
        <f>IF(Y274="","",VLOOKUP(Y274,'標準様式１シフト記号表（勤務時間帯）'!$C$6:$U$35,19,FALSE))</f>
        <v/>
      </c>
      <c r="Z276" s="301" t="str">
        <f>IF(Z274="","",VLOOKUP(Z274,'標準様式１シフト記号表（勤務時間帯）'!$C$6:$U$35,19,FALSE))</f>
        <v/>
      </c>
      <c r="AA276" s="302" t="str">
        <f>IF(AA274="","",VLOOKUP(AA274,'標準様式１シフト記号表（勤務時間帯）'!$C$6:$U$35,19,FALSE))</f>
        <v/>
      </c>
      <c r="AB276" s="302" t="str">
        <f>IF(AB274="","",VLOOKUP(AB274,'標準様式１シフト記号表（勤務時間帯）'!$C$6:$U$35,19,FALSE))</f>
        <v/>
      </c>
      <c r="AC276" s="302" t="str">
        <f>IF(AC274="","",VLOOKUP(AC274,'標準様式１シフト記号表（勤務時間帯）'!$C$6:$U$35,19,FALSE))</f>
        <v/>
      </c>
      <c r="AD276" s="302" t="str">
        <f>IF(AD274="","",VLOOKUP(AD274,'標準様式１シフト記号表（勤務時間帯）'!$C$6:$U$35,19,FALSE))</f>
        <v/>
      </c>
      <c r="AE276" s="302" t="str">
        <f>IF(AE274="","",VLOOKUP(AE274,'標準様式１シフト記号表（勤務時間帯）'!$C$6:$U$35,19,FALSE))</f>
        <v/>
      </c>
      <c r="AF276" s="303" t="str">
        <f>IF(AF274="","",VLOOKUP(AF274,'標準様式１シフト記号表（勤務時間帯）'!$C$6:$U$35,19,FALSE))</f>
        <v/>
      </c>
      <c r="AG276" s="301" t="str">
        <f>IF(AG274="","",VLOOKUP(AG274,'標準様式１シフト記号表（勤務時間帯）'!$C$6:$U$35,19,FALSE))</f>
        <v/>
      </c>
      <c r="AH276" s="302" t="str">
        <f>IF(AH274="","",VLOOKUP(AH274,'標準様式１シフト記号表（勤務時間帯）'!$C$6:$U$35,19,FALSE))</f>
        <v/>
      </c>
      <c r="AI276" s="302" t="str">
        <f>IF(AI274="","",VLOOKUP(AI274,'標準様式１シフト記号表（勤務時間帯）'!$C$6:$U$35,19,FALSE))</f>
        <v/>
      </c>
      <c r="AJ276" s="302" t="str">
        <f>IF(AJ274="","",VLOOKUP(AJ274,'標準様式１シフト記号表（勤務時間帯）'!$C$6:$U$35,19,FALSE))</f>
        <v/>
      </c>
      <c r="AK276" s="302" t="str">
        <f>IF(AK274="","",VLOOKUP(AK274,'標準様式１シフト記号表（勤務時間帯）'!$C$6:$U$35,19,FALSE))</f>
        <v/>
      </c>
      <c r="AL276" s="302" t="str">
        <f>IF(AL274="","",VLOOKUP(AL274,'標準様式１シフト記号表（勤務時間帯）'!$C$6:$U$35,19,FALSE))</f>
        <v/>
      </c>
      <c r="AM276" s="303" t="str">
        <f>IF(AM274="","",VLOOKUP(AM274,'標準様式１シフト記号表（勤務時間帯）'!$C$6:$U$35,19,FALSE))</f>
        <v/>
      </c>
      <c r="AN276" s="301" t="str">
        <f>IF(AN274="","",VLOOKUP(AN274,'標準様式１シフト記号表（勤務時間帯）'!$C$6:$U$35,19,FALSE))</f>
        <v/>
      </c>
      <c r="AO276" s="302" t="str">
        <f>IF(AO274="","",VLOOKUP(AO274,'標準様式１シフト記号表（勤務時間帯）'!$C$6:$U$35,19,FALSE))</f>
        <v/>
      </c>
      <c r="AP276" s="302" t="str">
        <f>IF(AP274="","",VLOOKUP(AP274,'標準様式１シフト記号表（勤務時間帯）'!$C$6:$U$35,19,FALSE))</f>
        <v/>
      </c>
      <c r="AQ276" s="302" t="str">
        <f>IF(AQ274="","",VLOOKUP(AQ274,'標準様式１シフト記号表（勤務時間帯）'!$C$6:$U$35,19,FALSE))</f>
        <v/>
      </c>
      <c r="AR276" s="302" t="str">
        <f>IF(AR274="","",VLOOKUP(AR274,'標準様式１シフト記号表（勤務時間帯）'!$C$6:$U$35,19,FALSE))</f>
        <v/>
      </c>
      <c r="AS276" s="302" t="str">
        <f>IF(AS274="","",VLOOKUP(AS274,'標準様式１シフト記号表（勤務時間帯）'!$C$6:$U$35,19,FALSE))</f>
        <v/>
      </c>
      <c r="AT276" s="303" t="str">
        <f>IF(AT274="","",VLOOKUP(AT274,'標準様式１シフト記号表（勤務時間帯）'!$C$6:$U$35,19,FALSE))</f>
        <v/>
      </c>
      <c r="AU276" s="301" t="str">
        <f>IF(AU274="","",VLOOKUP(AU274,'標準様式１シフト記号表（勤務時間帯）'!$C$6:$U$35,19,FALSE))</f>
        <v/>
      </c>
      <c r="AV276" s="302" t="str">
        <f>IF(AV274="","",VLOOKUP(AV274,'標準様式１シフト記号表（勤務時間帯）'!$C$6:$U$35,19,FALSE))</f>
        <v/>
      </c>
      <c r="AW276" s="302" t="str">
        <f>IF(AW274="","",VLOOKUP(AW274,'標準様式１シフト記号表（勤務時間帯）'!$C$6:$U$35,19,FALSE))</f>
        <v/>
      </c>
      <c r="AX276" s="1599">
        <f>IF($BB$3="４週",SUM(S276:AT276),IF($BB$3="暦月",SUM(S276:AW276),""))</f>
        <v>0</v>
      </c>
      <c r="AY276" s="1600"/>
      <c r="AZ276" s="1601">
        <f>IF($BB$3="４週",AX276/4,IF($BB$3="暦月",'標準様式１（100名）'!AX276/('標準様式１（100名）'!$BB$8/7),""))</f>
        <v>0</v>
      </c>
      <c r="BA276" s="1602"/>
      <c r="BB276" s="1644"/>
      <c r="BC276" s="1613"/>
      <c r="BD276" s="1613"/>
      <c r="BE276" s="1613"/>
      <c r="BF276" s="1614"/>
    </row>
    <row r="277" spans="2:58" ht="20.25" customHeight="1" x14ac:dyDescent="0.15">
      <c r="B277" s="1522">
        <f>B274+1</f>
        <v>86</v>
      </c>
      <c r="C277" s="1625"/>
      <c r="D277" s="1626"/>
      <c r="E277" s="1627"/>
      <c r="F277" s="304"/>
      <c r="G277" s="1606"/>
      <c r="H277" s="1608"/>
      <c r="I277" s="1538"/>
      <c r="J277" s="1538"/>
      <c r="K277" s="1539"/>
      <c r="L277" s="1609"/>
      <c r="M277" s="1610"/>
      <c r="N277" s="1610"/>
      <c r="O277" s="1611"/>
      <c r="P277" s="1615" t="s">
        <v>548</v>
      </c>
      <c r="Q277" s="1616"/>
      <c r="R277" s="1617"/>
      <c r="S277" s="354"/>
      <c r="T277" s="355"/>
      <c r="U277" s="355"/>
      <c r="V277" s="355"/>
      <c r="W277" s="355"/>
      <c r="X277" s="355"/>
      <c r="Y277" s="356"/>
      <c r="Z277" s="354"/>
      <c r="AA277" s="355"/>
      <c r="AB277" s="355"/>
      <c r="AC277" s="355"/>
      <c r="AD277" s="355"/>
      <c r="AE277" s="355"/>
      <c r="AF277" s="356"/>
      <c r="AG277" s="354"/>
      <c r="AH277" s="355"/>
      <c r="AI277" s="355"/>
      <c r="AJ277" s="355"/>
      <c r="AK277" s="355"/>
      <c r="AL277" s="355"/>
      <c r="AM277" s="356"/>
      <c r="AN277" s="354"/>
      <c r="AO277" s="355"/>
      <c r="AP277" s="355"/>
      <c r="AQ277" s="355"/>
      <c r="AR277" s="355"/>
      <c r="AS277" s="355"/>
      <c r="AT277" s="356"/>
      <c r="AU277" s="354"/>
      <c r="AV277" s="355"/>
      <c r="AW277" s="355"/>
      <c r="AX277" s="1692"/>
      <c r="AY277" s="1693"/>
      <c r="AZ277" s="1694"/>
      <c r="BA277" s="1695"/>
      <c r="BB277" s="1642"/>
      <c r="BC277" s="1610"/>
      <c r="BD277" s="1610"/>
      <c r="BE277" s="1610"/>
      <c r="BF277" s="1611"/>
    </row>
    <row r="278" spans="2:58" ht="20.25" customHeight="1" x14ac:dyDescent="0.15">
      <c r="B278" s="1522"/>
      <c r="C278" s="1628"/>
      <c r="D278" s="1629"/>
      <c r="E278" s="1630"/>
      <c r="F278" s="296"/>
      <c r="G278" s="1533"/>
      <c r="H278" s="1537"/>
      <c r="I278" s="1538"/>
      <c r="J278" s="1538"/>
      <c r="K278" s="1539"/>
      <c r="L278" s="1543"/>
      <c r="M278" s="1544"/>
      <c r="N278" s="1544"/>
      <c r="O278" s="1545"/>
      <c r="P278" s="1589" t="s">
        <v>549</v>
      </c>
      <c r="Q278" s="1590"/>
      <c r="R278" s="1591"/>
      <c r="S278" s="297" t="str">
        <f>IF(S277="","",VLOOKUP(S277,'標準様式１シフト記号表（勤務時間帯）'!$C$6:$K$35,9,FALSE))</f>
        <v/>
      </c>
      <c r="T278" s="298" t="str">
        <f>IF(T277="","",VLOOKUP(T277,'標準様式１シフト記号表（勤務時間帯）'!$C$6:$K$35,9,FALSE))</f>
        <v/>
      </c>
      <c r="U278" s="298" t="str">
        <f>IF(U277="","",VLOOKUP(U277,'標準様式１シフト記号表（勤務時間帯）'!$C$6:$K$35,9,FALSE))</f>
        <v/>
      </c>
      <c r="V278" s="298" t="str">
        <f>IF(V277="","",VLOOKUP(V277,'標準様式１シフト記号表（勤務時間帯）'!$C$6:$K$35,9,FALSE))</f>
        <v/>
      </c>
      <c r="W278" s="298" t="str">
        <f>IF(W277="","",VLOOKUP(W277,'標準様式１シフト記号表（勤務時間帯）'!$C$6:$K$35,9,FALSE))</f>
        <v/>
      </c>
      <c r="X278" s="298" t="str">
        <f>IF(X277="","",VLOOKUP(X277,'標準様式１シフト記号表（勤務時間帯）'!$C$6:$K$35,9,FALSE))</f>
        <v/>
      </c>
      <c r="Y278" s="299" t="str">
        <f>IF(Y277="","",VLOOKUP(Y277,'標準様式１シフト記号表（勤務時間帯）'!$C$6:$K$35,9,FALSE))</f>
        <v/>
      </c>
      <c r="Z278" s="297" t="str">
        <f>IF(Z277="","",VLOOKUP(Z277,'標準様式１シフト記号表（勤務時間帯）'!$C$6:$K$35,9,FALSE))</f>
        <v/>
      </c>
      <c r="AA278" s="298" t="str">
        <f>IF(AA277="","",VLOOKUP(AA277,'標準様式１シフト記号表（勤務時間帯）'!$C$6:$K$35,9,FALSE))</f>
        <v/>
      </c>
      <c r="AB278" s="298" t="str">
        <f>IF(AB277="","",VLOOKUP(AB277,'標準様式１シフト記号表（勤務時間帯）'!$C$6:$K$35,9,FALSE))</f>
        <v/>
      </c>
      <c r="AC278" s="298" t="str">
        <f>IF(AC277="","",VLOOKUP(AC277,'標準様式１シフト記号表（勤務時間帯）'!$C$6:$K$35,9,FALSE))</f>
        <v/>
      </c>
      <c r="AD278" s="298" t="str">
        <f>IF(AD277="","",VLOOKUP(AD277,'標準様式１シフト記号表（勤務時間帯）'!$C$6:$K$35,9,FALSE))</f>
        <v/>
      </c>
      <c r="AE278" s="298" t="str">
        <f>IF(AE277="","",VLOOKUP(AE277,'標準様式１シフト記号表（勤務時間帯）'!$C$6:$K$35,9,FALSE))</f>
        <v/>
      </c>
      <c r="AF278" s="299" t="str">
        <f>IF(AF277="","",VLOOKUP(AF277,'標準様式１シフト記号表（勤務時間帯）'!$C$6:$K$35,9,FALSE))</f>
        <v/>
      </c>
      <c r="AG278" s="297" t="str">
        <f>IF(AG277="","",VLOOKUP(AG277,'標準様式１シフト記号表（勤務時間帯）'!$C$6:$K$35,9,FALSE))</f>
        <v/>
      </c>
      <c r="AH278" s="298" t="str">
        <f>IF(AH277="","",VLOOKUP(AH277,'標準様式１シフト記号表（勤務時間帯）'!$C$6:$K$35,9,FALSE))</f>
        <v/>
      </c>
      <c r="AI278" s="298" t="str">
        <f>IF(AI277="","",VLOOKUP(AI277,'標準様式１シフト記号表（勤務時間帯）'!$C$6:$K$35,9,FALSE))</f>
        <v/>
      </c>
      <c r="AJ278" s="298" t="str">
        <f>IF(AJ277="","",VLOOKUP(AJ277,'標準様式１シフト記号表（勤務時間帯）'!$C$6:$K$35,9,FALSE))</f>
        <v/>
      </c>
      <c r="AK278" s="298" t="str">
        <f>IF(AK277="","",VLOOKUP(AK277,'標準様式１シフト記号表（勤務時間帯）'!$C$6:$K$35,9,FALSE))</f>
        <v/>
      </c>
      <c r="AL278" s="298" t="str">
        <f>IF(AL277="","",VLOOKUP(AL277,'標準様式１シフト記号表（勤務時間帯）'!$C$6:$K$35,9,FALSE))</f>
        <v/>
      </c>
      <c r="AM278" s="299" t="str">
        <f>IF(AM277="","",VLOOKUP(AM277,'標準様式１シフト記号表（勤務時間帯）'!$C$6:$K$35,9,FALSE))</f>
        <v/>
      </c>
      <c r="AN278" s="297" t="str">
        <f>IF(AN277="","",VLOOKUP(AN277,'標準様式１シフト記号表（勤務時間帯）'!$C$6:$K$35,9,FALSE))</f>
        <v/>
      </c>
      <c r="AO278" s="298" t="str">
        <f>IF(AO277="","",VLOOKUP(AO277,'標準様式１シフト記号表（勤務時間帯）'!$C$6:$K$35,9,FALSE))</f>
        <v/>
      </c>
      <c r="AP278" s="298" t="str">
        <f>IF(AP277="","",VLOOKUP(AP277,'標準様式１シフト記号表（勤務時間帯）'!$C$6:$K$35,9,FALSE))</f>
        <v/>
      </c>
      <c r="AQ278" s="298" t="str">
        <f>IF(AQ277="","",VLOOKUP(AQ277,'標準様式１シフト記号表（勤務時間帯）'!$C$6:$K$35,9,FALSE))</f>
        <v/>
      </c>
      <c r="AR278" s="298" t="str">
        <f>IF(AR277="","",VLOOKUP(AR277,'標準様式１シフト記号表（勤務時間帯）'!$C$6:$K$35,9,FALSE))</f>
        <v/>
      </c>
      <c r="AS278" s="298" t="str">
        <f>IF(AS277="","",VLOOKUP(AS277,'標準様式１シフト記号表（勤務時間帯）'!$C$6:$K$35,9,FALSE))</f>
        <v/>
      </c>
      <c r="AT278" s="299" t="str">
        <f>IF(AT277="","",VLOOKUP(AT277,'標準様式１シフト記号表（勤務時間帯）'!$C$6:$K$35,9,FALSE))</f>
        <v/>
      </c>
      <c r="AU278" s="297" t="str">
        <f>IF(AU277="","",VLOOKUP(AU277,'標準様式１シフト記号表（勤務時間帯）'!$C$6:$K$35,9,FALSE))</f>
        <v/>
      </c>
      <c r="AV278" s="298" t="str">
        <f>IF(AV277="","",VLOOKUP(AV277,'標準様式１シフト記号表（勤務時間帯）'!$C$6:$K$35,9,FALSE))</f>
        <v/>
      </c>
      <c r="AW278" s="298" t="str">
        <f>IF(AW277="","",VLOOKUP(AW277,'標準様式１シフト記号表（勤務時間帯）'!$C$6:$K$35,9,FALSE))</f>
        <v/>
      </c>
      <c r="AX278" s="1592">
        <f>IF($BB$3="４週",SUM(S278:AT278),IF($BB$3="暦月",SUM(S278:AW278),""))</f>
        <v>0</v>
      </c>
      <c r="AY278" s="1593"/>
      <c r="AZ278" s="1594">
        <f>IF($BB$3="４週",AX278/4,IF($BB$3="暦月",'標準様式１（100名）'!AX278/('標準様式１（100名）'!$BB$8/7),""))</f>
        <v>0</v>
      </c>
      <c r="BA278" s="1595"/>
      <c r="BB278" s="1643"/>
      <c r="BC278" s="1544"/>
      <c r="BD278" s="1544"/>
      <c r="BE278" s="1544"/>
      <c r="BF278" s="1545"/>
    </row>
    <row r="279" spans="2:58" ht="20.25" customHeight="1" x14ac:dyDescent="0.15">
      <c r="B279" s="1522"/>
      <c r="C279" s="1631"/>
      <c r="D279" s="1632"/>
      <c r="E279" s="1633"/>
      <c r="F279" s="357">
        <f>C277</f>
        <v>0</v>
      </c>
      <c r="G279" s="1607"/>
      <c r="H279" s="1537"/>
      <c r="I279" s="1538"/>
      <c r="J279" s="1538"/>
      <c r="K279" s="1539"/>
      <c r="L279" s="1612"/>
      <c r="M279" s="1613"/>
      <c r="N279" s="1613"/>
      <c r="O279" s="1614"/>
      <c r="P279" s="1596" t="s">
        <v>550</v>
      </c>
      <c r="Q279" s="1597"/>
      <c r="R279" s="1598"/>
      <c r="S279" s="301" t="str">
        <f>IF(S277="","",VLOOKUP(S277,'標準様式１シフト記号表（勤務時間帯）'!$C$6:$U$35,19,FALSE))</f>
        <v/>
      </c>
      <c r="T279" s="302" t="str">
        <f>IF(T277="","",VLOOKUP(T277,'標準様式１シフト記号表（勤務時間帯）'!$C$6:$U$35,19,FALSE))</f>
        <v/>
      </c>
      <c r="U279" s="302" t="str">
        <f>IF(U277="","",VLOOKUP(U277,'標準様式１シフト記号表（勤務時間帯）'!$C$6:$U$35,19,FALSE))</f>
        <v/>
      </c>
      <c r="V279" s="302" t="str">
        <f>IF(V277="","",VLOOKUP(V277,'標準様式１シフト記号表（勤務時間帯）'!$C$6:$U$35,19,FALSE))</f>
        <v/>
      </c>
      <c r="W279" s="302" t="str">
        <f>IF(W277="","",VLOOKUP(W277,'標準様式１シフト記号表（勤務時間帯）'!$C$6:$U$35,19,FALSE))</f>
        <v/>
      </c>
      <c r="X279" s="302" t="str">
        <f>IF(X277="","",VLOOKUP(X277,'標準様式１シフト記号表（勤務時間帯）'!$C$6:$U$35,19,FALSE))</f>
        <v/>
      </c>
      <c r="Y279" s="303" t="str">
        <f>IF(Y277="","",VLOOKUP(Y277,'標準様式１シフト記号表（勤務時間帯）'!$C$6:$U$35,19,FALSE))</f>
        <v/>
      </c>
      <c r="Z279" s="301" t="str">
        <f>IF(Z277="","",VLOOKUP(Z277,'標準様式１シフト記号表（勤務時間帯）'!$C$6:$U$35,19,FALSE))</f>
        <v/>
      </c>
      <c r="AA279" s="302" t="str">
        <f>IF(AA277="","",VLOOKUP(AA277,'標準様式１シフト記号表（勤務時間帯）'!$C$6:$U$35,19,FALSE))</f>
        <v/>
      </c>
      <c r="AB279" s="302" t="str">
        <f>IF(AB277="","",VLOOKUP(AB277,'標準様式１シフト記号表（勤務時間帯）'!$C$6:$U$35,19,FALSE))</f>
        <v/>
      </c>
      <c r="AC279" s="302" t="str">
        <f>IF(AC277="","",VLOOKUP(AC277,'標準様式１シフト記号表（勤務時間帯）'!$C$6:$U$35,19,FALSE))</f>
        <v/>
      </c>
      <c r="AD279" s="302" t="str">
        <f>IF(AD277="","",VLOOKUP(AD277,'標準様式１シフト記号表（勤務時間帯）'!$C$6:$U$35,19,FALSE))</f>
        <v/>
      </c>
      <c r="AE279" s="302" t="str">
        <f>IF(AE277="","",VLOOKUP(AE277,'標準様式１シフト記号表（勤務時間帯）'!$C$6:$U$35,19,FALSE))</f>
        <v/>
      </c>
      <c r="AF279" s="303" t="str">
        <f>IF(AF277="","",VLOOKUP(AF277,'標準様式１シフト記号表（勤務時間帯）'!$C$6:$U$35,19,FALSE))</f>
        <v/>
      </c>
      <c r="AG279" s="301" t="str">
        <f>IF(AG277="","",VLOOKUP(AG277,'標準様式１シフト記号表（勤務時間帯）'!$C$6:$U$35,19,FALSE))</f>
        <v/>
      </c>
      <c r="AH279" s="302" t="str">
        <f>IF(AH277="","",VLOOKUP(AH277,'標準様式１シフト記号表（勤務時間帯）'!$C$6:$U$35,19,FALSE))</f>
        <v/>
      </c>
      <c r="AI279" s="302" t="str">
        <f>IF(AI277="","",VLOOKUP(AI277,'標準様式１シフト記号表（勤務時間帯）'!$C$6:$U$35,19,FALSE))</f>
        <v/>
      </c>
      <c r="AJ279" s="302" t="str">
        <f>IF(AJ277="","",VLOOKUP(AJ277,'標準様式１シフト記号表（勤務時間帯）'!$C$6:$U$35,19,FALSE))</f>
        <v/>
      </c>
      <c r="AK279" s="302" t="str">
        <f>IF(AK277="","",VLOOKUP(AK277,'標準様式１シフト記号表（勤務時間帯）'!$C$6:$U$35,19,FALSE))</f>
        <v/>
      </c>
      <c r="AL279" s="302" t="str">
        <f>IF(AL277="","",VLOOKUP(AL277,'標準様式１シフト記号表（勤務時間帯）'!$C$6:$U$35,19,FALSE))</f>
        <v/>
      </c>
      <c r="AM279" s="303" t="str">
        <f>IF(AM277="","",VLOOKUP(AM277,'標準様式１シフト記号表（勤務時間帯）'!$C$6:$U$35,19,FALSE))</f>
        <v/>
      </c>
      <c r="AN279" s="301" t="str">
        <f>IF(AN277="","",VLOOKUP(AN277,'標準様式１シフト記号表（勤務時間帯）'!$C$6:$U$35,19,FALSE))</f>
        <v/>
      </c>
      <c r="AO279" s="302" t="str">
        <f>IF(AO277="","",VLOOKUP(AO277,'標準様式１シフト記号表（勤務時間帯）'!$C$6:$U$35,19,FALSE))</f>
        <v/>
      </c>
      <c r="AP279" s="302" t="str">
        <f>IF(AP277="","",VLOOKUP(AP277,'標準様式１シフト記号表（勤務時間帯）'!$C$6:$U$35,19,FALSE))</f>
        <v/>
      </c>
      <c r="AQ279" s="302" t="str">
        <f>IF(AQ277="","",VLOOKUP(AQ277,'標準様式１シフト記号表（勤務時間帯）'!$C$6:$U$35,19,FALSE))</f>
        <v/>
      </c>
      <c r="AR279" s="302" t="str">
        <f>IF(AR277="","",VLOOKUP(AR277,'標準様式１シフト記号表（勤務時間帯）'!$C$6:$U$35,19,FALSE))</f>
        <v/>
      </c>
      <c r="AS279" s="302" t="str">
        <f>IF(AS277="","",VLOOKUP(AS277,'標準様式１シフト記号表（勤務時間帯）'!$C$6:$U$35,19,FALSE))</f>
        <v/>
      </c>
      <c r="AT279" s="303" t="str">
        <f>IF(AT277="","",VLOOKUP(AT277,'標準様式１シフト記号表（勤務時間帯）'!$C$6:$U$35,19,FALSE))</f>
        <v/>
      </c>
      <c r="AU279" s="301" t="str">
        <f>IF(AU277="","",VLOOKUP(AU277,'標準様式１シフト記号表（勤務時間帯）'!$C$6:$U$35,19,FALSE))</f>
        <v/>
      </c>
      <c r="AV279" s="302" t="str">
        <f>IF(AV277="","",VLOOKUP(AV277,'標準様式１シフト記号表（勤務時間帯）'!$C$6:$U$35,19,FALSE))</f>
        <v/>
      </c>
      <c r="AW279" s="302" t="str">
        <f>IF(AW277="","",VLOOKUP(AW277,'標準様式１シフト記号表（勤務時間帯）'!$C$6:$U$35,19,FALSE))</f>
        <v/>
      </c>
      <c r="AX279" s="1599">
        <f>IF($BB$3="４週",SUM(S279:AT279),IF($BB$3="暦月",SUM(S279:AW279),""))</f>
        <v>0</v>
      </c>
      <c r="AY279" s="1600"/>
      <c r="AZ279" s="1601">
        <f>IF($BB$3="４週",AX279/4,IF($BB$3="暦月",'標準様式１（100名）'!AX279/('標準様式１（100名）'!$BB$8/7),""))</f>
        <v>0</v>
      </c>
      <c r="BA279" s="1602"/>
      <c r="BB279" s="1644"/>
      <c r="BC279" s="1613"/>
      <c r="BD279" s="1613"/>
      <c r="BE279" s="1613"/>
      <c r="BF279" s="1614"/>
    </row>
    <row r="280" spans="2:58" ht="20.25" customHeight="1" x14ac:dyDescent="0.15">
      <c r="B280" s="1522">
        <f>B277+1</f>
        <v>87</v>
      </c>
      <c r="C280" s="1625"/>
      <c r="D280" s="1626"/>
      <c r="E280" s="1627"/>
      <c r="F280" s="304"/>
      <c r="G280" s="1606"/>
      <c r="H280" s="1608"/>
      <c r="I280" s="1538"/>
      <c r="J280" s="1538"/>
      <c r="K280" s="1539"/>
      <c r="L280" s="1609"/>
      <c r="M280" s="1610"/>
      <c r="N280" s="1610"/>
      <c r="O280" s="1611"/>
      <c r="P280" s="1615" t="s">
        <v>548</v>
      </c>
      <c r="Q280" s="1616"/>
      <c r="R280" s="1617"/>
      <c r="S280" s="354"/>
      <c r="T280" s="355"/>
      <c r="U280" s="355"/>
      <c r="V280" s="355"/>
      <c r="W280" s="355"/>
      <c r="X280" s="355"/>
      <c r="Y280" s="356"/>
      <c r="Z280" s="354"/>
      <c r="AA280" s="355"/>
      <c r="AB280" s="355"/>
      <c r="AC280" s="355"/>
      <c r="AD280" s="355"/>
      <c r="AE280" s="355"/>
      <c r="AF280" s="356"/>
      <c r="AG280" s="354"/>
      <c r="AH280" s="355"/>
      <c r="AI280" s="355"/>
      <c r="AJ280" s="355"/>
      <c r="AK280" s="355"/>
      <c r="AL280" s="355"/>
      <c r="AM280" s="356"/>
      <c r="AN280" s="354"/>
      <c r="AO280" s="355"/>
      <c r="AP280" s="355"/>
      <c r="AQ280" s="355"/>
      <c r="AR280" s="355"/>
      <c r="AS280" s="355"/>
      <c r="AT280" s="356"/>
      <c r="AU280" s="354"/>
      <c r="AV280" s="355"/>
      <c r="AW280" s="355"/>
      <c r="AX280" s="1692"/>
      <c r="AY280" s="1693"/>
      <c r="AZ280" s="1694"/>
      <c r="BA280" s="1695"/>
      <c r="BB280" s="1642"/>
      <c r="BC280" s="1610"/>
      <c r="BD280" s="1610"/>
      <c r="BE280" s="1610"/>
      <c r="BF280" s="1611"/>
    </row>
    <row r="281" spans="2:58" ht="20.25" customHeight="1" x14ac:dyDescent="0.15">
      <c r="B281" s="1522"/>
      <c r="C281" s="1628"/>
      <c r="D281" s="1629"/>
      <c r="E281" s="1630"/>
      <c r="F281" s="296"/>
      <c r="G281" s="1533"/>
      <c r="H281" s="1537"/>
      <c r="I281" s="1538"/>
      <c r="J281" s="1538"/>
      <c r="K281" s="1539"/>
      <c r="L281" s="1543"/>
      <c r="M281" s="1544"/>
      <c r="N281" s="1544"/>
      <c r="O281" s="1545"/>
      <c r="P281" s="1589" t="s">
        <v>549</v>
      </c>
      <c r="Q281" s="1590"/>
      <c r="R281" s="1591"/>
      <c r="S281" s="297" t="str">
        <f>IF(S280="","",VLOOKUP(S280,'標準様式１シフト記号表（勤務時間帯）'!$C$6:$K$35,9,FALSE))</f>
        <v/>
      </c>
      <c r="T281" s="298" t="str">
        <f>IF(T280="","",VLOOKUP(T280,'標準様式１シフト記号表（勤務時間帯）'!$C$6:$K$35,9,FALSE))</f>
        <v/>
      </c>
      <c r="U281" s="298" t="str">
        <f>IF(U280="","",VLOOKUP(U280,'標準様式１シフト記号表（勤務時間帯）'!$C$6:$K$35,9,FALSE))</f>
        <v/>
      </c>
      <c r="V281" s="298" t="str">
        <f>IF(V280="","",VLOOKUP(V280,'標準様式１シフト記号表（勤務時間帯）'!$C$6:$K$35,9,FALSE))</f>
        <v/>
      </c>
      <c r="W281" s="298" t="str">
        <f>IF(W280="","",VLOOKUP(W280,'標準様式１シフト記号表（勤務時間帯）'!$C$6:$K$35,9,FALSE))</f>
        <v/>
      </c>
      <c r="X281" s="298" t="str">
        <f>IF(X280="","",VLOOKUP(X280,'標準様式１シフト記号表（勤務時間帯）'!$C$6:$K$35,9,FALSE))</f>
        <v/>
      </c>
      <c r="Y281" s="299" t="str">
        <f>IF(Y280="","",VLOOKUP(Y280,'標準様式１シフト記号表（勤務時間帯）'!$C$6:$K$35,9,FALSE))</f>
        <v/>
      </c>
      <c r="Z281" s="297" t="str">
        <f>IF(Z280="","",VLOOKUP(Z280,'標準様式１シフト記号表（勤務時間帯）'!$C$6:$K$35,9,FALSE))</f>
        <v/>
      </c>
      <c r="AA281" s="298" t="str">
        <f>IF(AA280="","",VLOOKUP(AA280,'標準様式１シフト記号表（勤務時間帯）'!$C$6:$K$35,9,FALSE))</f>
        <v/>
      </c>
      <c r="AB281" s="298" t="str">
        <f>IF(AB280="","",VLOOKUP(AB280,'標準様式１シフト記号表（勤務時間帯）'!$C$6:$K$35,9,FALSE))</f>
        <v/>
      </c>
      <c r="AC281" s="298" t="str">
        <f>IF(AC280="","",VLOOKUP(AC280,'標準様式１シフト記号表（勤務時間帯）'!$C$6:$K$35,9,FALSE))</f>
        <v/>
      </c>
      <c r="AD281" s="298" t="str">
        <f>IF(AD280="","",VLOOKUP(AD280,'標準様式１シフト記号表（勤務時間帯）'!$C$6:$K$35,9,FALSE))</f>
        <v/>
      </c>
      <c r="AE281" s="298" t="str">
        <f>IF(AE280="","",VLOOKUP(AE280,'標準様式１シフト記号表（勤務時間帯）'!$C$6:$K$35,9,FALSE))</f>
        <v/>
      </c>
      <c r="AF281" s="299" t="str">
        <f>IF(AF280="","",VLOOKUP(AF280,'標準様式１シフト記号表（勤務時間帯）'!$C$6:$K$35,9,FALSE))</f>
        <v/>
      </c>
      <c r="AG281" s="297" t="str">
        <f>IF(AG280="","",VLOOKUP(AG280,'標準様式１シフト記号表（勤務時間帯）'!$C$6:$K$35,9,FALSE))</f>
        <v/>
      </c>
      <c r="AH281" s="298" t="str">
        <f>IF(AH280="","",VLOOKUP(AH280,'標準様式１シフト記号表（勤務時間帯）'!$C$6:$K$35,9,FALSE))</f>
        <v/>
      </c>
      <c r="AI281" s="298" t="str">
        <f>IF(AI280="","",VLOOKUP(AI280,'標準様式１シフト記号表（勤務時間帯）'!$C$6:$K$35,9,FALSE))</f>
        <v/>
      </c>
      <c r="AJ281" s="298" t="str">
        <f>IF(AJ280="","",VLOOKUP(AJ280,'標準様式１シフト記号表（勤務時間帯）'!$C$6:$K$35,9,FALSE))</f>
        <v/>
      </c>
      <c r="AK281" s="298" t="str">
        <f>IF(AK280="","",VLOOKUP(AK280,'標準様式１シフト記号表（勤務時間帯）'!$C$6:$K$35,9,FALSE))</f>
        <v/>
      </c>
      <c r="AL281" s="298" t="str">
        <f>IF(AL280="","",VLOOKUP(AL280,'標準様式１シフト記号表（勤務時間帯）'!$C$6:$K$35,9,FALSE))</f>
        <v/>
      </c>
      <c r="AM281" s="299" t="str">
        <f>IF(AM280="","",VLOOKUP(AM280,'標準様式１シフト記号表（勤務時間帯）'!$C$6:$K$35,9,FALSE))</f>
        <v/>
      </c>
      <c r="AN281" s="297" t="str">
        <f>IF(AN280="","",VLOOKUP(AN280,'標準様式１シフト記号表（勤務時間帯）'!$C$6:$K$35,9,FALSE))</f>
        <v/>
      </c>
      <c r="AO281" s="298" t="str">
        <f>IF(AO280="","",VLOOKUP(AO280,'標準様式１シフト記号表（勤務時間帯）'!$C$6:$K$35,9,FALSE))</f>
        <v/>
      </c>
      <c r="AP281" s="298" t="str">
        <f>IF(AP280="","",VLOOKUP(AP280,'標準様式１シフト記号表（勤務時間帯）'!$C$6:$K$35,9,FALSE))</f>
        <v/>
      </c>
      <c r="AQ281" s="298" t="str">
        <f>IF(AQ280="","",VLOOKUP(AQ280,'標準様式１シフト記号表（勤務時間帯）'!$C$6:$K$35,9,FALSE))</f>
        <v/>
      </c>
      <c r="AR281" s="298" t="str">
        <f>IF(AR280="","",VLOOKUP(AR280,'標準様式１シフト記号表（勤務時間帯）'!$C$6:$K$35,9,FALSE))</f>
        <v/>
      </c>
      <c r="AS281" s="298" t="str">
        <f>IF(AS280="","",VLOOKUP(AS280,'標準様式１シフト記号表（勤務時間帯）'!$C$6:$K$35,9,FALSE))</f>
        <v/>
      </c>
      <c r="AT281" s="299" t="str">
        <f>IF(AT280="","",VLOOKUP(AT280,'標準様式１シフト記号表（勤務時間帯）'!$C$6:$K$35,9,FALSE))</f>
        <v/>
      </c>
      <c r="AU281" s="297" t="str">
        <f>IF(AU280="","",VLOOKUP(AU280,'標準様式１シフト記号表（勤務時間帯）'!$C$6:$K$35,9,FALSE))</f>
        <v/>
      </c>
      <c r="AV281" s="298" t="str">
        <f>IF(AV280="","",VLOOKUP(AV280,'標準様式１シフト記号表（勤務時間帯）'!$C$6:$K$35,9,FALSE))</f>
        <v/>
      </c>
      <c r="AW281" s="298" t="str">
        <f>IF(AW280="","",VLOOKUP(AW280,'標準様式１シフト記号表（勤務時間帯）'!$C$6:$K$35,9,FALSE))</f>
        <v/>
      </c>
      <c r="AX281" s="1592">
        <f>IF($BB$3="４週",SUM(S281:AT281),IF($BB$3="暦月",SUM(S281:AW281),""))</f>
        <v>0</v>
      </c>
      <c r="AY281" s="1593"/>
      <c r="AZ281" s="1594">
        <f>IF($BB$3="４週",AX281/4,IF($BB$3="暦月",'標準様式１（100名）'!AX281/('標準様式１（100名）'!$BB$8/7),""))</f>
        <v>0</v>
      </c>
      <c r="BA281" s="1595"/>
      <c r="BB281" s="1643"/>
      <c r="BC281" s="1544"/>
      <c r="BD281" s="1544"/>
      <c r="BE281" s="1544"/>
      <c r="BF281" s="1545"/>
    </row>
    <row r="282" spans="2:58" ht="20.25" customHeight="1" x14ac:dyDescent="0.15">
      <c r="B282" s="1522"/>
      <c r="C282" s="1631"/>
      <c r="D282" s="1632"/>
      <c r="E282" s="1633"/>
      <c r="F282" s="357">
        <f>C280</f>
        <v>0</v>
      </c>
      <c r="G282" s="1607"/>
      <c r="H282" s="1537"/>
      <c r="I282" s="1538"/>
      <c r="J282" s="1538"/>
      <c r="K282" s="1539"/>
      <c r="L282" s="1612"/>
      <c r="M282" s="1613"/>
      <c r="N282" s="1613"/>
      <c r="O282" s="1614"/>
      <c r="P282" s="1596" t="s">
        <v>550</v>
      </c>
      <c r="Q282" s="1597"/>
      <c r="R282" s="1598"/>
      <c r="S282" s="301" t="str">
        <f>IF(S280="","",VLOOKUP(S280,'標準様式１シフト記号表（勤務時間帯）'!$C$6:$U$35,19,FALSE))</f>
        <v/>
      </c>
      <c r="T282" s="302" t="str">
        <f>IF(T280="","",VLOOKUP(T280,'標準様式１シフト記号表（勤務時間帯）'!$C$6:$U$35,19,FALSE))</f>
        <v/>
      </c>
      <c r="U282" s="302" t="str">
        <f>IF(U280="","",VLOOKUP(U280,'標準様式１シフト記号表（勤務時間帯）'!$C$6:$U$35,19,FALSE))</f>
        <v/>
      </c>
      <c r="V282" s="302" t="str">
        <f>IF(V280="","",VLOOKUP(V280,'標準様式１シフト記号表（勤務時間帯）'!$C$6:$U$35,19,FALSE))</f>
        <v/>
      </c>
      <c r="W282" s="302" t="str">
        <f>IF(W280="","",VLOOKUP(W280,'標準様式１シフト記号表（勤務時間帯）'!$C$6:$U$35,19,FALSE))</f>
        <v/>
      </c>
      <c r="X282" s="302" t="str">
        <f>IF(X280="","",VLOOKUP(X280,'標準様式１シフト記号表（勤務時間帯）'!$C$6:$U$35,19,FALSE))</f>
        <v/>
      </c>
      <c r="Y282" s="303" t="str">
        <f>IF(Y280="","",VLOOKUP(Y280,'標準様式１シフト記号表（勤務時間帯）'!$C$6:$U$35,19,FALSE))</f>
        <v/>
      </c>
      <c r="Z282" s="301" t="str">
        <f>IF(Z280="","",VLOOKUP(Z280,'標準様式１シフト記号表（勤務時間帯）'!$C$6:$U$35,19,FALSE))</f>
        <v/>
      </c>
      <c r="AA282" s="302" t="str">
        <f>IF(AA280="","",VLOOKUP(AA280,'標準様式１シフト記号表（勤務時間帯）'!$C$6:$U$35,19,FALSE))</f>
        <v/>
      </c>
      <c r="AB282" s="302" t="str">
        <f>IF(AB280="","",VLOOKUP(AB280,'標準様式１シフト記号表（勤務時間帯）'!$C$6:$U$35,19,FALSE))</f>
        <v/>
      </c>
      <c r="AC282" s="302" t="str">
        <f>IF(AC280="","",VLOOKUP(AC280,'標準様式１シフト記号表（勤務時間帯）'!$C$6:$U$35,19,FALSE))</f>
        <v/>
      </c>
      <c r="AD282" s="302" t="str">
        <f>IF(AD280="","",VLOOKUP(AD280,'標準様式１シフト記号表（勤務時間帯）'!$C$6:$U$35,19,FALSE))</f>
        <v/>
      </c>
      <c r="AE282" s="302" t="str">
        <f>IF(AE280="","",VLOOKUP(AE280,'標準様式１シフト記号表（勤務時間帯）'!$C$6:$U$35,19,FALSE))</f>
        <v/>
      </c>
      <c r="AF282" s="303" t="str">
        <f>IF(AF280="","",VLOOKUP(AF280,'標準様式１シフト記号表（勤務時間帯）'!$C$6:$U$35,19,FALSE))</f>
        <v/>
      </c>
      <c r="AG282" s="301" t="str">
        <f>IF(AG280="","",VLOOKUP(AG280,'標準様式１シフト記号表（勤務時間帯）'!$C$6:$U$35,19,FALSE))</f>
        <v/>
      </c>
      <c r="AH282" s="302" t="str">
        <f>IF(AH280="","",VLOOKUP(AH280,'標準様式１シフト記号表（勤務時間帯）'!$C$6:$U$35,19,FALSE))</f>
        <v/>
      </c>
      <c r="AI282" s="302" t="str">
        <f>IF(AI280="","",VLOOKUP(AI280,'標準様式１シフト記号表（勤務時間帯）'!$C$6:$U$35,19,FALSE))</f>
        <v/>
      </c>
      <c r="AJ282" s="302" t="str">
        <f>IF(AJ280="","",VLOOKUP(AJ280,'標準様式１シフト記号表（勤務時間帯）'!$C$6:$U$35,19,FALSE))</f>
        <v/>
      </c>
      <c r="AK282" s="302" t="str">
        <f>IF(AK280="","",VLOOKUP(AK280,'標準様式１シフト記号表（勤務時間帯）'!$C$6:$U$35,19,FALSE))</f>
        <v/>
      </c>
      <c r="AL282" s="302" t="str">
        <f>IF(AL280="","",VLOOKUP(AL280,'標準様式１シフト記号表（勤務時間帯）'!$C$6:$U$35,19,FALSE))</f>
        <v/>
      </c>
      <c r="AM282" s="303" t="str">
        <f>IF(AM280="","",VLOOKUP(AM280,'標準様式１シフト記号表（勤務時間帯）'!$C$6:$U$35,19,FALSE))</f>
        <v/>
      </c>
      <c r="AN282" s="301" t="str">
        <f>IF(AN280="","",VLOOKUP(AN280,'標準様式１シフト記号表（勤務時間帯）'!$C$6:$U$35,19,FALSE))</f>
        <v/>
      </c>
      <c r="AO282" s="302" t="str">
        <f>IF(AO280="","",VLOOKUP(AO280,'標準様式１シフト記号表（勤務時間帯）'!$C$6:$U$35,19,FALSE))</f>
        <v/>
      </c>
      <c r="AP282" s="302" t="str">
        <f>IF(AP280="","",VLOOKUP(AP280,'標準様式１シフト記号表（勤務時間帯）'!$C$6:$U$35,19,FALSE))</f>
        <v/>
      </c>
      <c r="AQ282" s="302" t="str">
        <f>IF(AQ280="","",VLOOKUP(AQ280,'標準様式１シフト記号表（勤務時間帯）'!$C$6:$U$35,19,FALSE))</f>
        <v/>
      </c>
      <c r="AR282" s="302" t="str">
        <f>IF(AR280="","",VLOOKUP(AR280,'標準様式１シフト記号表（勤務時間帯）'!$C$6:$U$35,19,FALSE))</f>
        <v/>
      </c>
      <c r="AS282" s="302" t="str">
        <f>IF(AS280="","",VLOOKUP(AS280,'標準様式１シフト記号表（勤務時間帯）'!$C$6:$U$35,19,FALSE))</f>
        <v/>
      </c>
      <c r="AT282" s="303" t="str">
        <f>IF(AT280="","",VLOOKUP(AT280,'標準様式１シフト記号表（勤務時間帯）'!$C$6:$U$35,19,FALSE))</f>
        <v/>
      </c>
      <c r="AU282" s="301" t="str">
        <f>IF(AU280="","",VLOOKUP(AU280,'標準様式１シフト記号表（勤務時間帯）'!$C$6:$U$35,19,FALSE))</f>
        <v/>
      </c>
      <c r="AV282" s="302" t="str">
        <f>IF(AV280="","",VLOOKUP(AV280,'標準様式１シフト記号表（勤務時間帯）'!$C$6:$U$35,19,FALSE))</f>
        <v/>
      </c>
      <c r="AW282" s="302" t="str">
        <f>IF(AW280="","",VLOOKUP(AW280,'標準様式１シフト記号表（勤務時間帯）'!$C$6:$U$35,19,FALSE))</f>
        <v/>
      </c>
      <c r="AX282" s="1599">
        <f>IF($BB$3="４週",SUM(S282:AT282),IF($BB$3="暦月",SUM(S282:AW282),""))</f>
        <v>0</v>
      </c>
      <c r="AY282" s="1600"/>
      <c r="AZ282" s="1601">
        <f>IF($BB$3="４週",AX282/4,IF($BB$3="暦月",'標準様式１（100名）'!AX282/('標準様式１（100名）'!$BB$8/7),""))</f>
        <v>0</v>
      </c>
      <c r="BA282" s="1602"/>
      <c r="BB282" s="1644"/>
      <c r="BC282" s="1613"/>
      <c r="BD282" s="1613"/>
      <c r="BE282" s="1613"/>
      <c r="BF282" s="1614"/>
    </row>
    <row r="283" spans="2:58" ht="20.25" customHeight="1" x14ac:dyDescent="0.15">
      <c r="B283" s="1522">
        <f>B280+1</f>
        <v>88</v>
      </c>
      <c r="C283" s="1625"/>
      <c r="D283" s="1626"/>
      <c r="E283" s="1627"/>
      <c r="F283" s="304"/>
      <c r="G283" s="1606"/>
      <c r="H283" s="1608"/>
      <c r="I283" s="1538"/>
      <c r="J283" s="1538"/>
      <c r="K283" s="1539"/>
      <c r="L283" s="1609"/>
      <c r="M283" s="1610"/>
      <c r="N283" s="1610"/>
      <c r="O283" s="1611"/>
      <c r="P283" s="1615" t="s">
        <v>548</v>
      </c>
      <c r="Q283" s="1616"/>
      <c r="R283" s="1617"/>
      <c r="S283" s="354"/>
      <c r="T283" s="355"/>
      <c r="U283" s="355"/>
      <c r="V283" s="355"/>
      <c r="W283" s="355"/>
      <c r="X283" s="355"/>
      <c r="Y283" s="356"/>
      <c r="Z283" s="354"/>
      <c r="AA283" s="355"/>
      <c r="AB283" s="355"/>
      <c r="AC283" s="355"/>
      <c r="AD283" s="355"/>
      <c r="AE283" s="355"/>
      <c r="AF283" s="356"/>
      <c r="AG283" s="354"/>
      <c r="AH283" s="355"/>
      <c r="AI283" s="355"/>
      <c r="AJ283" s="355"/>
      <c r="AK283" s="355"/>
      <c r="AL283" s="355"/>
      <c r="AM283" s="356"/>
      <c r="AN283" s="354"/>
      <c r="AO283" s="355"/>
      <c r="AP283" s="355"/>
      <c r="AQ283" s="355"/>
      <c r="AR283" s="355"/>
      <c r="AS283" s="355"/>
      <c r="AT283" s="356"/>
      <c r="AU283" s="354"/>
      <c r="AV283" s="355"/>
      <c r="AW283" s="355"/>
      <c r="AX283" s="1692"/>
      <c r="AY283" s="1693"/>
      <c r="AZ283" s="1694"/>
      <c r="BA283" s="1695"/>
      <c r="BB283" s="1642"/>
      <c r="BC283" s="1610"/>
      <c r="BD283" s="1610"/>
      <c r="BE283" s="1610"/>
      <c r="BF283" s="1611"/>
    </row>
    <row r="284" spans="2:58" ht="20.25" customHeight="1" x14ac:dyDescent="0.15">
      <c r="B284" s="1522"/>
      <c r="C284" s="1628"/>
      <c r="D284" s="1629"/>
      <c r="E284" s="1630"/>
      <c r="F284" s="296"/>
      <c r="G284" s="1533"/>
      <c r="H284" s="1537"/>
      <c r="I284" s="1538"/>
      <c r="J284" s="1538"/>
      <c r="K284" s="1539"/>
      <c r="L284" s="1543"/>
      <c r="M284" s="1544"/>
      <c r="N284" s="1544"/>
      <c r="O284" s="1545"/>
      <c r="P284" s="1589" t="s">
        <v>549</v>
      </c>
      <c r="Q284" s="1590"/>
      <c r="R284" s="1591"/>
      <c r="S284" s="297" t="str">
        <f>IF(S283="","",VLOOKUP(S283,'標準様式１シフト記号表（勤務時間帯）'!$C$6:$K$35,9,FALSE))</f>
        <v/>
      </c>
      <c r="T284" s="298" t="str">
        <f>IF(T283="","",VLOOKUP(T283,'標準様式１シフト記号表（勤務時間帯）'!$C$6:$K$35,9,FALSE))</f>
        <v/>
      </c>
      <c r="U284" s="298" t="str">
        <f>IF(U283="","",VLOOKUP(U283,'標準様式１シフト記号表（勤務時間帯）'!$C$6:$K$35,9,FALSE))</f>
        <v/>
      </c>
      <c r="V284" s="298" t="str">
        <f>IF(V283="","",VLOOKUP(V283,'標準様式１シフト記号表（勤務時間帯）'!$C$6:$K$35,9,FALSE))</f>
        <v/>
      </c>
      <c r="W284" s="298" t="str">
        <f>IF(W283="","",VLOOKUP(W283,'標準様式１シフト記号表（勤務時間帯）'!$C$6:$K$35,9,FALSE))</f>
        <v/>
      </c>
      <c r="X284" s="298" t="str">
        <f>IF(X283="","",VLOOKUP(X283,'標準様式１シフト記号表（勤務時間帯）'!$C$6:$K$35,9,FALSE))</f>
        <v/>
      </c>
      <c r="Y284" s="299" t="str">
        <f>IF(Y283="","",VLOOKUP(Y283,'標準様式１シフト記号表（勤務時間帯）'!$C$6:$K$35,9,FALSE))</f>
        <v/>
      </c>
      <c r="Z284" s="297" t="str">
        <f>IF(Z283="","",VLOOKUP(Z283,'標準様式１シフト記号表（勤務時間帯）'!$C$6:$K$35,9,FALSE))</f>
        <v/>
      </c>
      <c r="AA284" s="298" t="str">
        <f>IF(AA283="","",VLOOKUP(AA283,'標準様式１シフト記号表（勤務時間帯）'!$C$6:$K$35,9,FALSE))</f>
        <v/>
      </c>
      <c r="AB284" s="298" t="str">
        <f>IF(AB283="","",VLOOKUP(AB283,'標準様式１シフト記号表（勤務時間帯）'!$C$6:$K$35,9,FALSE))</f>
        <v/>
      </c>
      <c r="AC284" s="298" t="str">
        <f>IF(AC283="","",VLOOKUP(AC283,'標準様式１シフト記号表（勤務時間帯）'!$C$6:$K$35,9,FALSE))</f>
        <v/>
      </c>
      <c r="AD284" s="298" t="str">
        <f>IF(AD283="","",VLOOKUP(AD283,'標準様式１シフト記号表（勤務時間帯）'!$C$6:$K$35,9,FALSE))</f>
        <v/>
      </c>
      <c r="AE284" s="298" t="str">
        <f>IF(AE283="","",VLOOKUP(AE283,'標準様式１シフト記号表（勤務時間帯）'!$C$6:$K$35,9,FALSE))</f>
        <v/>
      </c>
      <c r="AF284" s="299" t="str">
        <f>IF(AF283="","",VLOOKUP(AF283,'標準様式１シフト記号表（勤務時間帯）'!$C$6:$K$35,9,FALSE))</f>
        <v/>
      </c>
      <c r="AG284" s="297" t="str">
        <f>IF(AG283="","",VLOOKUP(AG283,'標準様式１シフト記号表（勤務時間帯）'!$C$6:$K$35,9,FALSE))</f>
        <v/>
      </c>
      <c r="AH284" s="298" t="str">
        <f>IF(AH283="","",VLOOKUP(AH283,'標準様式１シフト記号表（勤務時間帯）'!$C$6:$K$35,9,FALSE))</f>
        <v/>
      </c>
      <c r="AI284" s="298" t="str">
        <f>IF(AI283="","",VLOOKUP(AI283,'標準様式１シフト記号表（勤務時間帯）'!$C$6:$K$35,9,FALSE))</f>
        <v/>
      </c>
      <c r="AJ284" s="298" t="str">
        <f>IF(AJ283="","",VLOOKUP(AJ283,'標準様式１シフト記号表（勤務時間帯）'!$C$6:$K$35,9,FALSE))</f>
        <v/>
      </c>
      <c r="AK284" s="298" t="str">
        <f>IF(AK283="","",VLOOKUP(AK283,'標準様式１シフト記号表（勤務時間帯）'!$C$6:$K$35,9,FALSE))</f>
        <v/>
      </c>
      <c r="AL284" s="298" t="str">
        <f>IF(AL283="","",VLOOKUP(AL283,'標準様式１シフト記号表（勤務時間帯）'!$C$6:$K$35,9,FALSE))</f>
        <v/>
      </c>
      <c r="AM284" s="299" t="str">
        <f>IF(AM283="","",VLOOKUP(AM283,'標準様式１シフト記号表（勤務時間帯）'!$C$6:$K$35,9,FALSE))</f>
        <v/>
      </c>
      <c r="AN284" s="297" t="str">
        <f>IF(AN283="","",VLOOKUP(AN283,'標準様式１シフト記号表（勤務時間帯）'!$C$6:$K$35,9,FALSE))</f>
        <v/>
      </c>
      <c r="AO284" s="298" t="str">
        <f>IF(AO283="","",VLOOKUP(AO283,'標準様式１シフト記号表（勤務時間帯）'!$C$6:$K$35,9,FALSE))</f>
        <v/>
      </c>
      <c r="AP284" s="298" t="str">
        <f>IF(AP283="","",VLOOKUP(AP283,'標準様式１シフト記号表（勤務時間帯）'!$C$6:$K$35,9,FALSE))</f>
        <v/>
      </c>
      <c r="AQ284" s="298" t="str">
        <f>IF(AQ283="","",VLOOKUP(AQ283,'標準様式１シフト記号表（勤務時間帯）'!$C$6:$K$35,9,FALSE))</f>
        <v/>
      </c>
      <c r="AR284" s="298" t="str">
        <f>IF(AR283="","",VLOOKUP(AR283,'標準様式１シフト記号表（勤務時間帯）'!$C$6:$K$35,9,FALSE))</f>
        <v/>
      </c>
      <c r="AS284" s="298" t="str">
        <f>IF(AS283="","",VLOOKUP(AS283,'標準様式１シフト記号表（勤務時間帯）'!$C$6:$K$35,9,FALSE))</f>
        <v/>
      </c>
      <c r="AT284" s="299" t="str">
        <f>IF(AT283="","",VLOOKUP(AT283,'標準様式１シフト記号表（勤務時間帯）'!$C$6:$K$35,9,FALSE))</f>
        <v/>
      </c>
      <c r="AU284" s="297" t="str">
        <f>IF(AU283="","",VLOOKUP(AU283,'標準様式１シフト記号表（勤務時間帯）'!$C$6:$K$35,9,FALSE))</f>
        <v/>
      </c>
      <c r="AV284" s="298" t="str">
        <f>IF(AV283="","",VLOOKUP(AV283,'標準様式１シフト記号表（勤務時間帯）'!$C$6:$K$35,9,FALSE))</f>
        <v/>
      </c>
      <c r="AW284" s="298" t="str">
        <f>IF(AW283="","",VLOOKUP(AW283,'標準様式１シフト記号表（勤務時間帯）'!$C$6:$K$35,9,FALSE))</f>
        <v/>
      </c>
      <c r="AX284" s="1592">
        <f>IF($BB$3="４週",SUM(S284:AT284),IF($BB$3="暦月",SUM(S284:AW284),""))</f>
        <v>0</v>
      </c>
      <c r="AY284" s="1593"/>
      <c r="AZ284" s="1594">
        <f>IF($BB$3="４週",AX284/4,IF($BB$3="暦月",'標準様式１（100名）'!AX284/('標準様式１（100名）'!$BB$8/7),""))</f>
        <v>0</v>
      </c>
      <c r="BA284" s="1595"/>
      <c r="BB284" s="1643"/>
      <c r="BC284" s="1544"/>
      <c r="BD284" s="1544"/>
      <c r="BE284" s="1544"/>
      <c r="BF284" s="1545"/>
    </row>
    <row r="285" spans="2:58" ht="20.25" customHeight="1" x14ac:dyDescent="0.15">
      <c r="B285" s="1522"/>
      <c r="C285" s="1631"/>
      <c r="D285" s="1632"/>
      <c r="E285" s="1633"/>
      <c r="F285" s="357">
        <f>C283</f>
        <v>0</v>
      </c>
      <c r="G285" s="1607"/>
      <c r="H285" s="1537"/>
      <c r="I285" s="1538"/>
      <c r="J285" s="1538"/>
      <c r="K285" s="1539"/>
      <c r="L285" s="1612"/>
      <c r="M285" s="1613"/>
      <c r="N285" s="1613"/>
      <c r="O285" s="1614"/>
      <c r="P285" s="1596" t="s">
        <v>550</v>
      </c>
      <c r="Q285" s="1597"/>
      <c r="R285" s="1598"/>
      <c r="S285" s="301" t="str">
        <f>IF(S283="","",VLOOKUP(S283,'標準様式１シフト記号表（勤務時間帯）'!$C$6:$U$35,19,FALSE))</f>
        <v/>
      </c>
      <c r="T285" s="302" t="str">
        <f>IF(T283="","",VLOOKUP(T283,'標準様式１シフト記号表（勤務時間帯）'!$C$6:$U$35,19,FALSE))</f>
        <v/>
      </c>
      <c r="U285" s="302" t="str">
        <f>IF(U283="","",VLOOKUP(U283,'標準様式１シフト記号表（勤務時間帯）'!$C$6:$U$35,19,FALSE))</f>
        <v/>
      </c>
      <c r="V285" s="302" t="str">
        <f>IF(V283="","",VLOOKUP(V283,'標準様式１シフト記号表（勤務時間帯）'!$C$6:$U$35,19,FALSE))</f>
        <v/>
      </c>
      <c r="W285" s="302" t="str">
        <f>IF(W283="","",VLOOKUP(W283,'標準様式１シフト記号表（勤務時間帯）'!$C$6:$U$35,19,FALSE))</f>
        <v/>
      </c>
      <c r="X285" s="302" t="str">
        <f>IF(X283="","",VLOOKUP(X283,'標準様式１シフト記号表（勤務時間帯）'!$C$6:$U$35,19,FALSE))</f>
        <v/>
      </c>
      <c r="Y285" s="303" t="str">
        <f>IF(Y283="","",VLOOKUP(Y283,'標準様式１シフト記号表（勤務時間帯）'!$C$6:$U$35,19,FALSE))</f>
        <v/>
      </c>
      <c r="Z285" s="301" t="str">
        <f>IF(Z283="","",VLOOKUP(Z283,'標準様式１シフト記号表（勤務時間帯）'!$C$6:$U$35,19,FALSE))</f>
        <v/>
      </c>
      <c r="AA285" s="302" t="str">
        <f>IF(AA283="","",VLOOKUP(AA283,'標準様式１シフト記号表（勤務時間帯）'!$C$6:$U$35,19,FALSE))</f>
        <v/>
      </c>
      <c r="AB285" s="302" t="str">
        <f>IF(AB283="","",VLOOKUP(AB283,'標準様式１シフト記号表（勤務時間帯）'!$C$6:$U$35,19,FALSE))</f>
        <v/>
      </c>
      <c r="AC285" s="302" t="str">
        <f>IF(AC283="","",VLOOKUP(AC283,'標準様式１シフト記号表（勤務時間帯）'!$C$6:$U$35,19,FALSE))</f>
        <v/>
      </c>
      <c r="AD285" s="302" t="str">
        <f>IF(AD283="","",VLOOKUP(AD283,'標準様式１シフト記号表（勤務時間帯）'!$C$6:$U$35,19,FALSE))</f>
        <v/>
      </c>
      <c r="AE285" s="302" t="str">
        <f>IF(AE283="","",VLOOKUP(AE283,'標準様式１シフト記号表（勤務時間帯）'!$C$6:$U$35,19,FALSE))</f>
        <v/>
      </c>
      <c r="AF285" s="303" t="str">
        <f>IF(AF283="","",VLOOKUP(AF283,'標準様式１シフト記号表（勤務時間帯）'!$C$6:$U$35,19,FALSE))</f>
        <v/>
      </c>
      <c r="AG285" s="301" t="str">
        <f>IF(AG283="","",VLOOKUP(AG283,'標準様式１シフト記号表（勤務時間帯）'!$C$6:$U$35,19,FALSE))</f>
        <v/>
      </c>
      <c r="AH285" s="302" t="str">
        <f>IF(AH283="","",VLOOKUP(AH283,'標準様式１シフト記号表（勤務時間帯）'!$C$6:$U$35,19,FALSE))</f>
        <v/>
      </c>
      <c r="AI285" s="302" t="str">
        <f>IF(AI283="","",VLOOKUP(AI283,'標準様式１シフト記号表（勤務時間帯）'!$C$6:$U$35,19,FALSE))</f>
        <v/>
      </c>
      <c r="AJ285" s="302" t="str">
        <f>IF(AJ283="","",VLOOKUP(AJ283,'標準様式１シフト記号表（勤務時間帯）'!$C$6:$U$35,19,FALSE))</f>
        <v/>
      </c>
      <c r="AK285" s="302" t="str">
        <f>IF(AK283="","",VLOOKUP(AK283,'標準様式１シフト記号表（勤務時間帯）'!$C$6:$U$35,19,FALSE))</f>
        <v/>
      </c>
      <c r="AL285" s="302" t="str">
        <f>IF(AL283="","",VLOOKUP(AL283,'標準様式１シフト記号表（勤務時間帯）'!$C$6:$U$35,19,FALSE))</f>
        <v/>
      </c>
      <c r="AM285" s="303" t="str">
        <f>IF(AM283="","",VLOOKUP(AM283,'標準様式１シフト記号表（勤務時間帯）'!$C$6:$U$35,19,FALSE))</f>
        <v/>
      </c>
      <c r="AN285" s="301" t="str">
        <f>IF(AN283="","",VLOOKUP(AN283,'標準様式１シフト記号表（勤務時間帯）'!$C$6:$U$35,19,FALSE))</f>
        <v/>
      </c>
      <c r="AO285" s="302" t="str">
        <f>IF(AO283="","",VLOOKUP(AO283,'標準様式１シフト記号表（勤務時間帯）'!$C$6:$U$35,19,FALSE))</f>
        <v/>
      </c>
      <c r="AP285" s="302" t="str">
        <f>IF(AP283="","",VLOOKUP(AP283,'標準様式１シフト記号表（勤務時間帯）'!$C$6:$U$35,19,FALSE))</f>
        <v/>
      </c>
      <c r="AQ285" s="302" t="str">
        <f>IF(AQ283="","",VLOOKUP(AQ283,'標準様式１シフト記号表（勤務時間帯）'!$C$6:$U$35,19,FALSE))</f>
        <v/>
      </c>
      <c r="AR285" s="302" t="str">
        <f>IF(AR283="","",VLOOKUP(AR283,'標準様式１シフト記号表（勤務時間帯）'!$C$6:$U$35,19,FALSE))</f>
        <v/>
      </c>
      <c r="AS285" s="302" t="str">
        <f>IF(AS283="","",VLOOKUP(AS283,'標準様式１シフト記号表（勤務時間帯）'!$C$6:$U$35,19,FALSE))</f>
        <v/>
      </c>
      <c r="AT285" s="303" t="str">
        <f>IF(AT283="","",VLOOKUP(AT283,'標準様式１シフト記号表（勤務時間帯）'!$C$6:$U$35,19,FALSE))</f>
        <v/>
      </c>
      <c r="AU285" s="301" t="str">
        <f>IF(AU283="","",VLOOKUP(AU283,'標準様式１シフト記号表（勤務時間帯）'!$C$6:$U$35,19,FALSE))</f>
        <v/>
      </c>
      <c r="AV285" s="302" t="str">
        <f>IF(AV283="","",VLOOKUP(AV283,'標準様式１シフト記号表（勤務時間帯）'!$C$6:$U$35,19,FALSE))</f>
        <v/>
      </c>
      <c r="AW285" s="302" t="str">
        <f>IF(AW283="","",VLOOKUP(AW283,'標準様式１シフト記号表（勤務時間帯）'!$C$6:$U$35,19,FALSE))</f>
        <v/>
      </c>
      <c r="AX285" s="1599">
        <f>IF($BB$3="４週",SUM(S285:AT285),IF($BB$3="暦月",SUM(S285:AW285),""))</f>
        <v>0</v>
      </c>
      <c r="AY285" s="1600"/>
      <c r="AZ285" s="1601">
        <f>IF($BB$3="４週",AX285/4,IF($BB$3="暦月",'標準様式１（100名）'!AX285/('標準様式１（100名）'!$BB$8/7),""))</f>
        <v>0</v>
      </c>
      <c r="BA285" s="1602"/>
      <c r="BB285" s="1644"/>
      <c r="BC285" s="1613"/>
      <c r="BD285" s="1613"/>
      <c r="BE285" s="1613"/>
      <c r="BF285" s="1614"/>
    </row>
    <row r="286" spans="2:58" ht="20.25" customHeight="1" x14ac:dyDescent="0.15">
      <c r="B286" s="1522">
        <f>B283+1</f>
        <v>89</v>
      </c>
      <c r="C286" s="1625"/>
      <c r="D286" s="1626"/>
      <c r="E286" s="1627"/>
      <c r="F286" s="304"/>
      <c r="G286" s="1606"/>
      <c r="H286" s="1608"/>
      <c r="I286" s="1538"/>
      <c r="J286" s="1538"/>
      <c r="K286" s="1539"/>
      <c r="L286" s="1609"/>
      <c r="M286" s="1610"/>
      <c r="N286" s="1610"/>
      <c r="O286" s="1611"/>
      <c r="P286" s="1615" t="s">
        <v>548</v>
      </c>
      <c r="Q286" s="1616"/>
      <c r="R286" s="1617"/>
      <c r="S286" s="354"/>
      <c r="T286" s="355"/>
      <c r="U286" s="355"/>
      <c r="V286" s="355"/>
      <c r="W286" s="355"/>
      <c r="X286" s="355"/>
      <c r="Y286" s="356"/>
      <c r="Z286" s="354"/>
      <c r="AA286" s="355"/>
      <c r="AB286" s="355"/>
      <c r="AC286" s="355"/>
      <c r="AD286" s="355"/>
      <c r="AE286" s="355"/>
      <c r="AF286" s="356"/>
      <c r="AG286" s="354"/>
      <c r="AH286" s="355"/>
      <c r="AI286" s="355"/>
      <c r="AJ286" s="355"/>
      <c r="AK286" s="355"/>
      <c r="AL286" s="355"/>
      <c r="AM286" s="356"/>
      <c r="AN286" s="354"/>
      <c r="AO286" s="355"/>
      <c r="AP286" s="355"/>
      <c r="AQ286" s="355"/>
      <c r="AR286" s="355"/>
      <c r="AS286" s="355"/>
      <c r="AT286" s="356"/>
      <c r="AU286" s="354"/>
      <c r="AV286" s="355"/>
      <c r="AW286" s="355"/>
      <c r="AX286" s="1692"/>
      <c r="AY286" s="1693"/>
      <c r="AZ286" s="1694"/>
      <c r="BA286" s="1695"/>
      <c r="BB286" s="1642"/>
      <c r="BC286" s="1610"/>
      <c r="BD286" s="1610"/>
      <c r="BE286" s="1610"/>
      <c r="BF286" s="1611"/>
    </row>
    <row r="287" spans="2:58" ht="20.25" customHeight="1" x14ac:dyDescent="0.15">
      <c r="B287" s="1522"/>
      <c r="C287" s="1628"/>
      <c r="D287" s="1629"/>
      <c r="E287" s="1630"/>
      <c r="F287" s="296"/>
      <c r="G287" s="1533"/>
      <c r="H287" s="1537"/>
      <c r="I287" s="1538"/>
      <c r="J287" s="1538"/>
      <c r="K287" s="1539"/>
      <c r="L287" s="1543"/>
      <c r="M287" s="1544"/>
      <c r="N287" s="1544"/>
      <c r="O287" s="1545"/>
      <c r="P287" s="1589" t="s">
        <v>549</v>
      </c>
      <c r="Q287" s="1590"/>
      <c r="R287" s="1591"/>
      <c r="S287" s="297" t="str">
        <f>IF(S286="","",VLOOKUP(S286,'標準様式１シフト記号表（勤務時間帯）'!$C$6:$K$35,9,FALSE))</f>
        <v/>
      </c>
      <c r="T287" s="298" t="str">
        <f>IF(T286="","",VLOOKUP(T286,'標準様式１シフト記号表（勤務時間帯）'!$C$6:$K$35,9,FALSE))</f>
        <v/>
      </c>
      <c r="U287" s="298" t="str">
        <f>IF(U286="","",VLOOKUP(U286,'標準様式１シフト記号表（勤務時間帯）'!$C$6:$K$35,9,FALSE))</f>
        <v/>
      </c>
      <c r="V287" s="298" t="str">
        <f>IF(V286="","",VLOOKUP(V286,'標準様式１シフト記号表（勤務時間帯）'!$C$6:$K$35,9,FALSE))</f>
        <v/>
      </c>
      <c r="W287" s="298" t="str">
        <f>IF(W286="","",VLOOKUP(W286,'標準様式１シフト記号表（勤務時間帯）'!$C$6:$K$35,9,FALSE))</f>
        <v/>
      </c>
      <c r="X287" s="298" t="str">
        <f>IF(X286="","",VLOOKUP(X286,'標準様式１シフト記号表（勤務時間帯）'!$C$6:$K$35,9,FALSE))</f>
        <v/>
      </c>
      <c r="Y287" s="299" t="str">
        <f>IF(Y286="","",VLOOKUP(Y286,'標準様式１シフト記号表（勤務時間帯）'!$C$6:$K$35,9,FALSE))</f>
        <v/>
      </c>
      <c r="Z287" s="297" t="str">
        <f>IF(Z286="","",VLOOKUP(Z286,'標準様式１シフト記号表（勤務時間帯）'!$C$6:$K$35,9,FALSE))</f>
        <v/>
      </c>
      <c r="AA287" s="298" t="str">
        <f>IF(AA286="","",VLOOKUP(AA286,'標準様式１シフト記号表（勤務時間帯）'!$C$6:$K$35,9,FALSE))</f>
        <v/>
      </c>
      <c r="AB287" s="298" t="str">
        <f>IF(AB286="","",VLOOKUP(AB286,'標準様式１シフト記号表（勤務時間帯）'!$C$6:$K$35,9,FALSE))</f>
        <v/>
      </c>
      <c r="AC287" s="298" t="str">
        <f>IF(AC286="","",VLOOKUP(AC286,'標準様式１シフト記号表（勤務時間帯）'!$C$6:$K$35,9,FALSE))</f>
        <v/>
      </c>
      <c r="AD287" s="298" t="str">
        <f>IF(AD286="","",VLOOKUP(AD286,'標準様式１シフト記号表（勤務時間帯）'!$C$6:$K$35,9,FALSE))</f>
        <v/>
      </c>
      <c r="AE287" s="298" t="str">
        <f>IF(AE286="","",VLOOKUP(AE286,'標準様式１シフト記号表（勤務時間帯）'!$C$6:$K$35,9,FALSE))</f>
        <v/>
      </c>
      <c r="AF287" s="299" t="str">
        <f>IF(AF286="","",VLOOKUP(AF286,'標準様式１シフト記号表（勤務時間帯）'!$C$6:$K$35,9,FALSE))</f>
        <v/>
      </c>
      <c r="AG287" s="297" t="str">
        <f>IF(AG286="","",VLOOKUP(AG286,'標準様式１シフト記号表（勤務時間帯）'!$C$6:$K$35,9,FALSE))</f>
        <v/>
      </c>
      <c r="AH287" s="298" t="str">
        <f>IF(AH286="","",VLOOKUP(AH286,'標準様式１シフト記号表（勤務時間帯）'!$C$6:$K$35,9,FALSE))</f>
        <v/>
      </c>
      <c r="AI287" s="298" t="str">
        <f>IF(AI286="","",VLOOKUP(AI286,'標準様式１シフト記号表（勤務時間帯）'!$C$6:$K$35,9,FALSE))</f>
        <v/>
      </c>
      <c r="AJ287" s="298" t="str">
        <f>IF(AJ286="","",VLOOKUP(AJ286,'標準様式１シフト記号表（勤務時間帯）'!$C$6:$K$35,9,FALSE))</f>
        <v/>
      </c>
      <c r="AK287" s="298" t="str">
        <f>IF(AK286="","",VLOOKUP(AK286,'標準様式１シフト記号表（勤務時間帯）'!$C$6:$K$35,9,FALSE))</f>
        <v/>
      </c>
      <c r="AL287" s="298" t="str">
        <f>IF(AL286="","",VLOOKUP(AL286,'標準様式１シフト記号表（勤務時間帯）'!$C$6:$K$35,9,FALSE))</f>
        <v/>
      </c>
      <c r="AM287" s="299" t="str">
        <f>IF(AM286="","",VLOOKUP(AM286,'標準様式１シフト記号表（勤務時間帯）'!$C$6:$K$35,9,FALSE))</f>
        <v/>
      </c>
      <c r="AN287" s="297" t="str">
        <f>IF(AN286="","",VLOOKUP(AN286,'標準様式１シフト記号表（勤務時間帯）'!$C$6:$K$35,9,FALSE))</f>
        <v/>
      </c>
      <c r="AO287" s="298" t="str">
        <f>IF(AO286="","",VLOOKUP(AO286,'標準様式１シフト記号表（勤務時間帯）'!$C$6:$K$35,9,FALSE))</f>
        <v/>
      </c>
      <c r="AP287" s="298" t="str">
        <f>IF(AP286="","",VLOOKUP(AP286,'標準様式１シフト記号表（勤務時間帯）'!$C$6:$K$35,9,FALSE))</f>
        <v/>
      </c>
      <c r="AQ287" s="298" t="str">
        <f>IF(AQ286="","",VLOOKUP(AQ286,'標準様式１シフト記号表（勤務時間帯）'!$C$6:$K$35,9,FALSE))</f>
        <v/>
      </c>
      <c r="AR287" s="298" t="str">
        <f>IF(AR286="","",VLOOKUP(AR286,'標準様式１シフト記号表（勤務時間帯）'!$C$6:$K$35,9,FALSE))</f>
        <v/>
      </c>
      <c r="AS287" s="298" t="str">
        <f>IF(AS286="","",VLOOKUP(AS286,'標準様式１シフト記号表（勤務時間帯）'!$C$6:$K$35,9,FALSE))</f>
        <v/>
      </c>
      <c r="AT287" s="299" t="str">
        <f>IF(AT286="","",VLOOKUP(AT286,'標準様式１シフト記号表（勤務時間帯）'!$C$6:$K$35,9,FALSE))</f>
        <v/>
      </c>
      <c r="AU287" s="297" t="str">
        <f>IF(AU286="","",VLOOKUP(AU286,'標準様式１シフト記号表（勤務時間帯）'!$C$6:$K$35,9,FALSE))</f>
        <v/>
      </c>
      <c r="AV287" s="298" t="str">
        <f>IF(AV286="","",VLOOKUP(AV286,'標準様式１シフト記号表（勤務時間帯）'!$C$6:$K$35,9,FALSE))</f>
        <v/>
      </c>
      <c r="AW287" s="298" t="str">
        <f>IF(AW286="","",VLOOKUP(AW286,'標準様式１シフト記号表（勤務時間帯）'!$C$6:$K$35,9,FALSE))</f>
        <v/>
      </c>
      <c r="AX287" s="1592">
        <f>IF($BB$3="４週",SUM(S287:AT287),IF($BB$3="暦月",SUM(S287:AW287),""))</f>
        <v>0</v>
      </c>
      <c r="AY287" s="1593"/>
      <c r="AZ287" s="1594">
        <f>IF($BB$3="４週",AX287/4,IF($BB$3="暦月",'標準様式１（100名）'!AX287/('標準様式１（100名）'!$BB$8/7),""))</f>
        <v>0</v>
      </c>
      <c r="BA287" s="1595"/>
      <c r="BB287" s="1643"/>
      <c r="BC287" s="1544"/>
      <c r="BD287" s="1544"/>
      <c r="BE287" s="1544"/>
      <c r="BF287" s="1545"/>
    </row>
    <row r="288" spans="2:58" ht="20.25" customHeight="1" x14ac:dyDescent="0.15">
      <c r="B288" s="1522"/>
      <c r="C288" s="1631"/>
      <c r="D288" s="1632"/>
      <c r="E288" s="1633"/>
      <c r="F288" s="357">
        <f>C286</f>
        <v>0</v>
      </c>
      <c r="G288" s="1607"/>
      <c r="H288" s="1537"/>
      <c r="I288" s="1538"/>
      <c r="J288" s="1538"/>
      <c r="K288" s="1539"/>
      <c r="L288" s="1612"/>
      <c r="M288" s="1613"/>
      <c r="N288" s="1613"/>
      <c r="O288" s="1614"/>
      <c r="P288" s="1596" t="s">
        <v>550</v>
      </c>
      <c r="Q288" s="1597"/>
      <c r="R288" s="1598"/>
      <c r="S288" s="301" t="str">
        <f>IF(S286="","",VLOOKUP(S286,'標準様式１シフト記号表（勤務時間帯）'!$C$6:$U$35,19,FALSE))</f>
        <v/>
      </c>
      <c r="T288" s="302" t="str">
        <f>IF(T286="","",VLOOKUP(T286,'標準様式１シフト記号表（勤務時間帯）'!$C$6:$U$35,19,FALSE))</f>
        <v/>
      </c>
      <c r="U288" s="302" t="str">
        <f>IF(U286="","",VLOOKUP(U286,'標準様式１シフト記号表（勤務時間帯）'!$C$6:$U$35,19,FALSE))</f>
        <v/>
      </c>
      <c r="V288" s="302" t="str">
        <f>IF(V286="","",VLOOKUP(V286,'標準様式１シフト記号表（勤務時間帯）'!$C$6:$U$35,19,FALSE))</f>
        <v/>
      </c>
      <c r="W288" s="302" t="str">
        <f>IF(W286="","",VLOOKUP(W286,'標準様式１シフト記号表（勤務時間帯）'!$C$6:$U$35,19,FALSE))</f>
        <v/>
      </c>
      <c r="X288" s="302" t="str">
        <f>IF(X286="","",VLOOKUP(X286,'標準様式１シフト記号表（勤務時間帯）'!$C$6:$U$35,19,FALSE))</f>
        <v/>
      </c>
      <c r="Y288" s="303" t="str">
        <f>IF(Y286="","",VLOOKUP(Y286,'標準様式１シフト記号表（勤務時間帯）'!$C$6:$U$35,19,FALSE))</f>
        <v/>
      </c>
      <c r="Z288" s="301" t="str">
        <f>IF(Z286="","",VLOOKUP(Z286,'標準様式１シフト記号表（勤務時間帯）'!$C$6:$U$35,19,FALSE))</f>
        <v/>
      </c>
      <c r="AA288" s="302" t="str">
        <f>IF(AA286="","",VLOOKUP(AA286,'標準様式１シフト記号表（勤務時間帯）'!$C$6:$U$35,19,FALSE))</f>
        <v/>
      </c>
      <c r="AB288" s="302" t="str">
        <f>IF(AB286="","",VLOOKUP(AB286,'標準様式１シフト記号表（勤務時間帯）'!$C$6:$U$35,19,FALSE))</f>
        <v/>
      </c>
      <c r="AC288" s="302" t="str">
        <f>IF(AC286="","",VLOOKUP(AC286,'標準様式１シフト記号表（勤務時間帯）'!$C$6:$U$35,19,FALSE))</f>
        <v/>
      </c>
      <c r="AD288" s="302" t="str">
        <f>IF(AD286="","",VLOOKUP(AD286,'標準様式１シフト記号表（勤務時間帯）'!$C$6:$U$35,19,FALSE))</f>
        <v/>
      </c>
      <c r="AE288" s="302" t="str">
        <f>IF(AE286="","",VLOOKUP(AE286,'標準様式１シフト記号表（勤務時間帯）'!$C$6:$U$35,19,FALSE))</f>
        <v/>
      </c>
      <c r="AF288" s="303" t="str">
        <f>IF(AF286="","",VLOOKUP(AF286,'標準様式１シフト記号表（勤務時間帯）'!$C$6:$U$35,19,FALSE))</f>
        <v/>
      </c>
      <c r="AG288" s="301" t="str">
        <f>IF(AG286="","",VLOOKUP(AG286,'標準様式１シフト記号表（勤務時間帯）'!$C$6:$U$35,19,FALSE))</f>
        <v/>
      </c>
      <c r="AH288" s="302" t="str">
        <f>IF(AH286="","",VLOOKUP(AH286,'標準様式１シフト記号表（勤務時間帯）'!$C$6:$U$35,19,FALSE))</f>
        <v/>
      </c>
      <c r="AI288" s="302" t="str">
        <f>IF(AI286="","",VLOOKUP(AI286,'標準様式１シフト記号表（勤務時間帯）'!$C$6:$U$35,19,FALSE))</f>
        <v/>
      </c>
      <c r="AJ288" s="302" t="str">
        <f>IF(AJ286="","",VLOOKUP(AJ286,'標準様式１シフト記号表（勤務時間帯）'!$C$6:$U$35,19,FALSE))</f>
        <v/>
      </c>
      <c r="AK288" s="302" t="str">
        <f>IF(AK286="","",VLOOKUP(AK286,'標準様式１シフト記号表（勤務時間帯）'!$C$6:$U$35,19,FALSE))</f>
        <v/>
      </c>
      <c r="AL288" s="302" t="str">
        <f>IF(AL286="","",VLOOKUP(AL286,'標準様式１シフト記号表（勤務時間帯）'!$C$6:$U$35,19,FALSE))</f>
        <v/>
      </c>
      <c r="AM288" s="303" t="str">
        <f>IF(AM286="","",VLOOKUP(AM286,'標準様式１シフト記号表（勤務時間帯）'!$C$6:$U$35,19,FALSE))</f>
        <v/>
      </c>
      <c r="AN288" s="301" t="str">
        <f>IF(AN286="","",VLOOKUP(AN286,'標準様式１シフト記号表（勤務時間帯）'!$C$6:$U$35,19,FALSE))</f>
        <v/>
      </c>
      <c r="AO288" s="302" t="str">
        <f>IF(AO286="","",VLOOKUP(AO286,'標準様式１シフト記号表（勤務時間帯）'!$C$6:$U$35,19,FALSE))</f>
        <v/>
      </c>
      <c r="AP288" s="302" t="str">
        <f>IF(AP286="","",VLOOKUP(AP286,'標準様式１シフト記号表（勤務時間帯）'!$C$6:$U$35,19,FALSE))</f>
        <v/>
      </c>
      <c r="AQ288" s="302" t="str">
        <f>IF(AQ286="","",VLOOKUP(AQ286,'標準様式１シフト記号表（勤務時間帯）'!$C$6:$U$35,19,FALSE))</f>
        <v/>
      </c>
      <c r="AR288" s="302" t="str">
        <f>IF(AR286="","",VLOOKUP(AR286,'標準様式１シフト記号表（勤務時間帯）'!$C$6:$U$35,19,FALSE))</f>
        <v/>
      </c>
      <c r="AS288" s="302" t="str">
        <f>IF(AS286="","",VLOOKUP(AS286,'標準様式１シフト記号表（勤務時間帯）'!$C$6:$U$35,19,FALSE))</f>
        <v/>
      </c>
      <c r="AT288" s="303" t="str">
        <f>IF(AT286="","",VLOOKUP(AT286,'標準様式１シフト記号表（勤務時間帯）'!$C$6:$U$35,19,FALSE))</f>
        <v/>
      </c>
      <c r="AU288" s="301" t="str">
        <f>IF(AU286="","",VLOOKUP(AU286,'標準様式１シフト記号表（勤務時間帯）'!$C$6:$U$35,19,FALSE))</f>
        <v/>
      </c>
      <c r="AV288" s="302" t="str">
        <f>IF(AV286="","",VLOOKUP(AV286,'標準様式１シフト記号表（勤務時間帯）'!$C$6:$U$35,19,FALSE))</f>
        <v/>
      </c>
      <c r="AW288" s="302" t="str">
        <f>IF(AW286="","",VLOOKUP(AW286,'標準様式１シフト記号表（勤務時間帯）'!$C$6:$U$35,19,FALSE))</f>
        <v/>
      </c>
      <c r="AX288" s="1599">
        <f>IF($BB$3="４週",SUM(S288:AT288),IF($BB$3="暦月",SUM(S288:AW288),""))</f>
        <v>0</v>
      </c>
      <c r="AY288" s="1600"/>
      <c r="AZ288" s="1601">
        <f>IF($BB$3="４週",AX288/4,IF($BB$3="暦月",'標準様式１（100名）'!AX288/('標準様式１（100名）'!$BB$8/7),""))</f>
        <v>0</v>
      </c>
      <c r="BA288" s="1602"/>
      <c r="BB288" s="1644"/>
      <c r="BC288" s="1613"/>
      <c r="BD288" s="1613"/>
      <c r="BE288" s="1613"/>
      <c r="BF288" s="1614"/>
    </row>
    <row r="289" spans="2:58" ht="20.25" customHeight="1" x14ac:dyDescent="0.15">
      <c r="B289" s="1522">
        <f>B286+1</f>
        <v>90</v>
      </c>
      <c r="C289" s="1625"/>
      <c r="D289" s="1626"/>
      <c r="E289" s="1627"/>
      <c r="F289" s="304"/>
      <c r="G289" s="1606"/>
      <c r="H289" s="1608"/>
      <c r="I289" s="1538"/>
      <c r="J289" s="1538"/>
      <c r="K289" s="1539"/>
      <c r="L289" s="1609"/>
      <c r="M289" s="1610"/>
      <c r="N289" s="1610"/>
      <c r="O289" s="1611"/>
      <c r="P289" s="1615" t="s">
        <v>548</v>
      </c>
      <c r="Q289" s="1616"/>
      <c r="R289" s="1617"/>
      <c r="S289" s="354"/>
      <c r="T289" s="355"/>
      <c r="U289" s="355"/>
      <c r="V289" s="355"/>
      <c r="W289" s="355"/>
      <c r="X289" s="355"/>
      <c r="Y289" s="356"/>
      <c r="Z289" s="354"/>
      <c r="AA289" s="355"/>
      <c r="AB289" s="355"/>
      <c r="AC289" s="355"/>
      <c r="AD289" s="355"/>
      <c r="AE289" s="355"/>
      <c r="AF289" s="356"/>
      <c r="AG289" s="354"/>
      <c r="AH289" s="355"/>
      <c r="AI289" s="355"/>
      <c r="AJ289" s="355"/>
      <c r="AK289" s="355"/>
      <c r="AL289" s="355"/>
      <c r="AM289" s="356"/>
      <c r="AN289" s="354"/>
      <c r="AO289" s="355"/>
      <c r="AP289" s="355"/>
      <c r="AQ289" s="355"/>
      <c r="AR289" s="355"/>
      <c r="AS289" s="355"/>
      <c r="AT289" s="356"/>
      <c r="AU289" s="354"/>
      <c r="AV289" s="355"/>
      <c r="AW289" s="355"/>
      <c r="AX289" s="1692"/>
      <c r="AY289" s="1693"/>
      <c r="AZ289" s="1694"/>
      <c r="BA289" s="1695"/>
      <c r="BB289" s="1642"/>
      <c r="BC289" s="1610"/>
      <c r="BD289" s="1610"/>
      <c r="BE289" s="1610"/>
      <c r="BF289" s="1611"/>
    </row>
    <row r="290" spans="2:58" ht="20.25" customHeight="1" x14ac:dyDescent="0.15">
      <c r="B290" s="1522"/>
      <c r="C290" s="1628"/>
      <c r="D290" s="1629"/>
      <c r="E290" s="1630"/>
      <c r="F290" s="296"/>
      <c r="G290" s="1533"/>
      <c r="H290" s="1537"/>
      <c r="I290" s="1538"/>
      <c r="J290" s="1538"/>
      <c r="K290" s="1539"/>
      <c r="L290" s="1543"/>
      <c r="M290" s="1544"/>
      <c r="N290" s="1544"/>
      <c r="O290" s="1545"/>
      <c r="P290" s="1589" t="s">
        <v>549</v>
      </c>
      <c r="Q290" s="1590"/>
      <c r="R290" s="1591"/>
      <c r="S290" s="297" t="str">
        <f>IF(S289="","",VLOOKUP(S289,'標準様式１シフト記号表（勤務時間帯）'!$C$6:$K$35,9,FALSE))</f>
        <v/>
      </c>
      <c r="T290" s="298" t="str">
        <f>IF(T289="","",VLOOKUP(T289,'標準様式１シフト記号表（勤務時間帯）'!$C$6:$K$35,9,FALSE))</f>
        <v/>
      </c>
      <c r="U290" s="298" t="str">
        <f>IF(U289="","",VLOOKUP(U289,'標準様式１シフト記号表（勤務時間帯）'!$C$6:$K$35,9,FALSE))</f>
        <v/>
      </c>
      <c r="V290" s="298" t="str">
        <f>IF(V289="","",VLOOKUP(V289,'標準様式１シフト記号表（勤務時間帯）'!$C$6:$K$35,9,FALSE))</f>
        <v/>
      </c>
      <c r="W290" s="298" t="str">
        <f>IF(W289="","",VLOOKUP(W289,'標準様式１シフト記号表（勤務時間帯）'!$C$6:$K$35,9,FALSE))</f>
        <v/>
      </c>
      <c r="X290" s="298" t="str">
        <f>IF(X289="","",VLOOKUP(X289,'標準様式１シフト記号表（勤務時間帯）'!$C$6:$K$35,9,FALSE))</f>
        <v/>
      </c>
      <c r="Y290" s="299" t="str">
        <f>IF(Y289="","",VLOOKUP(Y289,'標準様式１シフト記号表（勤務時間帯）'!$C$6:$K$35,9,FALSE))</f>
        <v/>
      </c>
      <c r="Z290" s="297" t="str">
        <f>IF(Z289="","",VLOOKUP(Z289,'標準様式１シフト記号表（勤務時間帯）'!$C$6:$K$35,9,FALSE))</f>
        <v/>
      </c>
      <c r="AA290" s="298" t="str">
        <f>IF(AA289="","",VLOOKUP(AA289,'標準様式１シフト記号表（勤務時間帯）'!$C$6:$K$35,9,FALSE))</f>
        <v/>
      </c>
      <c r="AB290" s="298" t="str">
        <f>IF(AB289="","",VLOOKUP(AB289,'標準様式１シフト記号表（勤務時間帯）'!$C$6:$K$35,9,FALSE))</f>
        <v/>
      </c>
      <c r="AC290" s="298" t="str">
        <f>IF(AC289="","",VLOOKUP(AC289,'標準様式１シフト記号表（勤務時間帯）'!$C$6:$K$35,9,FALSE))</f>
        <v/>
      </c>
      <c r="AD290" s="298" t="str">
        <f>IF(AD289="","",VLOOKUP(AD289,'標準様式１シフト記号表（勤務時間帯）'!$C$6:$K$35,9,FALSE))</f>
        <v/>
      </c>
      <c r="AE290" s="298" t="str">
        <f>IF(AE289="","",VLOOKUP(AE289,'標準様式１シフト記号表（勤務時間帯）'!$C$6:$K$35,9,FALSE))</f>
        <v/>
      </c>
      <c r="AF290" s="299" t="str">
        <f>IF(AF289="","",VLOOKUP(AF289,'標準様式１シフト記号表（勤務時間帯）'!$C$6:$K$35,9,FALSE))</f>
        <v/>
      </c>
      <c r="AG290" s="297" t="str">
        <f>IF(AG289="","",VLOOKUP(AG289,'標準様式１シフト記号表（勤務時間帯）'!$C$6:$K$35,9,FALSE))</f>
        <v/>
      </c>
      <c r="AH290" s="298" t="str">
        <f>IF(AH289="","",VLOOKUP(AH289,'標準様式１シフト記号表（勤務時間帯）'!$C$6:$K$35,9,FALSE))</f>
        <v/>
      </c>
      <c r="AI290" s="298" t="str">
        <f>IF(AI289="","",VLOOKUP(AI289,'標準様式１シフト記号表（勤務時間帯）'!$C$6:$K$35,9,FALSE))</f>
        <v/>
      </c>
      <c r="AJ290" s="298" t="str">
        <f>IF(AJ289="","",VLOOKUP(AJ289,'標準様式１シフト記号表（勤務時間帯）'!$C$6:$K$35,9,FALSE))</f>
        <v/>
      </c>
      <c r="AK290" s="298" t="str">
        <f>IF(AK289="","",VLOOKUP(AK289,'標準様式１シフト記号表（勤務時間帯）'!$C$6:$K$35,9,FALSE))</f>
        <v/>
      </c>
      <c r="AL290" s="298" t="str">
        <f>IF(AL289="","",VLOOKUP(AL289,'標準様式１シフト記号表（勤務時間帯）'!$C$6:$K$35,9,FALSE))</f>
        <v/>
      </c>
      <c r="AM290" s="299" t="str">
        <f>IF(AM289="","",VLOOKUP(AM289,'標準様式１シフト記号表（勤務時間帯）'!$C$6:$K$35,9,FALSE))</f>
        <v/>
      </c>
      <c r="AN290" s="297" t="str">
        <f>IF(AN289="","",VLOOKUP(AN289,'標準様式１シフト記号表（勤務時間帯）'!$C$6:$K$35,9,FALSE))</f>
        <v/>
      </c>
      <c r="AO290" s="298" t="str">
        <f>IF(AO289="","",VLOOKUP(AO289,'標準様式１シフト記号表（勤務時間帯）'!$C$6:$K$35,9,FALSE))</f>
        <v/>
      </c>
      <c r="AP290" s="298" t="str">
        <f>IF(AP289="","",VLOOKUP(AP289,'標準様式１シフト記号表（勤務時間帯）'!$C$6:$K$35,9,FALSE))</f>
        <v/>
      </c>
      <c r="AQ290" s="298" t="str">
        <f>IF(AQ289="","",VLOOKUP(AQ289,'標準様式１シフト記号表（勤務時間帯）'!$C$6:$K$35,9,FALSE))</f>
        <v/>
      </c>
      <c r="AR290" s="298" t="str">
        <f>IF(AR289="","",VLOOKUP(AR289,'標準様式１シフト記号表（勤務時間帯）'!$C$6:$K$35,9,FALSE))</f>
        <v/>
      </c>
      <c r="AS290" s="298" t="str">
        <f>IF(AS289="","",VLOOKUP(AS289,'標準様式１シフト記号表（勤務時間帯）'!$C$6:$K$35,9,FALSE))</f>
        <v/>
      </c>
      <c r="AT290" s="299" t="str">
        <f>IF(AT289="","",VLOOKUP(AT289,'標準様式１シフト記号表（勤務時間帯）'!$C$6:$K$35,9,FALSE))</f>
        <v/>
      </c>
      <c r="AU290" s="297" t="str">
        <f>IF(AU289="","",VLOOKUP(AU289,'標準様式１シフト記号表（勤務時間帯）'!$C$6:$K$35,9,FALSE))</f>
        <v/>
      </c>
      <c r="AV290" s="298" t="str">
        <f>IF(AV289="","",VLOOKUP(AV289,'標準様式１シフト記号表（勤務時間帯）'!$C$6:$K$35,9,FALSE))</f>
        <v/>
      </c>
      <c r="AW290" s="298" t="str">
        <f>IF(AW289="","",VLOOKUP(AW289,'標準様式１シフト記号表（勤務時間帯）'!$C$6:$K$35,9,FALSE))</f>
        <v/>
      </c>
      <c r="AX290" s="1592">
        <f>IF($BB$3="４週",SUM(S290:AT290),IF($BB$3="暦月",SUM(S290:AW290),""))</f>
        <v>0</v>
      </c>
      <c r="AY290" s="1593"/>
      <c r="AZ290" s="1594">
        <f>IF($BB$3="４週",AX290/4,IF($BB$3="暦月",'標準様式１（100名）'!AX290/('標準様式１（100名）'!$BB$8/7),""))</f>
        <v>0</v>
      </c>
      <c r="BA290" s="1595"/>
      <c r="BB290" s="1643"/>
      <c r="BC290" s="1544"/>
      <c r="BD290" s="1544"/>
      <c r="BE290" s="1544"/>
      <c r="BF290" s="1545"/>
    </row>
    <row r="291" spans="2:58" ht="20.25" customHeight="1" x14ac:dyDescent="0.15">
      <c r="B291" s="1522"/>
      <c r="C291" s="1631"/>
      <c r="D291" s="1632"/>
      <c r="E291" s="1633"/>
      <c r="F291" s="357">
        <f>C289</f>
        <v>0</v>
      </c>
      <c r="G291" s="1607"/>
      <c r="H291" s="1537"/>
      <c r="I291" s="1538"/>
      <c r="J291" s="1538"/>
      <c r="K291" s="1539"/>
      <c r="L291" s="1612"/>
      <c r="M291" s="1613"/>
      <c r="N291" s="1613"/>
      <c r="O291" s="1614"/>
      <c r="P291" s="1596" t="s">
        <v>550</v>
      </c>
      <c r="Q291" s="1597"/>
      <c r="R291" s="1598"/>
      <c r="S291" s="301" t="str">
        <f>IF(S289="","",VLOOKUP(S289,'標準様式１シフト記号表（勤務時間帯）'!$C$6:$U$35,19,FALSE))</f>
        <v/>
      </c>
      <c r="T291" s="302" t="str">
        <f>IF(T289="","",VLOOKUP(T289,'標準様式１シフト記号表（勤務時間帯）'!$C$6:$U$35,19,FALSE))</f>
        <v/>
      </c>
      <c r="U291" s="302" t="str">
        <f>IF(U289="","",VLOOKUP(U289,'標準様式１シフト記号表（勤務時間帯）'!$C$6:$U$35,19,FALSE))</f>
        <v/>
      </c>
      <c r="V291" s="302" t="str">
        <f>IF(V289="","",VLOOKUP(V289,'標準様式１シフト記号表（勤務時間帯）'!$C$6:$U$35,19,FALSE))</f>
        <v/>
      </c>
      <c r="W291" s="302" t="str">
        <f>IF(W289="","",VLOOKUP(W289,'標準様式１シフト記号表（勤務時間帯）'!$C$6:$U$35,19,FALSE))</f>
        <v/>
      </c>
      <c r="X291" s="302" t="str">
        <f>IF(X289="","",VLOOKUP(X289,'標準様式１シフト記号表（勤務時間帯）'!$C$6:$U$35,19,FALSE))</f>
        <v/>
      </c>
      <c r="Y291" s="303" t="str">
        <f>IF(Y289="","",VLOOKUP(Y289,'標準様式１シフト記号表（勤務時間帯）'!$C$6:$U$35,19,FALSE))</f>
        <v/>
      </c>
      <c r="Z291" s="301" t="str">
        <f>IF(Z289="","",VLOOKUP(Z289,'標準様式１シフト記号表（勤務時間帯）'!$C$6:$U$35,19,FALSE))</f>
        <v/>
      </c>
      <c r="AA291" s="302" t="str">
        <f>IF(AA289="","",VLOOKUP(AA289,'標準様式１シフト記号表（勤務時間帯）'!$C$6:$U$35,19,FALSE))</f>
        <v/>
      </c>
      <c r="AB291" s="302" t="str">
        <f>IF(AB289="","",VLOOKUP(AB289,'標準様式１シフト記号表（勤務時間帯）'!$C$6:$U$35,19,FALSE))</f>
        <v/>
      </c>
      <c r="AC291" s="302" t="str">
        <f>IF(AC289="","",VLOOKUP(AC289,'標準様式１シフト記号表（勤務時間帯）'!$C$6:$U$35,19,FALSE))</f>
        <v/>
      </c>
      <c r="AD291" s="302" t="str">
        <f>IF(AD289="","",VLOOKUP(AD289,'標準様式１シフト記号表（勤務時間帯）'!$C$6:$U$35,19,FALSE))</f>
        <v/>
      </c>
      <c r="AE291" s="302" t="str">
        <f>IF(AE289="","",VLOOKUP(AE289,'標準様式１シフト記号表（勤務時間帯）'!$C$6:$U$35,19,FALSE))</f>
        <v/>
      </c>
      <c r="AF291" s="303" t="str">
        <f>IF(AF289="","",VLOOKUP(AF289,'標準様式１シフト記号表（勤務時間帯）'!$C$6:$U$35,19,FALSE))</f>
        <v/>
      </c>
      <c r="AG291" s="301" t="str">
        <f>IF(AG289="","",VLOOKUP(AG289,'標準様式１シフト記号表（勤務時間帯）'!$C$6:$U$35,19,FALSE))</f>
        <v/>
      </c>
      <c r="AH291" s="302" t="str">
        <f>IF(AH289="","",VLOOKUP(AH289,'標準様式１シフト記号表（勤務時間帯）'!$C$6:$U$35,19,FALSE))</f>
        <v/>
      </c>
      <c r="AI291" s="302" t="str">
        <f>IF(AI289="","",VLOOKUP(AI289,'標準様式１シフト記号表（勤務時間帯）'!$C$6:$U$35,19,FALSE))</f>
        <v/>
      </c>
      <c r="AJ291" s="302" t="str">
        <f>IF(AJ289="","",VLOOKUP(AJ289,'標準様式１シフト記号表（勤務時間帯）'!$C$6:$U$35,19,FALSE))</f>
        <v/>
      </c>
      <c r="AK291" s="302" t="str">
        <f>IF(AK289="","",VLOOKUP(AK289,'標準様式１シフト記号表（勤務時間帯）'!$C$6:$U$35,19,FALSE))</f>
        <v/>
      </c>
      <c r="AL291" s="302" t="str">
        <f>IF(AL289="","",VLOOKUP(AL289,'標準様式１シフト記号表（勤務時間帯）'!$C$6:$U$35,19,FALSE))</f>
        <v/>
      </c>
      <c r="AM291" s="303" t="str">
        <f>IF(AM289="","",VLOOKUP(AM289,'標準様式１シフト記号表（勤務時間帯）'!$C$6:$U$35,19,FALSE))</f>
        <v/>
      </c>
      <c r="AN291" s="301" t="str">
        <f>IF(AN289="","",VLOOKUP(AN289,'標準様式１シフト記号表（勤務時間帯）'!$C$6:$U$35,19,FALSE))</f>
        <v/>
      </c>
      <c r="AO291" s="302" t="str">
        <f>IF(AO289="","",VLOOKUP(AO289,'標準様式１シフト記号表（勤務時間帯）'!$C$6:$U$35,19,FALSE))</f>
        <v/>
      </c>
      <c r="AP291" s="302" t="str">
        <f>IF(AP289="","",VLOOKUP(AP289,'標準様式１シフト記号表（勤務時間帯）'!$C$6:$U$35,19,FALSE))</f>
        <v/>
      </c>
      <c r="AQ291" s="302" t="str">
        <f>IF(AQ289="","",VLOOKUP(AQ289,'標準様式１シフト記号表（勤務時間帯）'!$C$6:$U$35,19,FALSE))</f>
        <v/>
      </c>
      <c r="AR291" s="302" t="str">
        <f>IF(AR289="","",VLOOKUP(AR289,'標準様式１シフト記号表（勤務時間帯）'!$C$6:$U$35,19,FALSE))</f>
        <v/>
      </c>
      <c r="AS291" s="302" t="str">
        <f>IF(AS289="","",VLOOKUP(AS289,'標準様式１シフト記号表（勤務時間帯）'!$C$6:$U$35,19,FALSE))</f>
        <v/>
      </c>
      <c r="AT291" s="303" t="str">
        <f>IF(AT289="","",VLOOKUP(AT289,'標準様式１シフト記号表（勤務時間帯）'!$C$6:$U$35,19,FALSE))</f>
        <v/>
      </c>
      <c r="AU291" s="301" t="str">
        <f>IF(AU289="","",VLOOKUP(AU289,'標準様式１シフト記号表（勤務時間帯）'!$C$6:$U$35,19,FALSE))</f>
        <v/>
      </c>
      <c r="AV291" s="302" t="str">
        <f>IF(AV289="","",VLOOKUP(AV289,'標準様式１シフト記号表（勤務時間帯）'!$C$6:$U$35,19,FALSE))</f>
        <v/>
      </c>
      <c r="AW291" s="302" t="str">
        <f>IF(AW289="","",VLOOKUP(AW289,'標準様式１シフト記号表（勤務時間帯）'!$C$6:$U$35,19,FALSE))</f>
        <v/>
      </c>
      <c r="AX291" s="1599">
        <f>IF($BB$3="４週",SUM(S291:AT291),IF($BB$3="暦月",SUM(S291:AW291),""))</f>
        <v>0</v>
      </c>
      <c r="AY291" s="1600"/>
      <c r="AZ291" s="1601">
        <f>IF($BB$3="４週",AX291/4,IF($BB$3="暦月",'標準様式１（100名）'!AX291/('標準様式１（100名）'!$BB$8/7),""))</f>
        <v>0</v>
      </c>
      <c r="BA291" s="1602"/>
      <c r="BB291" s="1644"/>
      <c r="BC291" s="1613"/>
      <c r="BD291" s="1613"/>
      <c r="BE291" s="1613"/>
      <c r="BF291" s="1614"/>
    </row>
    <row r="292" spans="2:58" ht="20.25" customHeight="1" x14ac:dyDescent="0.15">
      <c r="B292" s="1522">
        <f>B289+1</f>
        <v>91</v>
      </c>
      <c r="C292" s="1625"/>
      <c r="D292" s="1626"/>
      <c r="E292" s="1627"/>
      <c r="F292" s="304"/>
      <c r="G292" s="1606"/>
      <c r="H292" s="1608"/>
      <c r="I292" s="1538"/>
      <c r="J292" s="1538"/>
      <c r="K292" s="1539"/>
      <c r="L292" s="1609"/>
      <c r="M292" s="1610"/>
      <c r="N292" s="1610"/>
      <c r="O292" s="1611"/>
      <c r="P292" s="1615" t="s">
        <v>548</v>
      </c>
      <c r="Q292" s="1616"/>
      <c r="R292" s="1617"/>
      <c r="S292" s="354"/>
      <c r="T292" s="355"/>
      <c r="U292" s="355"/>
      <c r="V292" s="355"/>
      <c r="W292" s="355"/>
      <c r="X292" s="355"/>
      <c r="Y292" s="356"/>
      <c r="Z292" s="354"/>
      <c r="AA292" s="355"/>
      <c r="AB292" s="355"/>
      <c r="AC292" s="355"/>
      <c r="AD292" s="355"/>
      <c r="AE292" s="355"/>
      <c r="AF292" s="356"/>
      <c r="AG292" s="354"/>
      <c r="AH292" s="355"/>
      <c r="AI292" s="355"/>
      <c r="AJ292" s="355"/>
      <c r="AK292" s="355"/>
      <c r="AL292" s="355"/>
      <c r="AM292" s="356"/>
      <c r="AN292" s="354"/>
      <c r="AO292" s="355"/>
      <c r="AP292" s="355"/>
      <c r="AQ292" s="355"/>
      <c r="AR292" s="355"/>
      <c r="AS292" s="355"/>
      <c r="AT292" s="356"/>
      <c r="AU292" s="354"/>
      <c r="AV292" s="355"/>
      <c r="AW292" s="355"/>
      <c r="AX292" s="1692"/>
      <c r="AY292" s="1693"/>
      <c r="AZ292" s="1694"/>
      <c r="BA292" s="1695"/>
      <c r="BB292" s="1642"/>
      <c r="BC292" s="1610"/>
      <c r="BD292" s="1610"/>
      <c r="BE292" s="1610"/>
      <c r="BF292" s="1611"/>
    </row>
    <row r="293" spans="2:58" ht="20.25" customHeight="1" x14ac:dyDescent="0.15">
      <c r="B293" s="1522"/>
      <c r="C293" s="1628"/>
      <c r="D293" s="1629"/>
      <c r="E293" s="1630"/>
      <c r="F293" s="296"/>
      <c r="G293" s="1533"/>
      <c r="H293" s="1537"/>
      <c r="I293" s="1538"/>
      <c r="J293" s="1538"/>
      <c r="K293" s="1539"/>
      <c r="L293" s="1543"/>
      <c r="M293" s="1544"/>
      <c r="N293" s="1544"/>
      <c r="O293" s="1545"/>
      <c r="P293" s="1589" t="s">
        <v>549</v>
      </c>
      <c r="Q293" s="1590"/>
      <c r="R293" s="1591"/>
      <c r="S293" s="297" t="str">
        <f>IF(S292="","",VLOOKUP(S292,'標準様式１シフト記号表（勤務時間帯）'!$C$6:$K$35,9,FALSE))</f>
        <v/>
      </c>
      <c r="T293" s="298" t="str">
        <f>IF(T292="","",VLOOKUP(T292,'標準様式１シフト記号表（勤務時間帯）'!$C$6:$K$35,9,FALSE))</f>
        <v/>
      </c>
      <c r="U293" s="298" t="str">
        <f>IF(U292="","",VLOOKUP(U292,'標準様式１シフト記号表（勤務時間帯）'!$C$6:$K$35,9,FALSE))</f>
        <v/>
      </c>
      <c r="V293" s="298" t="str">
        <f>IF(V292="","",VLOOKUP(V292,'標準様式１シフト記号表（勤務時間帯）'!$C$6:$K$35,9,FALSE))</f>
        <v/>
      </c>
      <c r="W293" s="298" t="str">
        <f>IF(W292="","",VLOOKUP(W292,'標準様式１シフト記号表（勤務時間帯）'!$C$6:$K$35,9,FALSE))</f>
        <v/>
      </c>
      <c r="X293" s="298" t="str">
        <f>IF(X292="","",VLOOKUP(X292,'標準様式１シフト記号表（勤務時間帯）'!$C$6:$K$35,9,FALSE))</f>
        <v/>
      </c>
      <c r="Y293" s="299" t="str">
        <f>IF(Y292="","",VLOOKUP(Y292,'標準様式１シフト記号表（勤務時間帯）'!$C$6:$K$35,9,FALSE))</f>
        <v/>
      </c>
      <c r="Z293" s="297" t="str">
        <f>IF(Z292="","",VLOOKUP(Z292,'標準様式１シフト記号表（勤務時間帯）'!$C$6:$K$35,9,FALSE))</f>
        <v/>
      </c>
      <c r="AA293" s="298" t="str">
        <f>IF(AA292="","",VLOOKUP(AA292,'標準様式１シフト記号表（勤務時間帯）'!$C$6:$K$35,9,FALSE))</f>
        <v/>
      </c>
      <c r="AB293" s="298" t="str">
        <f>IF(AB292="","",VLOOKUP(AB292,'標準様式１シフト記号表（勤務時間帯）'!$C$6:$K$35,9,FALSE))</f>
        <v/>
      </c>
      <c r="AC293" s="298" t="str">
        <f>IF(AC292="","",VLOOKUP(AC292,'標準様式１シフト記号表（勤務時間帯）'!$C$6:$K$35,9,FALSE))</f>
        <v/>
      </c>
      <c r="AD293" s="298" t="str">
        <f>IF(AD292="","",VLOOKUP(AD292,'標準様式１シフト記号表（勤務時間帯）'!$C$6:$K$35,9,FALSE))</f>
        <v/>
      </c>
      <c r="AE293" s="298" t="str">
        <f>IF(AE292="","",VLOOKUP(AE292,'標準様式１シフト記号表（勤務時間帯）'!$C$6:$K$35,9,FALSE))</f>
        <v/>
      </c>
      <c r="AF293" s="299" t="str">
        <f>IF(AF292="","",VLOOKUP(AF292,'標準様式１シフト記号表（勤務時間帯）'!$C$6:$K$35,9,FALSE))</f>
        <v/>
      </c>
      <c r="AG293" s="297" t="str">
        <f>IF(AG292="","",VLOOKUP(AG292,'標準様式１シフト記号表（勤務時間帯）'!$C$6:$K$35,9,FALSE))</f>
        <v/>
      </c>
      <c r="AH293" s="298" t="str">
        <f>IF(AH292="","",VLOOKUP(AH292,'標準様式１シフト記号表（勤務時間帯）'!$C$6:$K$35,9,FALSE))</f>
        <v/>
      </c>
      <c r="AI293" s="298" t="str">
        <f>IF(AI292="","",VLOOKUP(AI292,'標準様式１シフト記号表（勤務時間帯）'!$C$6:$K$35,9,FALSE))</f>
        <v/>
      </c>
      <c r="AJ293" s="298" t="str">
        <f>IF(AJ292="","",VLOOKUP(AJ292,'標準様式１シフト記号表（勤務時間帯）'!$C$6:$K$35,9,FALSE))</f>
        <v/>
      </c>
      <c r="AK293" s="298" t="str">
        <f>IF(AK292="","",VLOOKUP(AK292,'標準様式１シフト記号表（勤務時間帯）'!$C$6:$K$35,9,FALSE))</f>
        <v/>
      </c>
      <c r="AL293" s="298" t="str">
        <f>IF(AL292="","",VLOOKUP(AL292,'標準様式１シフト記号表（勤務時間帯）'!$C$6:$K$35,9,FALSE))</f>
        <v/>
      </c>
      <c r="AM293" s="299" t="str">
        <f>IF(AM292="","",VLOOKUP(AM292,'標準様式１シフト記号表（勤務時間帯）'!$C$6:$K$35,9,FALSE))</f>
        <v/>
      </c>
      <c r="AN293" s="297" t="str">
        <f>IF(AN292="","",VLOOKUP(AN292,'標準様式１シフト記号表（勤務時間帯）'!$C$6:$K$35,9,FALSE))</f>
        <v/>
      </c>
      <c r="AO293" s="298" t="str">
        <f>IF(AO292="","",VLOOKUP(AO292,'標準様式１シフト記号表（勤務時間帯）'!$C$6:$K$35,9,FALSE))</f>
        <v/>
      </c>
      <c r="AP293" s="298" t="str">
        <f>IF(AP292="","",VLOOKUP(AP292,'標準様式１シフト記号表（勤務時間帯）'!$C$6:$K$35,9,FALSE))</f>
        <v/>
      </c>
      <c r="AQ293" s="298" t="str">
        <f>IF(AQ292="","",VLOOKUP(AQ292,'標準様式１シフト記号表（勤務時間帯）'!$C$6:$K$35,9,FALSE))</f>
        <v/>
      </c>
      <c r="AR293" s="298" t="str">
        <f>IF(AR292="","",VLOOKUP(AR292,'標準様式１シフト記号表（勤務時間帯）'!$C$6:$K$35,9,FALSE))</f>
        <v/>
      </c>
      <c r="AS293" s="298" t="str">
        <f>IF(AS292="","",VLOOKUP(AS292,'標準様式１シフト記号表（勤務時間帯）'!$C$6:$K$35,9,FALSE))</f>
        <v/>
      </c>
      <c r="AT293" s="299" t="str">
        <f>IF(AT292="","",VLOOKUP(AT292,'標準様式１シフト記号表（勤務時間帯）'!$C$6:$K$35,9,FALSE))</f>
        <v/>
      </c>
      <c r="AU293" s="297" t="str">
        <f>IF(AU292="","",VLOOKUP(AU292,'標準様式１シフト記号表（勤務時間帯）'!$C$6:$K$35,9,FALSE))</f>
        <v/>
      </c>
      <c r="AV293" s="298" t="str">
        <f>IF(AV292="","",VLOOKUP(AV292,'標準様式１シフト記号表（勤務時間帯）'!$C$6:$K$35,9,FALSE))</f>
        <v/>
      </c>
      <c r="AW293" s="298" t="str">
        <f>IF(AW292="","",VLOOKUP(AW292,'標準様式１シフト記号表（勤務時間帯）'!$C$6:$K$35,9,FALSE))</f>
        <v/>
      </c>
      <c r="AX293" s="1592">
        <f>IF($BB$3="４週",SUM(S293:AT293),IF($BB$3="暦月",SUM(S293:AW293),""))</f>
        <v>0</v>
      </c>
      <c r="AY293" s="1593"/>
      <c r="AZ293" s="1594">
        <f>IF($BB$3="４週",AX293/4,IF($BB$3="暦月",'標準様式１（100名）'!AX293/('標準様式１（100名）'!$BB$8/7),""))</f>
        <v>0</v>
      </c>
      <c r="BA293" s="1595"/>
      <c r="BB293" s="1643"/>
      <c r="BC293" s="1544"/>
      <c r="BD293" s="1544"/>
      <c r="BE293" s="1544"/>
      <c r="BF293" s="1545"/>
    </row>
    <row r="294" spans="2:58" ht="20.25" customHeight="1" x14ac:dyDescent="0.15">
      <c r="B294" s="1522"/>
      <c r="C294" s="1631"/>
      <c r="D294" s="1632"/>
      <c r="E294" s="1633"/>
      <c r="F294" s="357">
        <f>C292</f>
        <v>0</v>
      </c>
      <c r="G294" s="1607"/>
      <c r="H294" s="1537"/>
      <c r="I294" s="1538"/>
      <c r="J294" s="1538"/>
      <c r="K294" s="1539"/>
      <c r="L294" s="1612"/>
      <c r="M294" s="1613"/>
      <c r="N294" s="1613"/>
      <c r="O294" s="1614"/>
      <c r="P294" s="1596" t="s">
        <v>550</v>
      </c>
      <c r="Q294" s="1597"/>
      <c r="R294" s="1598"/>
      <c r="S294" s="301" t="str">
        <f>IF(S292="","",VLOOKUP(S292,'標準様式１シフト記号表（勤務時間帯）'!$C$6:$U$35,19,FALSE))</f>
        <v/>
      </c>
      <c r="T294" s="302" t="str">
        <f>IF(T292="","",VLOOKUP(T292,'標準様式１シフト記号表（勤務時間帯）'!$C$6:$U$35,19,FALSE))</f>
        <v/>
      </c>
      <c r="U294" s="302" t="str">
        <f>IF(U292="","",VLOOKUP(U292,'標準様式１シフト記号表（勤務時間帯）'!$C$6:$U$35,19,FALSE))</f>
        <v/>
      </c>
      <c r="V294" s="302" t="str">
        <f>IF(V292="","",VLOOKUP(V292,'標準様式１シフト記号表（勤務時間帯）'!$C$6:$U$35,19,FALSE))</f>
        <v/>
      </c>
      <c r="W294" s="302" t="str">
        <f>IF(W292="","",VLOOKUP(W292,'標準様式１シフト記号表（勤務時間帯）'!$C$6:$U$35,19,FALSE))</f>
        <v/>
      </c>
      <c r="X294" s="302" t="str">
        <f>IF(X292="","",VLOOKUP(X292,'標準様式１シフト記号表（勤務時間帯）'!$C$6:$U$35,19,FALSE))</f>
        <v/>
      </c>
      <c r="Y294" s="303" t="str">
        <f>IF(Y292="","",VLOOKUP(Y292,'標準様式１シフト記号表（勤務時間帯）'!$C$6:$U$35,19,FALSE))</f>
        <v/>
      </c>
      <c r="Z294" s="301" t="str">
        <f>IF(Z292="","",VLOOKUP(Z292,'標準様式１シフト記号表（勤務時間帯）'!$C$6:$U$35,19,FALSE))</f>
        <v/>
      </c>
      <c r="AA294" s="302" t="str">
        <f>IF(AA292="","",VLOOKUP(AA292,'標準様式１シフト記号表（勤務時間帯）'!$C$6:$U$35,19,FALSE))</f>
        <v/>
      </c>
      <c r="AB294" s="302" t="str">
        <f>IF(AB292="","",VLOOKUP(AB292,'標準様式１シフト記号表（勤務時間帯）'!$C$6:$U$35,19,FALSE))</f>
        <v/>
      </c>
      <c r="AC294" s="302" t="str">
        <f>IF(AC292="","",VLOOKUP(AC292,'標準様式１シフト記号表（勤務時間帯）'!$C$6:$U$35,19,FALSE))</f>
        <v/>
      </c>
      <c r="AD294" s="302" t="str">
        <f>IF(AD292="","",VLOOKUP(AD292,'標準様式１シフト記号表（勤務時間帯）'!$C$6:$U$35,19,FALSE))</f>
        <v/>
      </c>
      <c r="AE294" s="302" t="str">
        <f>IF(AE292="","",VLOOKUP(AE292,'標準様式１シフト記号表（勤務時間帯）'!$C$6:$U$35,19,FALSE))</f>
        <v/>
      </c>
      <c r="AF294" s="303" t="str">
        <f>IF(AF292="","",VLOOKUP(AF292,'標準様式１シフト記号表（勤務時間帯）'!$C$6:$U$35,19,FALSE))</f>
        <v/>
      </c>
      <c r="AG294" s="301" t="str">
        <f>IF(AG292="","",VLOOKUP(AG292,'標準様式１シフト記号表（勤務時間帯）'!$C$6:$U$35,19,FALSE))</f>
        <v/>
      </c>
      <c r="AH294" s="302" t="str">
        <f>IF(AH292="","",VLOOKUP(AH292,'標準様式１シフト記号表（勤務時間帯）'!$C$6:$U$35,19,FALSE))</f>
        <v/>
      </c>
      <c r="AI294" s="302" t="str">
        <f>IF(AI292="","",VLOOKUP(AI292,'標準様式１シフト記号表（勤務時間帯）'!$C$6:$U$35,19,FALSE))</f>
        <v/>
      </c>
      <c r="AJ294" s="302" t="str">
        <f>IF(AJ292="","",VLOOKUP(AJ292,'標準様式１シフト記号表（勤務時間帯）'!$C$6:$U$35,19,FALSE))</f>
        <v/>
      </c>
      <c r="AK294" s="302" t="str">
        <f>IF(AK292="","",VLOOKUP(AK292,'標準様式１シフト記号表（勤務時間帯）'!$C$6:$U$35,19,FALSE))</f>
        <v/>
      </c>
      <c r="AL294" s="302" t="str">
        <f>IF(AL292="","",VLOOKUP(AL292,'標準様式１シフト記号表（勤務時間帯）'!$C$6:$U$35,19,FALSE))</f>
        <v/>
      </c>
      <c r="AM294" s="303" t="str">
        <f>IF(AM292="","",VLOOKUP(AM292,'標準様式１シフト記号表（勤務時間帯）'!$C$6:$U$35,19,FALSE))</f>
        <v/>
      </c>
      <c r="AN294" s="301" t="str">
        <f>IF(AN292="","",VLOOKUP(AN292,'標準様式１シフト記号表（勤務時間帯）'!$C$6:$U$35,19,FALSE))</f>
        <v/>
      </c>
      <c r="AO294" s="302" t="str">
        <f>IF(AO292="","",VLOOKUP(AO292,'標準様式１シフト記号表（勤務時間帯）'!$C$6:$U$35,19,FALSE))</f>
        <v/>
      </c>
      <c r="AP294" s="302" t="str">
        <f>IF(AP292="","",VLOOKUP(AP292,'標準様式１シフト記号表（勤務時間帯）'!$C$6:$U$35,19,FALSE))</f>
        <v/>
      </c>
      <c r="AQ294" s="302" t="str">
        <f>IF(AQ292="","",VLOOKUP(AQ292,'標準様式１シフト記号表（勤務時間帯）'!$C$6:$U$35,19,FALSE))</f>
        <v/>
      </c>
      <c r="AR294" s="302" t="str">
        <f>IF(AR292="","",VLOOKUP(AR292,'標準様式１シフト記号表（勤務時間帯）'!$C$6:$U$35,19,FALSE))</f>
        <v/>
      </c>
      <c r="AS294" s="302" t="str">
        <f>IF(AS292="","",VLOOKUP(AS292,'標準様式１シフト記号表（勤務時間帯）'!$C$6:$U$35,19,FALSE))</f>
        <v/>
      </c>
      <c r="AT294" s="303" t="str">
        <f>IF(AT292="","",VLOOKUP(AT292,'標準様式１シフト記号表（勤務時間帯）'!$C$6:$U$35,19,FALSE))</f>
        <v/>
      </c>
      <c r="AU294" s="301" t="str">
        <f>IF(AU292="","",VLOOKUP(AU292,'標準様式１シフト記号表（勤務時間帯）'!$C$6:$U$35,19,FALSE))</f>
        <v/>
      </c>
      <c r="AV294" s="302" t="str">
        <f>IF(AV292="","",VLOOKUP(AV292,'標準様式１シフト記号表（勤務時間帯）'!$C$6:$U$35,19,FALSE))</f>
        <v/>
      </c>
      <c r="AW294" s="302" t="str">
        <f>IF(AW292="","",VLOOKUP(AW292,'標準様式１シフト記号表（勤務時間帯）'!$C$6:$U$35,19,FALSE))</f>
        <v/>
      </c>
      <c r="AX294" s="1599">
        <f>IF($BB$3="４週",SUM(S294:AT294),IF($BB$3="暦月",SUM(S294:AW294),""))</f>
        <v>0</v>
      </c>
      <c r="AY294" s="1600"/>
      <c r="AZ294" s="1601">
        <f>IF($BB$3="４週",AX294/4,IF($BB$3="暦月",'標準様式１（100名）'!AX294/('標準様式１（100名）'!$BB$8/7),""))</f>
        <v>0</v>
      </c>
      <c r="BA294" s="1602"/>
      <c r="BB294" s="1644"/>
      <c r="BC294" s="1613"/>
      <c r="BD294" s="1613"/>
      <c r="BE294" s="1613"/>
      <c r="BF294" s="1614"/>
    </row>
    <row r="295" spans="2:58" ht="20.25" customHeight="1" x14ac:dyDescent="0.15">
      <c r="B295" s="1522">
        <f>B292+1</f>
        <v>92</v>
      </c>
      <c r="C295" s="1625"/>
      <c r="D295" s="1626"/>
      <c r="E295" s="1627"/>
      <c r="F295" s="304"/>
      <c r="G295" s="1606"/>
      <c r="H295" s="1608"/>
      <c r="I295" s="1538"/>
      <c r="J295" s="1538"/>
      <c r="K295" s="1539"/>
      <c r="L295" s="1609"/>
      <c r="M295" s="1610"/>
      <c r="N295" s="1610"/>
      <c r="O295" s="1611"/>
      <c r="P295" s="1615" t="s">
        <v>548</v>
      </c>
      <c r="Q295" s="1616"/>
      <c r="R295" s="1617"/>
      <c r="S295" s="354"/>
      <c r="T295" s="355"/>
      <c r="U295" s="355"/>
      <c r="V295" s="355"/>
      <c r="W295" s="355"/>
      <c r="X295" s="355"/>
      <c r="Y295" s="356"/>
      <c r="Z295" s="354"/>
      <c r="AA295" s="355"/>
      <c r="AB295" s="355"/>
      <c r="AC295" s="355"/>
      <c r="AD295" s="355"/>
      <c r="AE295" s="355"/>
      <c r="AF295" s="356"/>
      <c r="AG295" s="354"/>
      <c r="AH295" s="355"/>
      <c r="AI295" s="355"/>
      <c r="AJ295" s="355"/>
      <c r="AK295" s="355"/>
      <c r="AL295" s="355"/>
      <c r="AM295" s="356"/>
      <c r="AN295" s="354"/>
      <c r="AO295" s="355"/>
      <c r="AP295" s="355"/>
      <c r="AQ295" s="355"/>
      <c r="AR295" s="355"/>
      <c r="AS295" s="355"/>
      <c r="AT295" s="356"/>
      <c r="AU295" s="354"/>
      <c r="AV295" s="355"/>
      <c r="AW295" s="355"/>
      <c r="AX295" s="1692"/>
      <c r="AY295" s="1693"/>
      <c r="AZ295" s="1694"/>
      <c r="BA295" s="1695"/>
      <c r="BB295" s="1642"/>
      <c r="BC295" s="1610"/>
      <c r="BD295" s="1610"/>
      <c r="BE295" s="1610"/>
      <c r="BF295" s="1611"/>
    </row>
    <row r="296" spans="2:58" ht="20.25" customHeight="1" x14ac:dyDescent="0.15">
      <c r="B296" s="1522"/>
      <c r="C296" s="1628"/>
      <c r="D296" s="1629"/>
      <c r="E296" s="1630"/>
      <c r="F296" s="296"/>
      <c r="G296" s="1533"/>
      <c r="H296" s="1537"/>
      <c r="I296" s="1538"/>
      <c r="J296" s="1538"/>
      <c r="K296" s="1539"/>
      <c r="L296" s="1543"/>
      <c r="M296" s="1544"/>
      <c r="N296" s="1544"/>
      <c r="O296" s="1545"/>
      <c r="P296" s="1589" t="s">
        <v>549</v>
      </c>
      <c r="Q296" s="1590"/>
      <c r="R296" s="1591"/>
      <c r="S296" s="297" t="str">
        <f>IF(S295="","",VLOOKUP(S295,'標準様式１シフト記号表（勤務時間帯）'!$C$6:$K$35,9,FALSE))</f>
        <v/>
      </c>
      <c r="T296" s="298" t="str">
        <f>IF(T295="","",VLOOKUP(T295,'標準様式１シフト記号表（勤務時間帯）'!$C$6:$K$35,9,FALSE))</f>
        <v/>
      </c>
      <c r="U296" s="298" t="str">
        <f>IF(U295="","",VLOOKUP(U295,'標準様式１シフト記号表（勤務時間帯）'!$C$6:$K$35,9,FALSE))</f>
        <v/>
      </c>
      <c r="V296" s="298" t="str">
        <f>IF(V295="","",VLOOKUP(V295,'標準様式１シフト記号表（勤務時間帯）'!$C$6:$K$35,9,FALSE))</f>
        <v/>
      </c>
      <c r="W296" s="298" t="str">
        <f>IF(W295="","",VLOOKUP(W295,'標準様式１シフト記号表（勤務時間帯）'!$C$6:$K$35,9,FALSE))</f>
        <v/>
      </c>
      <c r="X296" s="298" t="str">
        <f>IF(X295="","",VLOOKUP(X295,'標準様式１シフト記号表（勤務時間帯）'!$C$6:$K$35,9,FALSE))</f>
        <v/>
      </c>
      <c r="Y296" s="299" t="str">
        <f>IF(Y295="","",VLOOKUP(Y295,'標準様式１シフト記号表（勤務時間帯）'!$C$6:$K$35,9,FALSE))</f>
        <v/>
      </c>
      <c r="Z296" s="297" t="str">
        <f>IF(Z295="","",VLOOKUP(Z295,'標準様式１シフト記号表（勤務時間帯）'!$C$6:$K$35,9,FALSE))</f>
        <v/>
      </c>
      <c r="AA296" s="298" t="str">
        <f>IF(AA295="","",VLOOKUP(AA295,'標準様式１シフト記号表（勤務時間帯）'!$C$6:$K$35,9,FALSE))</f>
        <v/>
      </c>
      <c r="AB296" s="298" t="str">
        <f>IF(AB295="","",VLOOKUP(AB295,'標準様式１シフト記号表（勤務時間帯）'!$C$6:$K$35,9,FALSE))</f>
        <v/>
      </c>
      <c r="AC296" s="298" t="str">
        <f>IF(AC295="","",VLOOKUP(AC295,'標準様式１シフト記号表（勤務時間帯）'!$C$6:$K$35,9,FALSE))</f>
        <v/>
      </c>
      <c r="AD296" s="298" t="str">
        <f>IF(AD295="","",VLOOKUP(AD295,'標準様式１シフト記号表（勤務時間帯）'!$C$6:$K$35,9,FALSE))</f>
        <v/>
      </c>
      <c r="AE296" s="298" t="str">
        <f>IF(AE295="","",VLOOKUP(AE295,'標準様式１シフト記号表（勤務時間帯）'!$C$6:$K$35,9,FALSE))</f>
        <v/>
      </c>
      <c r="AF296" s="299" t="str">
        <f>IF(AF295="","",VLOOKUP(AF295,'標準様式１シフト記号表（勤務時間帯）'!$C$6:$K$35,9,FALSE))</f>
        <v/>
      </c>
      <c r="AG296" s="297" t="str">
        <f>IF(AG295="","",VLOOKUP(AG295,'標準様式１シフト記号表（勤務時間帯）'!$C$6:$K$35,9,FALSE))</f>
        <v/>
      </c>
      <c r="AH296" s="298" t="str">
        <f>IF(AH295="","",VLOOKUP(AH295,'標準様式１シフト記号表（勤務時間帯）'!$C$6:$K$35,9,FALSE))</f>
        <v/>
      </c>
      <c r="AI296" s="298" t="str">
        <f>IF(AI295="","",VLOOKUP(AI295,'標準様式１シフト記号表（勤務時間帯）'!$C$6:$K$35,9,FALSE))</f>
        <v/>
      </c>
      <c r="AJ296" s="298" t="str">
        <f>IF(AJ295="","",VLOOKUP(AJ295,'標準様式１シフト記号表（勤務時間帯）'!$C$6:$K$35,9,FALSE))</f>
        <v/>
      </c>
      <c r="AK296" s="298" t="str">
        <f>IF(AK295="","",VLOOKUP(AK295,'標準様式１シフト記号表（勤務時間帯）'!$C$6:$K$35,9,FALSE))</f>
        <v/>
      </c>
      <c r="AL296" s="298" t="str">
        <f>IF(AL295="","",VLOOKUP(AL295,'標準様式１シフト記号表（勤務時間帯）'!$C$6:$K$35,9,FALSE))</f>
        <v/>
      </c>
      <c r="AM296" s="299" t="str">
        <f>IF(AM295="","",VLOOKUP(AM295,'標準様式１シフト記号表（勤務時間帯）'!$C$6:$K$35,9,FALSE))</f>
        <v/>
      </c>
      <c r="AN296" s="297" t="str">
        <f>IF(AN295="","",VLOOKUP(AN295,'標準様式１シフト記号表（勤務時間帯）'!$C$6:$K$35,9,FALSE))</f>
        <v/>
      </c>
      <c r="AO296" s="298" t="str">
        <f>IF(AO295="","",VLOOKUP(AO295,'標準様式１シフト記号表（勤務時間帯）'!$C$6:$K$35,9,FALSE))</f>
        <v/>
      </c>
      <c r="AP296" s="298" t="str">
        <f>IF(AP295="","",VLOOKUP(AP295,'標準様式１シフト記号表（勤務時間帯）'!$C$6:$K$35,9,FALSE))</f>
        <v/>
      </c>
      <c r="AQ296" s="298" t="str">
        <f>IF(AQ295="","",VLOOKUP(AQ295,'標準様式１シフト記号表（勤務時間帯）'!$C$6:$K$35,9,FALSE))</f>
        <v/>
      </c>
      <c r="AR296" s="298" t="str">
        <f>IF(AR295="","",VLOOKUP(AR295,'標準様式１シフト記号表（勤務時間帯）'!$C$6:$K$35,9,FALSE))</f>
        <v/>
      </c>
      <c r="AS296" s="298" t="str">
        <f>IF(AS295="","",VLOOKUP(AS295,'標準様式１シフト記号表（勤務時間帯）'!$C$6:$K$35,9,FALSE))</f>
        <v/>
      </c>
      <c r="AT296" s="299" t="str">
        <f>IF(AT295="","",VLOOKUP(AT295,'標準様式１シフト記号表（勤務時間帯）'!$C$6:$K$35,9,FALSE))</f>
        <v/>
      </c>
      <c r="AU296" s="297" t="str">
        <f>IF(AU295="","",VLOOKUP(AU295,'標準様式１シフト記号表（勤務時間帯）'!$C$6:$K$35,9,FALSE))</f>
        <v/>
      </c>
      <c r="AV296" s="298" t="str">
        <f>IF(AV295="","",VLOOKUP(AV295,'標準様式１シフト記号表（勤務時間帯）'!$C$6:$K$35,9,FALSE))</f>
        <v/>
      </c>
      <c r="AW296" s="298" t="str">
        <f>IF(AW295="","",VLOOKUP(AW295,'標準様式１シフト記号表（勤務時間帯）'!$C$6:$K$35,9,FALSE))</f>
        <v/>
      </c>
      <c r="AX296" s="1592">
        <f>IF($BB$3="４週",SUM(S296:AT296),IF($BB$3="暦月",SUM(S296:AW296),""))</f>
        <v>0</v>
      </c>
      <c r="AY296" s="1593"/>
      <c r="AZ296" s="1594">
        <f>IF($BB$3="４週",AX296/4,IF($BB$3="暦月",'標準様式１（100名）'!AX296/('標準様式１（100名）'!$BB$8/7),""))</f>
        <v>0</v>
      </c>
      <c r="BA296" s="1595"/>
      <c r="BB296" s="1643"/>
      <c r="BC296" s="1544"/>
      <c r="BD296" s="1544"/>
      <c r="BE296" s="1544"/>
      <c r="BF296" s="1545"/>
    </row>
    <row r="297" spans="2:58" ht="20.25" customHeight="1" x14ac:dyDescent="0.15">
      <c r="B297" s="1522"/>
      <c r="C297" s="1631"/>
      <c r="D297" s="1632"/>
      <c r="E297" s="1633"/>
      <c r="F297" s="357">
        <f>C295</f>
        <v>0</v>
      </c>
      <c r="G297" s="1607"/>
      <c r="H297" s="1537"/>
      <c r="I297" s="1538"/>
      <c r="J297" s="1538"/>
      <c r="K297" s="1539"/>
      <c r="L297" s="1612"/>
      <c r="M297" s="1613"/>
      <c r="N297" s="1613"/>
      <c r="O297" s="1614"/>
      <c r="P297" s="1596" t="s">
        <v>550</v>
      </c>
      <c r="Q297" s="1597"/>
      <c r="R297" s="1598"/>
      <c r="S297" s="301" t="str">
        <f>IF(S295="","",VLOOKUP(S295,'標準様式１シフト記号表（勤務時間帯）'!$C$6:$U$35,19,FALSE))</f>
        <v/>
      </c>
      <c r="T297" s="302" t="str">
        <f>IF(T295="","",VLOOKUP(T295,'標準様式１シフト記号表（勤務時間帯）'!$C$6:$U$35,19,FALSE))</f>
        <v/>
      </c>
      <c r="U297" s="302" t="str">
        <f>IF(U295="","",VLOOKUP(U295,'標準様式１シフト記号表（勤務時間帯）'!$C$6:$U$35,19,FALSE))</f>
        <v/>
      </c>
      <c r="V297" s="302" t="str">
        <f>IF(V295="","",VLOOKUP(V295,'標準様式１シフト記号表（勤務時間帯）'!$C$6:$U$35,19,FALSE))</f>
        <v/>
      </c>
      <c r="W297" s="302" t="str">
        <f>IF(W295="","",VLOOKUP(W295,'標準様式１シフト記号表（勤務時間帯）'!$C$6:$U$35,19,FALSE))</f>
        <v/>
      </c>
      <c r="X297" s="302" t="str">
        <f>IF(X295="","",VLOOKUP(X295,'標準様式１シフト記号表（勤務時間帯）'!$C$6:$U$35,19,FALSE))</f>
        <v/>
      </c>
      <c r="Y297" s="303" t="str">
        <f>IF(Y295="","",VLOOKUP(Y295,'標準様式１シフト記号表（勤務時間帯）'!$C$6:$U$35,19,FALSE))</f>
        <v/>
      </c>
      <c r="Z297" s="301" t="str">
        <f>IF(Z295="","",VLOOKUP(Z295,'標準様式１シフト記号表（勤務時間帯）'!$C$6:$U$35,19,FALSE))</f>
        <v/>
      </c>
      <c r="AA297" s="302" t="str">
        <f>IF(AA295="","",VLOOKUP(AA295,'標準様式１シフト記号表（勤務時間帯）'!$C$6:$U$35,19,FALSE))</f>
        <v/>
      </c>
      <c r="AB297" s="302" t="str">
        <f>IF(AB295="","",VLOOKUP(AB295,'標準様式１シフト記号表（勤務時間帯）'!$C$6:$U$35,19,FALSE))</f>
        <v/>
      </c>
      <c r="AC297" s="302" t="str">
        <f>IF(AC295="","",VLOOKUP(AC295,'標準様式１シフト記号表（勤務時間帯）'!$C$6:$U$35,19,FALSE))</f>
        <v/>
      </c>
      <c r="AD297" s="302" t="str">
        <f>IF(AD295="","",VLOOKUP(AD295,'標準様式１シフト記号表（勤務時間帯）'!$C$6:$U$35,19,FALSE))</f>
        <v/>
      </c>
      <c r="AE297" s="302" t="str">
        <f>IF(AE295="","",VLOOKUP(AE295,'標準様式１シフト記号表（勤務時間帯）'!$C$6:$U$35,19,FALSE))</f>
        <v/>
      </c>
      <c r="AF297" s="303" t="str">
        <f>IF(AF295="","",VLOOKUP(AF295,'標準様式１シフト記号表（勤務時間帯）'!$C$6:$U$35,19,FALSE))</f>
        <v/>
      </c>
      <c r="AG297" s="301" t="str">
        <f>IF(AG295="","",VLOOKUP(AG295,'標準様式１シフト記号表（勤務時間帯）'!$C$6:$U$35,19,FALSE))</f>
        <v/>
      </c>
      <c r="AH297" s="302" t="str">
        <f>IF(AH295="","",VLOOKUP(AH295,'標準様式１シフト記号表（勤務時間帯）'!$C$6:$U$35,19,FALSE))</f>
        <v/>
      </c>
      <c r="AI297" s="302" t="str">
        <f>IF(AI295="","",VLOOKUP(AI295,'標準様式１シフト記号表（勤務時間帯）'!$C$6:$U$35,19,FALSE))</f>
        <v/>
      </c>
      <c r="AJ297" s="302" t="str">
        <f>IF(AJ295="","",VLOOKUP(AJ295,'標準様式１シフト記号表（勤務時間帯）'!$C$6:$U$35,19,FALSE))</f>
        <v/>
      </c>
      <c r="AK297" s="302" t="str">
        <f>IF(AK295="","",VLOOKUP(AK295,'標準様式１シフト記号表（勤務時間帯）'!$C$6:$U$35,19,FALSE))</f>
        <v/>
      </c>
      <c r="AL297" s="302" t="str">
        <f>IF(AL295="","",VLOOKUP(AL295,'標準様式１シフト記号表（勤務時間帯）'!$C$6:$U$35,19,FALSE))</f>
        <v/>
      </c>
      <c r="AM297" s="303" t="str">
        <f>IF(AM295="","",VLOOKUP(AM295,'標準様式１シフト記号表（勤務時間帯）'!$C$6:$U$35,19,FALSE))</f>
        <v/>
      </c>
      <c r="AN297" s="301" t="str">
        <f>IF(AN295="","",VLOOKUP(AN295,'標準様式１シフト記号表（勤務時間帯）'!$C$6:$U$35,19,FALSE))</f>
        <v/>
      </c>
      <c r="AO297" s="302" t="str">
        <f>IF(AO295="","",VLOOKUP(AO295,'標準様式１シフト記号表（勤務時間帯）'!$C$6:$U$35,19,FALSE))</f>
        <v/>
      </c>
      <c r="AP297" s="302" t="str">
        <f>IF(AP295="","",VLOOKUP(AP295,'標準様式１シフト記号表（勤務時間帯）'!$C$6:$U$35,19,FALSE))</f>
        <v/>
      </c>
      <c r="AQ297" s="302" t="str">
        <f>IF(AQ295="","",VLOOKUP(AQ295,'標準様式１シフト記号表（勤務時間帯）'!$C$6:$U$35,19,FALSE))</f>
        <v/>
      </c>
      <c r="AR297" s="302" t="str">
        <f>IF(AR295="","",VLOOKUP(AR295,'標準様式１シフト記号表（勤務時間帯）'!$C$6:$U$35,19,FALSE))</f>
        <v/>
      </c>
      <c r="AS297" s="302" t="str">
        <f>IF(AS295="","",VLOOKUP(AS295,'標準様式１シフト記号表（勤務時間帯）'!$C$6:$U$35,19,FALSE))</f>
        <v/>
      </c>
      <c r="AT297" s="303" t="str">
        <f>IF(AT295="","",VLOOKUP(AT295,'標準様式１シフト記号表（勤務時間帯）'!$C$6:$U$35,19,FALSE))</f>
        <v/>
      </c>
      <c r="AU297" s="301" t="str">
        <f>IF(AU295="","",VLOOKUP(AU295,'標準様式１シフト記号表（勤務時間帯）'!$C$6:$U$35,19,FALSE))</f>
        <v/>
      </c>
      <c r="AV297" s="302" t="str">
        <f>IF(AV295="","",VLOOKUP(AV295,'標準様式１シフト記号表（勤務時間帯）'!$C$6:$U$35,19,FALSE))</f>
        <v/>
      </c>
      <c r="AW297" s="302" t="str">
        <f>IF(AW295="","",VLOOKUP(AW295,'標準様式１シフト記号表（勤務時間帯）'!$C$6:$U$35,19,FALSE))</f>
        <v/>
      </c>
      <c r="AX297" s="1599">
        <f>IF($BB$3="４週",SUM(S297:AT297),IF($BB$3="暦月",SUM(S297:AW297),""))</f>
        <v>0</v>
      </c>
      <c r="AY297" s="1600"/>
      <c r="AZ297" s="1601">
        <f>IF($BB$3="４週",AX297/4,IF($BB$3="暦月",'標準様式１（100名）'!AX297/('標準様式１（100名）'!$BB$8/7),""))</f>
        <v>0</v>
      </c>
      <c r="BA297" s="1602"/>
      <c r="BB297" s="1644"/>
      <c r="BC297" s="1613"/>
      <c r="BD297" s="1613"/>
      <c r="BE297" s="1613"/>
      <c r="BF297" s="1614"/>
    </row>
    <row r="298" spans="2:58" ht="20.25" customHeight="1" x14ac:dyDescent="0.15">
      <c r="B298" s="1522">
        <f>B295+1</f>
        <v>93</v>
      </c>
      <c r="C298" s="1625"/>
      <c r="D298" s="1626"/>
      <c r="E298" s="1627"/>
      <c r="F298" s="304"/>
      <c r="G298" s="1606"/>
      <c r="H298" s="1608"/>
      <c r="I298" s="1538"/>
      <c r="J298" s="1538"/>
      <c r="K298" s="1539"/>
      <c r="L298" s="1609"/>
      <c r="M298" s="1610"/>
      <c r="N298" s="1610"/>
      <c r="O298" s="1611"/>
      <c r="P298" s="1615" t="s">
        <v>548</v>
      </c>
      <c r="Q298" s="1616"/>
      <c r="R298" s="1617"/>
      <c r="S298" s="354"/>
      <c r="T298" s="355"/>
      <c r="U298" s="355"/>
      <c r="V298" s="355"/>
      <c r="W298" s="355"/>
      <c r="X298" s="355"/>
      <c r="Y298" s="356"/>
      <c r="Z298" s="354"/>
      <c r="AA298" s="355"/>
      <c r="AB298" s="355"/>
      <c r="AC298" s="355"/>
      <c r="AD298" s="355"/>
      <c r="AE298" s="355"/>
      <c r="AF298" s="356"/>
      <c r="AG298" s="354"/>
      <c r="AH298" s="355"/>
      <c r="AI298" s="355"/>
      <c r="AJ298" s="355"/>
      <c r="AK298" s="355"/>
      <c r="AL298" s="355"/>
      <c r="AM298" s="356"/>
      <c r="AN298" s="354"/>
      <c r="AO298" s="355"/>
      <c r="AP298" s="355"/>
      <c r="AQ298" s="355"/>
      <c r="AR298" s="355"/>
      <c r="AS298" s="355"/>
      <c r="AT298" s="356"/>
      <c r="AU298" s="354"/>
      <c r="AV298" s="355"/>
      <c r="AW298" s="355"/>
      <c r="AX298" s="1692"/>
      <c r="AY298" s="1693"/>
      <c r="AZ298" s="1694"/>
      <c r="BA298" s="1695"/>
      <c r="BB298" s="1642"/>
      <c r="BC298" s="1610"/>
      <c r="BD298" s="1610"/>
      <c r="BE298" s="1610"/>
      <c r="BF298" s="1611"/>
    </row>
    <row r="299" spans="2:58" ht="20.25" customHeight="1" x14ac:dyDescent="0.15">
      <c r="B299" s="1522"/>
      <c r="C299" s="1628"/>
      <c r="D299" s="1629"/>
      <c r="E299" s="1630"/>
      <c r="F299" s="296"/>
      <c r="G299" s="1533"/>
      <c r="H299" s="1537"/>
      <c r="I299" s="1538"/>
      <c r="J299" s="1538"/>
      <c r="K299" s="1539"/>
      <c r="L299" s="1543"/>
      <c r="M299" s="1544"/>
      <c r="N299" s="1544"/>
      <c r="O299" s="1545"/>
      <c r="P299" s="1589" t="s">
        <v>549</v>
      </c>
      <c r="Q299" s="1590"/>
      <c r="R299" s="1591"/>
      <c r="S299" s="297" t="str">
        <f>IF(S298="","",VLOOKUP(S298,'標準様式１シフト記号表（勤務時間帯）'!$C$6:$K$35,9,FALSE))</f>
        <v/>
      </c>
      <c r="T299" s="298" t="str">
        <f>IF(T298="","",VLOOKUP(T298,'標準様式１シフト記号表（勤務時間帯）'!$C$6:$K$35,9,FALSE))</f>
        <v/>
      </c>
      <c r="U299" s="298" t="str">
        <f>IF(U298="","",VLOOKUP(U298,'標準様式１シフト記号表（勤務時間帯）'!$C$6:$K$35,9,FALSE))</f>
        <v/>
      </c>
      <c r="V299" s="298" t="str">
        <f>IF(V298="","",VLOOKUP(V298,'標準様式１シフト記号表（勤務時間帯）'!$C$6:$K$35,9,FALSE))</f>
        <v/>
      </c>
      <c r="W299" s="298" t="str">
        <f>IF(W298="","",VLOOKUP(W298,'標準様式１シフト記号表（勤務時間帯）'!$C$6:$K$35,9,FALSE))</f>
        <v/>
      </c>
      <c r="X299" s="298" t="str">
        <f>IF(X298="","",VLOOKUP(X298,'標準様式１シフト記号表（勤務時間帯）'!$C$6:$K$35,9,FALSE))</f>
        <v/>
      </c>
      <c r="Y299" s="299" t="str">
        <f>IF(Y298="","",VLOOKUP(Y298,'標準様式１シフト記号表（勤務時間帯）'!$C$6:$K$35,9,FALSE))</f>
        <v/>
      </c>
      <c r="Z299" s="297" t="str">
        <f>IF(Z298="","",VLOOKUP(Z298,'標準様式１シフト記号表（勤務時間帯）'!$C$6:$K$35,9,FALSE))</f>
        <v/>
      </c>
      <c r="AA299" s="298" t="str">
        <f>IF(AA298="","",VLOOKUP(AA298,'標準様式１シフト記号表（勤務時間帯）'!$C$6:$K$35,9,FALSE))</f>
        <v/>
      </c>
      <c r="AB299" s="298" t="str">
        <f>IF(AB298="","",VLOOKUP(AB298,'標準様式１シフト記号表（勤務時間帯）'!$C$6:$K$35,9,FALSE))</f>
        <v/>
      </c>
      <c r="AC299" s="298" t="str">
        <f>IF(AC298="","",VLOOKUP(AC298,'標準様式１シフト記号表（勤務時間帯）'!$C$6:$K$35,9,FALSE))</f>
        <v/>
      </c>
      <c r="AD299" s="298" t="str">
        <f>IF(AD298="","",VLOOKUP(AD298,'標準様式１シフト記号表（勤務時間帯）'!$C$6:$K$35,9,FALSE))</f>
        <v/>
      </c>
      <c r="AE299" s="298" t="str">
        <f>IF(AE298="","",VLOOKUP(AE298,'標準様式１シフト記号表（勤務時間帯）'!$C$6:$K$35,9,FALSE))</f>
        <v/>
      </c>
      <c r="AF299" s="299" t="str">
        <f>IF(AF298="","",VLOOKUP(AF298,'標準様式１シフト記号表（勤務時間帯）'!$C$6:$K$35,9,FALSE))</f>
        <v/>
      </c>
      <c r="AG299" s="297" t="str">
        <f>IF(AG298="","",VLOOKUP(AG298,'標準様式１シフト記号表（勤務時間帯）'!$C$6:$K$35,9,FALSE))</f>
        <v/>
      </c>
      <c r="AH299" s="298" t="str">
        <f>IF(AH298="","",VLOOKUP(AH298,'標準様式１シフト記号表（勤務時間帯）'!$C$6:$K$35,9,FALSE))</f>
        <v/>
      </c>
      <c r="AI299" s="298" t="str">
        <f>IF(AI298="","",VLOOKUP(AI298,'標準様式１シフト記号表（勤務時間帯）'!$C$6:$K$35,9,FALSE))</f>
        <v/>
      </c>
      <c r="AJ299" s="298" t="str">
        <f>IF(AJ298="","",VLOOKUP(AJ298,'標準様式１シフト記号表（勤務時間帯）'!$C$6:$K$35,9,FALSE))</f>
        <v/>
      </c>
      <c r="AK299" s="298" t="str">
        <f>IF(AK298="","",VLOOKUP(AK298,'標準様式１シフト記号表（勤務時間帯）'!$C$6:$K$35,9,FALSE))</f>
        <v/>
      </c>
      <c r="AL299" s="298" t="str">
        <f>IF(AL298="","",VLOOKUP(AL298,'標準様式１シフト記号表（勤務時間帯）'!$C$6:$K$35,9,FALSE))</f>
        <v/>
      </c>
      <c r="AM299" s="299" t="str">
        <f>IF(AM298="","",VLOOKUP(AM298,'標準様式１シフト記号表（勤務時間帯）'!$C$6:$K$35,9,FALSE))</f>
        <v/>
      </c>
      <c r="AN299" s="297" t="str">
        <f>IF(AN298="","",VLOOKUP(AN298,'標準様式１シフト記号表（勤務時間帯）'!$C$6:$K$35,9,FALSE))</f>
        <v/>
      </c>
      <c r="AO299" s="298" t="str">
        <f>IF(AO298="","",VLOOKUP(AO298,'標準様式１シフト記号表（勤務時間帯）'!$C$6:$K$35,9,FALSE))</f>
        <v/>
      </c>
      <c r="AP299" s="298" t="str">
        <f>IF(AP298="","",VLOOKUP(AP298,'標準様式１シフト記号表（勤務時間帯）'!$C$6:$K$35,9,FALSE))</f>
        <v/>
      </c>
      <c r="AQ299" s="298" t="str">
        <f>IF(AQ298="","",VLOOKUP(AQ298,'標準様式１シフト記号表（勤務時間帯）'!$C$6:$K$35,9,FALSE))</f>
        <v/>
      </c>
      <c r="AR299" s="298" t="str">
        <f>IF(AR298="","",VLOOKUP(AR298,'標準様式１シフト記号表（勤務時間帯）'!$C$6:$K$35,9,FALSE))</f>
        <v/>
      </c>
      <c r="AS299" s="298" t="str">
        <f>IF(AS298="","",VLOOKUP(AS298,'標準様式１シフト記号表（勤務時間帯）'!$C$6:$K$35,9,FALSE))</f>
        <v/>
      </c>
      <c r="AT299" s="299" t="str">
        <f>IF(AT298="","",VLOOKUP(AT298,'標準様式１シフト記号表（勤務時間帯）'!$C$6:$K$35,9,FALSE))</f>
        <v/>
      </c>
      <c r="AU299" s="297" t="str">
        <f>IF(AU298="","",VLOOKUP(AU298,'標準様式１シフト記号表（勤務時間帯）'!$C$6:$K$35,9,FALSE))</f>
        <v/>
      </c>
      <c r="AV299" s="298" t="str">
        <f>IF(AV298="","",VLOOKUP(AV298,'標準様式１シフト記号表（勤務時間帯）'!$C$6:$K$35,9,FALSE))</f>
        <v/>
      </c>
      <c r="AW299" s="298" t="str">
        <f>IF(AW298="","",VLOOKUP(AW298,'標準様式１シフト記号表（勤務時間帯）'!$C$6:$K$35,9,FALSE))</f>
        <v/>
      </c>
      <c r="AX299" s="1592">
        <f>IF($BB$3="４週",SUM(S299:AT299),IF($BB$3="暦月",SUM(S299:AW299),""))</f>
        <v>0</v>
      </c>
      <c r="AY299" s="1593"/>
      <c r="AZ299" s="1594">
        <f>IF($BB$3="４週",AX299/4,IF($BB$3="暦月",'標準様式１（100名）'!AX299/('標準様式１（100名）'!$BB$8/7),""))</f>
        <v>0</v>
      </c>
      <c r="BA299" s="1595"/>
      <c r="BB299" s="1643"/>
      <c r="BC299" s="1544"/>
      <c r="BD299" s="1544"/>
      <c r="BE299" s="1544"/>
      <c r="BF299" s="1545"/>
    </row>
    <row r="300" spans="2:58" ht="20.25" customHeight="1" x14ac:dyDescent="0.15">
      <c r="B300" s="1522"/>
      <c r="C300" s="1631"/>
      <c r="D300" s="1632"/>
      <c r="E300" s="1633"/>
      <c r="F300" s="357">
        <f>C298</f>
        <v>0</v>
      </c>
      <c r="G300" s="1607"/>
      <c r="H300" s="1537"/>
      <c r="I300" s="1538"/>
      <c r="J300" s="1538"/>
      <c r="K300" s="1539"/>
      <c r="L300" s="1612"/>
      <c r="M300" s="1613"/>
      <c r="N300" s="1613"/>
      <c r="O300" s="1614"/>
      <c r="P300" s="1596" t="s">
        <v>550</v>
      </c>
      <c r="Q300" s="1597"/>
      <c r="R300" s="1598"/>
      <c r="S300" s="301" t="str">
        <f>IF(S298="","",VLOOKUP(S298,'標準様式１シフト記号表（勤務時間帯）'!$C$6:$U$35,19,FALSE))</f>
        <v/>
      </c>
      <c r="T300" s="302" t="str">
        <f>IF(T298="","",VLOOKUP(T298,'標準様式１シフト記号表（勤務時間帯）'!$C$6:$U$35,19,FALSE))</f>
        <v/>
      </c>
      <c r="U300" s="302" t="str">
        <f>IF(U298="","",VLOOKUP(U298,'標準様式１シフト記号表（勤務時間帯）'!$C$6:$U$35,19,FALSE))</f>
        <v/>
      </c>
      <c r="V300" s="302" t="str">
        <f>IF(V298="","",VLOOKUP(V298,'標準様式１シフト記号表（勤務時間帯）'!$C$6:$U$35,19,FALSE))</f>
        <v/>
      </c>
      <c r="W300" s="302" t="str">
        <f>IF(W298="","",VLOOKUP(W298,'標準様式１シフト記号表（勤務時間帯）'!$C$6:$U$35,19,FALSE))</f>
        <v/>
      </c>
      <c r="X300" s="302" t="str">
        <f>IF(X298="","",VLOOKUP(X298,'標準様式１シフト記号表（勤務時間帯）'!$C$6:$U$35,19,FALSE))</f>
        <v/>
      </c>
      <c r="Y300" s="303" t="str">
        <f>IF(Y298="","",VLOOKUP(Y298,'標準様式１シフト記号表（勤務時間帯）'!$C$6:$U$35,19,FALSE))</f>
        <v/>
      </c>
      <c r="Z300" s="301" t="str">
        <f>IF(Z298="","",VLOOKUP(Z298,'標準様式１シフト記号表（勤務時間帯）'!$C$6:$U$35,19,FALSE))</f>
        <v/>
      </c>
      <c r="AA300" s="302" t="str">
        <f>IF(AA298="","",VLOOKUP(AA298,'標準様式１シフト記号表（勤務時間帯）'!$C$6:$U$35,19,FALSE))</f>
        <v/>
      </c>
      <c r="AB300" s="302" t="str">
        <f>IF(AB298="","",VLOOKUP(AB298,'標準様式１シフト記号表（勤務時間帯）'!$C$6:$U$35,19,FALSE))</f>
        <v/>
      </c>
      <c r="AC300" s="302" t="str">
        <f>IF(AC298="","",VLOOKUP(AC298,'標準様式１シフト記号表（勤務時間帯）'!$C$6:$U$35,19,FALSE))</f>
        <v/>
      </c>
      <c r="AD300" s="302" t="str">
        <f>IF(AD298="","",VLOOKUP(AD298,'標準様式１シフト記号表（勤務時間帯）'!$C$6:$U$35,19,FALSE))</f>
        <v/>
      </c>
      <c r="AE300" s="302" t="str">
        <f>IF(AE298="","",VLOOKUP(AE298,'標準様式１シフト記号表（勤務時間帯）'!$C$6:$U$35,19,FALSE))</f>
        <v/>
      </c>
      <c r="AF300" s="303" t="str">
        <f>IF(AF298="","",VLOOKUP(AF298,'標準様式１シフト記号表（勤務時間帯）'!$C$6:$U$35,19,FALSE))</f>
        <v/>
      </c>
      <c r="AG300" s="301" t="str">
        <f>IF(AG298="","",VLOOKUP(AG298,'標準様式１シフト記号表（勤務時間帯）'!$C$6:$U$35,19,FALSE))</f>
        <v/>
      </c>
      <c r="AH300" s="302" t="str">
        <f>IF(AH298="","",VLOOKUP(AH298,'標準様式１シフト記号表（勤務時間帯）'!$C$6:$U$35,19,FALSE))</f>
        <v/>
      </c>
      <c r="AI300" s="302" t="str">
        <f>IF(AI298="","",VLOOKUP(AI298,'標準様式１シフト記号表（勤務時間帯）'!$C$6:$U$35,19,FALSE))</f>
        <v/>
      </c>
      <c r="AJ300" s="302" t="str">
        <f>IF(AJ298="","",VLOOKUP(AJ298,'標準様式１シフト記号表（勤務時間帯）'!$C$6:$U$35,19,FALSE))</f>
        <v/>
      </c>
      <c r="AK300" s="302" t="str">
        <f>IF(AK298="","",VLOOKUP(AK298,'標準様式１シフト記号表（勤務時間帯）'!$C$6:$U$35,19,FALSE))</f>
        <v/>
      </c>
      <c r="AL300" s="302" t="str">
        <f>IF(AL298="","",VLOOKUP(AL298,'標準様式１シフト記号表（勤務時間帯）'!$C$6:$U$35,19,FALSE))</f>
        <v/>
      </c>
      <c r="AM300" s="303" t="str">
        <f>IF(AM298="","",VLOOKUP(AM298,'標準様式１シフト記号表（勤務時間帯）'!$C$6:$U$35,19,FALSE))</f>
        <v/>
      </c>
      <c r="AN300" s="301" t="str">
        <f>IF(AN298="","",VLOOKUP(AN298,'標準様式１シフト記号表（勤務時間帯）'!$C$6:$U$35,19,FALSE))</f>
        <v/>
      </c>
      <c r="AO300" s="302" t="str">
        <f>IF(AO298="","",VLOOKUP(AO298,'標準様式１シフト記号表（勤務時間帯）'!$C$6:$U$35,19,FALSE))</f>
        <v/>
      </c>
      <c r="AP300" s="302" t="str">
        <f>IF(AP298="","",VLOOKUP(AP298,'標準様式１シフト記号表（勤務時間帯）'!$C$6:$U$35,19,FALSE))</f>
        <v/>
      </c>
      <c r="AQ300" s="302" t="str">
        <f>IF(AQ298="","",VLOOKUP(AQ298,'標準様式１シフト記号表（勤務時間帯）'!$C$6:$U$35,19,FALSE))</f>
        <v/>
      </c>
      <c r="AR300" s="302" t="str">
        <f>IF(AR298="","",VLOOKUP(AR298,'標準様式１シフト記号表（勤務時間帯）'!$C$6:$U$35,19,FALSE))</f>
        <v/>
      </c>
      <c r="AS300" s="302" t="str">
        <f>IF(AS298="","",VLOOKUP(AS298,'標準様式１シフト記号表（勤務時間帯）'!$C$6:$U$35,19,FALSE))</f>
        <v/>
      </c>
      <c r="AT300" s="303" t="str">
        <f>IF(AT298="","",VLOOKUP(AT298,'標準様式１シフト記号表（勤務時間帯）'!$C$6:$U$35,19,FALSE))</f>
        <v/>
      </c>
      <c r="AU300" s="301" t="str">
        <f>IF(AU298="","",VLOOKUP(AU298,'標準様式１シフト記号表（勤務時間帯）'!$C$6:$U$35,19,FALSE))</f>
        <v/>
      </c>
      <c r="AV300" s="302" t="str">
        <f>IF(AV298="","",VLOOKUP(AV298,'標準様式１シフト記号表（勤務時間帯）'!$C$6:$U$35,19,FALSE))</f>
        <v/>
      </c>
      <c r="AW300" s="302" t="str">
        <f>IF(AW298="","",VLOOKUP(AW298,'標準様式１シフト記号表（勤務時間帯）'!$C$6:$U$35,19,FALSE))</f>
        <v/>
      </c>
      <c r="AX300" s="1599">
        <f>IF($BB$3="４週",SUM(S300:AT300),IF($BB$3="暦月",SUM(S300:AW300),""))</f>
        <v>0</v>
      </c>
      <c r="AY300" s="1600"/>
      <c r="AZ300" s="1601">
        <f>IF($BB$3="４週",AX300/4,IF($BB$3="暦月",'標準様式１（100名）'!AX300/('標準様式１（100名）'!$BB$8/7),""))</f>
        <v>0</v>
      </c>
      <c r="BA300" s="1602"/>
      <c r="BB300" s="1644"/>
      <c r="BC300" s="1613"/>
      <c r="BD300" s="1613"/>
      <c r="BE300" s="1613"/>
      <c r="BF300" s="1614"/>
    </row>
    <row r="301" spans="2:58" ht="20.25" customHeight="1" x14ac:dyDescent="0.15">
      <c r="B301" s="1522">
        <f>B298+1</f>
        <v>94</v>
      </c>
      <c r="C301" s="1625"/>
      <c r="D301" s="1626"/>
      <c r="E301" s="1627"/>
      <c r="F301" s="304"/>
      <c r="G301" s="1606"/>
      <c r="H301" s="1608"/>
      <c r="I301" s="1538"/>
      <c r="J301" s="1538"/>
      <c r="K301" s="1539"/>
      <c r="L301" s="1609"/>
      <c r="M301" s="1610"/>
      <c r="N301" s="1610"/>
      <c r="O301" s="1611"/>
      <c r="P301" s="1615" t="s">
        <v>548</v>
      </c>
      <c r="Q301" s="1616"/>
      <c r="R301" s="1617"/>
      <c r="S301" s="354"/>
      <c r="T301" s="355"/>
      <c r="U301" s="355"/>
      <c r="V301" s="355"/>
      <c r="W301" s="355"/>
      <c r="X301" s="355"/>
      <c r="Y301" s="356"/>
      <c r="Z301" s="354"/>
      <c r="AA301" s="355"/>
      <c r="AB301" s="355"/>
      <c r="AC301" s="355"/>
      <c r="AD301" s="355"/>
      <c r="AE301" s="355"/>
      <c r="AF301" s="356"/>
      <c r="AG301" s="354"/>
      <c r="AH301" s="355"/>
      <c r="AI301" s="355"/>
      <c r="AJ301" s="355"/>
      <c r="AK301" s="355"/>
      <c r="AL301" s="355"/>
      <c r="AM301" s="356"/>
      <c r="AN301" s="354"/>
      <c r="AO301" s="355"/>
      <c r="AP301" s="355"/>
      <c r="AQ301" s="355"/>
      <c r="AR301" s="355"/>
      <c r="AS301" s="355"/>
      <c r="AT301" s="356"/>
      <c r="AU301" s="354"/>
      <c r="AV301" s="355"/>
      <c r="AW301" s="355"/>
      <c r="AX301" s="1692"/>
      <c r="AY301" s="1693"/>
      <c r="AZ301" s="1694"/>
      <c r="BA301" s="1695"/>
      <c r="BB301" s="1642"/>
      <c r="BC301" s="1610"/>
      <c r="BD301" s="1610"/>
      <c r="BE301" s="1610"/>
      <c r="BF301" s="1611"/>
    </row>
    <row r="302" spans="2:58" ht="20.25" customHeight="1" x14ac:dyDescent="0.15">
      <c r="B302" s="1522"/>
      <c r="C302" s="1628"/>
      <c r="D302" s="1629"/>
      <c r="E302" s="1630"/>
      <c r="F302" s="296"/>
      <c r="G302" s="1533"/>
      <c r="H302" s="1537"/>
      <c r="I302" s="1538"/>
      <c r="J302" s="1538"/>
      <c r="K302" s="1539"/>
      <c r="L302" s="1543"/>
      <c r="M302" s="1544"/>
      <c r="N302" s="1544"/>
      <c r="O302" s="1545"/>
      <c r="P302" s="1589" t="s">
        <v>549</v>
      </c>
      <c r="Q302" s="1590"/>
      <c r="R302" s="1591"/>
      <c r="S302" s="297" t="str">
        <f>IF(S301="","",VLOOKUP(S301,'標準様式１シフト記号表（勤務時間帯）'!$C$6:$K$35,9,FALSE))</f>
        <v/>
      </c>
      <c r="T302" s="298" t="str">
        <f>IF(T301="","",VLOOKUP(T301,'標準様式１シフト記号表（勤務時間帯）'!$C$6:$K$35,9,FALSE))</f>
        <v/>
      </c>
      <c r="U302" s="298" t="str">
        <f>IF(U301="","",VLOOKUP(U301,'標準様式１シフト記号表（勤務時間帯）'!$C$6:$K$35,9,FALSE))</f>
        <v/>
      </c>
      <c r="V302" s="298" t="str">
        <f>IF(V301="","",VLOOKUP(V301,'標準様式１シフト記号表（勤務時間帯）'!$C$6:$K$35,9,FALSE))</f>
        <v/>
      </c>
      <c r="W302" s="298" t="str">
        <f>IF(W301="","",VLOOKUP(W301,'標準様式１シフト記号表（勤務時間帯）'!$C$6:$K$35,9,FALSE))</f>
        <v/>
      </c>
      <c r="X302" s="298" t="str">
        <f>IF(X301="","",VLOOKUP(X301,'標準様式１シフト記号表（勤務時間帯）'!$C$6:$K$35,9,FALSE))</f>
        <v/>
      </c>
      <c r="Y302" s="299" t="str">
        <f>IF(Y301="","",VLOOKUP(Y301,'標準様式１シフト記号表（勤務時間帯）'!$C$6:$K$35,9,FALSE))</f>
        <v/>
      </c>
      <c r="Z302" s="297" t="str">
        <f>IF(Z301="","",VLOOKUP(Z301,'標準様式１シフト記号表（勤務時間帯）'!$C$6:$K$35,9,FALSE))</f>
        <v/>
      </c>
      <c r="AA302" s="298" t="str">
        <f>IF(AA301="","",VLOOKUP(AA301,'標準様式１シフト記号表（勤務時間帯）'!$C$6:$K$35,9,FALSE))</f>
        <v/>
      </c>
      <c r="AB302" s="298" t="str">
        <f>IF(AB301="","",VLOOKUP(AB301,'標準様式１シフト記号表（勤務時間帯）'!$C$6:$K$35,9,FALSE))</f>
        <v/>
      </c>
      <c r="AC302" s="298" t="str">
        <f>IF(AC301="","",VLOOKUP(AC301,'標準様式１シフト記号表（勤務時間帯）'!$C$6:$K$35,9,FALSE))</f>
        <v/>
      </c>
      <c r="AD302" s="298" t="str">
        <f>IF(AD301="","",VLOOKUP(AD301,'標準様式１シフト記号表（勤務時間帯）'!$C$6:$K$35,9,FALSE))</f>
        <v/>
      </c>
      <c r="AE302" s="298" t="str">
        <f>IF(AE301="","",VLOOKUP(AE301,'標準様式１シフト記号表（勤務時間帯）'!$C$6:$K$35,9,FALSE))</f>
        <v/>
      </c>
      <c r="AF302" s="299" t="str">
        <f>IF(AF301="","",VLOOKUP(AF301,'標準様式１シフト記号表（勤務時間帯）'!$C$6:$K$35,9,FALSE))</f>
        <v/>
      </c>
      <c r="AG302" s="297" t="str">
        <f>IF(AG301="","",VLOOKUP(AG301,'標準様式１シフト記号表（勤務時間帯）'!$C$6:$K$35,9,FALSE))</f>
        <v/>
      </c>
      <c r="AH302" s="298" t="str">
        <f>IF(AH301="","",VLOOKUP(AH301,'標準様式１シフト記号表（勤務時間帯）'!$C$6:$K$35,9,FALSE))</f>
        <v/>
      </c>
      <c r="AI302" s="298" t="str">
        <f>IF(AI301="","",VLOOKUP(AI301,'標準様式１シフト記号表（勤務時間帯）'!$C$6:$K$35,9,FALSE))</f>
        <v/>
      </c>
      <c r="AJ302" s="298" t="str">
        <f>IF(AJ301="","",VLOOKUP(AJ301,'標準様式１シフト記号表（勤務時間帯）'!$C$6:$K$35,9,FALSE))</f>
        <v/>
      </c>
      <c r="AK302" s="298" t="str">
        <f>IF(AK301="","",VLOOKUP(AK301,'標準様式１シフト記号表（勤務時間帯）'!$C$6:$K$35,9,FALSE))</f>
        <v/>
      </c>
      <c r="AL302" s="298" t="str">
        <f>IF(AL301="","",VLOOKUP(AL301,'標準様式１シフト記号表（勤務時間帯）'!$C$6:$K$35,9,FALSE))</f>
        <v/>
      </c>
      <c r="AM302" s="299" t="str">
        <f>IF(AM301="","",VLOOKUP(AM301,'標準様式１シフト記号表（勤務時間帯）'!$C$6:$K$35,9,FALSE))</f>
        <v/>
      </c>
      <c r="AN302" s="297" t="str">
        <f>IF(AN301="","",VLOOKUP(AN301,'標準様式１シフト記号表（勤務時間帯）'!$C$6:$K$35,9,FALSE))</f>
        <v/>
      </c>
      <c r="AO302" s="298" t="str">
        <f>IF(AO301="","",VLOOKUP(AO301,'標準様式１シフト記号表（勤務時間帯）'!$C$6:$K$35,9,FALSE))</f>
        <v/>
      </c>
      <c r="AP302" s="298" t="str">
        <f>IF(AP301="","",VLOOKUP(AP301,'標準様式１シフト記号表（勤務時間帯）'!$C$6:$K$35,9,FALSE))</f>
        <v/>
      </c>
      <c r="AQ302" s="298" t="str">
        <f>IF(AQ301="","",VLOOKUP(AQ301,'標準様式１シフト記号表（勤務時間帯）'!$C$6:$K$35,9,FALSE))</f>
        <v/>
      </c>
      <c r="AR302" s="298" t="str">
        <f>IF(AR301="","",VLOOKUP(AR301,'標準様式１シフト記号表（勤務時間帯）'!$C$6:$K$35,9,FALSE))</f>
        <v/>
      </c>
      <c r="AS302" s="298" t="str">
        <f>IF(AS301="","",VLOOKUP(AS301,'標準様式１シフト記号表（勤務時間帯）'!$C$6:$K$35,9,FALSE))</f>
        <v/>
      </c>
      <c r="AT302" s="299" t="str">
        <f>IF(AT301="","",VLOOKUP(AT301,'標準様式１シフト記号表（勤務時間帯）'!$C$6:$K$35,9,FALSE))</f>
        <v/>
      </c>
      <c r="AU302" s="297" t="str">
        <f>IF(AU301="","",VLOOKUP(AU301,'標準様式１シフト記号表（勤務時間帯）'!$C$6:$K$35,9,FALSE))</f>
        <v/>
      </c>
      <c r="AV302" s="298" t="str">
        <f>IF(AV301="","",VLOOKUP(AV301,'標準様式１シフト記号表（勤務時間帯）'!$C$6:$K$35,9,FALSE))</f>
        <v/>
      </c>
      <c r="AW302" s="298" t="str">
        <f>IF(AW301="","",VLOOKUP(AW301,'標準様式１シフト記号表（勤務時間帯）'!$C$6:$K$35,9,FALSE))</f>
        <v/>
      </c>
      <c r="AX302" s="1592">
        <f>IF($BB$3="４週",SUM(S302:AT302),IF($BB$3="暦月",SUM(S302:AW302),""))</f>
        <v>0</v>
      </c>
      <c r="AY302" s="1593"/>
      <c r="AZ302" s="1594">
        <f>IF($BB$3="４週",AX302/4,IF($BB$3="暦月",'標準様式１（100名）'!AX302/('標準様式１（100名）'!$BB$8/7),""))</f>
        <v>0</v>
      </c>
      <c r="BA302" s="1595"/>
      <c r="BB302" s="1643"/>
      <c r="BC302" s="1544"/>
      <c r="BD302" s="1544"/>
      <c r="BE302" s="1544"/>
      <c r="BF302" s="1545"/>
    </row>
    <row r="303" spans="2:58" ht="20.25" customHeight="1" x14ac:dyDescent="0.15">
      <c r="B303" s="1522"/>
      <c r="C303" s="1631"/>
      <c r="D303" s="1632"/>
      <c r="E303" s="1633"/>
      <c r="F303" s="357">
        <f>C301</f>
        <v>0</v>
      </c>
      <c r="G303" s="1607"/>
      <c r="H303" s="1537"/>
      <c r="I303" s="1538"/>
      <c r="J303" s="1538"/>
      <c r="K303" s="1539"/>
      <c r="L303" s="1612"/>
      <c r="M303" s="1613"/>
      <c r="N303" s="1613"/>
      <c r="O303" s="1614"/>
      <c r="P303" s="1596" t="s">
        <v>550</v>
      </c>
      <c r="Q303" s="1597"/>
      <c r="R303" s="1598"/>
      <c r="S303" s="301" t="str">
        <f>IF(S301="","",VLOOKUP(S301,'標準様式１シフト記号表（勤務時間帯）'!$C$6:$U$35,19,FALSE))</f>
        <v/>
      </c>
      <c r="T303" s="302" t="str">
        <f>IF(T301="","",VLOOKUP(T301,'標準様式１シフト記号表（勤務時間帯）'!$C$6:$U$35,19,FALSE))</f>
        <v/>
      </c>
      <c r="U303" s="302" t="str">
        <f>IF(U301="","",VLOOKUP(U301,'標準様式１シフト記号表（勤務時間帯）'!$C$6:$U$35,19,FALSE))</f>
        <v/>
      </c>
      <c r="V303" s="302" t="str">
        <f>IF(V301="","",VLOOKUP(V301,'標準様式１シフト記号表（勤務時間帯）'!$C$6:$U$35,19,FALSE))</f>
        <v/>
      </c>
      <c r="W303" s="302" t="str">
        <f>IF(W301="","",VLOOKUP(W301,'標準様式１シフト記号表（勤務時間帯）'!$C$6:$U$35,19,FALSE))</f>
        <v/>
      </c>
      <c r="X303" s="302" t="str">
        <f>IF(X301="","",VLOOKUP(X301,'標準様式１シフト記号表（勤務時間帯）'!$C$6:$U$35,19,FALSE))</f>
        <v/>
      </c>
      <c r="Y303" s="303" t="str">
        <f>IF(Y301="","",VLOOKUP(Y301,'標準様式１シフト記号表（勤務時間帯）'!$C$6:$U$35,19,FALSE))</f>
        <v/>
      </c>
      <c r="Z303" s="301" t="str">
        <f>IF(Z301="","",VLOOKUP(Z301,'標準様式１シフト記号表（勤務時間帯）'!$C$6:$U$35,19,FALSE))</f>
        <v/>
      </c>
      <c r="AA303" s="302" t="str">
        <f>IF(AA301="","",VLOOKUP(AA301,'標準様式１シフト記号表（勤務時間帯）'!$C$6:$U$35,19,FALSE))</f>
        <v/>
      </c>
      <c r="AB303" s="302" t="str">
        <f>IF(AB301="","",VLOOKUP(AB301,'標準様式１シフト記号表（勤務時間帯）'!$C$6:$U$35,19,FALSE))</f>
        <v/>
      </c>
      <c r="AC303" s="302" t="str">
        <f>IF(AC301="","",VLOOKUP(AC301,'標準様式１シフト記号表（勤務時間帯）'!$C$6:$U$35,19,FALSE))</f>
        <v/>
      </c>
      <c r="AD303" s="302" t="str">
        <f>IF(AD301="","",VLOOKUP(AD301,'標準様式１シフト記号表（勤務時間帯）'!$C$6:$U$35,19,FALSE))</f>
        <v/>
      </c>
      <c r="AE303" s="302" t="str">
        <f>IF(AE301="","",VLOOKUP(AE301,'標準様式１シフト記号表（勤務時間帯）'!$C$6:$U$35,19,FALSE))</f>
        <v/>
      </c>
      <c r="AF303" s="303" t="str">
        <f>IF(AF301="","",VLOOKUP(AF301,'標準様式１シフト記号表（勤務時間帯）'!$C$6:$U$35,19,FALSE))</f>
        <v/>
      </c>
      <c r="AG303" s="301" t="str">
        <f>IF(AG301="","",VLOOKUP(AG301,'標準様式１シフト記号表（勤務時間帯）'!$C$6:$U$35,19,FALSE))</f>
        <v/>
      </c>
      <c r="AH303" s="302" t="str">
        <f>IF(AH301="","",VLOOKUP(AH301,'標準様式１シフト記号表（勤務時間帯）'!$C$6:$U$35,19,FALSE))</f>
        <v/>
      </c>
      <c r="AI303" s="302" t="str">
        <f>IF(AI301="","",VLOOKUP(AI301,'標準様式１シフト記号表（勤務時間帯）'!$C$6:$U$35,19,FALSE))</f>
        <v/>
      </c>
      <c r="AJ303" s="302" t="str">
        <f>IF(AJ301="","",VLOOKUP(AJ301,'標準様式１シフト記号表（勤務時間帯）'!$C$6:$U$35,19,FALSE))</f>
        <v/>
      </c>
      <c r="AK303" s="302" t="str">
        <f>IF(AK301="","",VLOOKUP(AK301,'標準様式１シフト記号表（勤務時間帯）'!$C$6:$U$35,19,FALSE))</f>
        <v/>
      </c>
      <c r="AL303" s="302" t="str">
        <f>IF(AL301="","",VLOOKUP(AL301,'標準様式１シフト記号表（勤務時間帯）'!$C$6:$U$35,19,FALSE))</f>
        <v/>
      </c>
      <c r="AM303" s="303" t="str">
        <f>IF(AM301="","",VLOOKUP(AM301,'標準様式１シフト記号表（勤務時間帯）'!$C$6:$U$35,19,FALSE))</f>
        <v/>
      </c>
      <c r="AN303" s="301" t="str">
        <f>IF(AN301="","",VLOOKUP(AN301,'標準様式１シフト記号表（勤務時間帯）'!$C$6:$U$35,19,FALSE))</f>
        <v/>
      </c>
      <c r="AO303" s="302" t="str">
        <f>IF(AO301="","",VLOOKUP(AO301,'標準様式１シフト記号表（勤務時間帯）'!$C$6:$U$35,19,FALSE))</f>
        <v/>
      </c>
      <c r="AP303" s="302" t="str">
        <f>IF(AP301="","",VLOOKUP(AP301,'標準様式１シフト記号表（勤務時間帯）'!$C$6:$U$35,19,FALSE))</f>
        <v/>
      </c>
      <c r="AQ303" s="302" t="str">
        <f>IF(AQ301="","",VLOOKUP(AQ301,'標準様式１シフト記号表（勤務時間帯）'!$C$6:$U$35,19,FALSE))</f>
        <v/>
      </c>
      <c r="AR303" s="302" t="str">
        <f>IF(AR301="","",VLOOKUP(AR301,'標準様式１シフト記号表（勤務時間帯）'!$C$6:$U$35,19,FALSE))</f>
        <v/>
      </c>
      <c r="AS303" s="302" t="str">
        <f>IF(AS301="","",VLOOKUP(AS301,'標準様式１シフト記号表（勤務時間帯）'!$C$6:$U$35,19,FALSE))</f>
        <v/>
      </c>
      <c r="AT303" s="303" t="str">
        <f>IF(AT301="","",VLOOKUP(AT301,'標準様式１シフト記号表（勤務時間帯）'!$C$6:$U$35,19,FALSE))</f>
        <v/>
      </c>
      <c r="AU303" s="301" t="str">
        <f>IF(AU301="","",VLOOKUP(AU301,'標準様式１シフト記号表（勤務時間帯）'!$C$6:$U$35,19,FALSE))</f>
        <v/>
      </c>
      <c r="AV303" s="302" t="str">
        <f>IF(AV301="","",VLOOKUP(AV301,'標準様式１シフト記号表（勤務時間帯）'!$C$6:$U$35,19,FALSE))</f>
        <v/>
      </c>
      <c r="AW303" s="302" t="str">
        <f>IF(AW301="","",VLOOKUP(AW301,'標準様式１シフト記号表（勤務時間帯）'!$C$6:$U$35,19,FALSE))</f>
        <v/>
      </c>
      <c r="AX303" s="1599">
        <f>IF($BB$3="４週",SUM(S303:AT303),IF($BB$3="暦月",SUM(S303:AW303),""))</f>
        <v>0</v>
      </c>
      <c r="AY303" s="1600"/>
      <c r="AZ303" s="1601">
        <f>IF($BB$3="４週",AX303/4,IF($BB$3="暦月",'標準様式１（100名）'!AX303/('標準様式１（100名）'!$BB$8/7),""))</f>
        <v>0</v>
      </c>
      <c r="BA303" s="1602"/>
      <c r="BB303" s="1644"/>
      <c r="BC303" s="1613"/>
      <c r="BD303" s="1613"/>
      <c r="BE303" s="1613"/>
      <c r="BF303" s="1614"/>
    </row>
    <row r="304" spans="2:58" ht="20.25" customHeight="1" x14ac:dyDescent="0.15">
      <c r="B304" s="1522">
        <f>B301+1</f>
        <v>95</v>
      </c>
      <c r="C304" s="1625"/>
      <c r="D304" s="1626"/>
      <c r="E304" s="1627"/>
      <c r="F304" s="304"/>
      <c r="G304" s="1606"/>
      <c r="H304" s="1608"/>
      <c r="I304" s="1538"/>
      <c r="J304" s="1538"/>
      <c r="K304" s="1539"/>
      <c r="L304" s="1609"/>
      <c r="M304" s="1610"/>
      <c r="N304" s="1610"/>
      <c r="O304" s="1611"/>
      <c r="P304" s="1615" t="s">
        <v>548</v>
      </c>
      <c r="Q304" s="1616"/>
      <c r="R304" s="1617"/>
      <c r="S304" s="354"/>
      <c r="T304" s="355"/>
      <c r="U304" s="355"/>
      <c r="V304" s="355"/>
      <c r="W304" s="355"/>
      <c r="X304" s="355"/>
      <c r="Y304" s="356"/>
      <c r="Z304" s="354"/>
      <c r="AA304" s="355"/>
      <c r="AB304" s="355"/>
      <c r="AC304" s="355"/>
      <c r="AD304" s="355"/>
      <c r="AE304" s="355"/>
      <c r="AF304" s="356"/>
      <c r="AG304" s="354"/>
      <c r="AH304" s="355"/>
      <c r="AI304" s="355"/>
      <c r="AJ304" s="355"/>
      <c r="AK304" s="355"/>
      <c r="AL304" s="355"/>
      <c r="AM304" s="356"/>
      <c r="AN304" s="354"/>
      <c r="AO304" s="355"/>
      <c r="AP304" s="355"/>
      <c r="AQ304" s="355"/>
      <c r="AR304" s="355"/>
      <c r="AS304" s="355"/>
      <c r="AT304" s="356"/>
      <c r="AU304" s="354"/>
      <c r="AV304" s="355"/>
      <c r="AW304" s="355"/>
      <c r="AX304" s="1692"/>
      <c r="AY304" s="1693"/>
      <c r="AZ304" s="1694"/>
      <c r="BA304" s="1695"/>
      <c r="BB304" s="1642"/>
      <c r="BC304" s="1610"/>
      <c r="BD304" s="1610"/>
      <c r="BE304" s="1610"/>
      <c r="BF304" s="1611"/>
    </row>
    <row r="305" spans="2:58" ht="20.25" customHeight="1" x14ac:dyDescent="0.15">
      <c r="B305" s="1522"/>
      <c r="C305" s="1628"/>
      <c r="D305" s="1629"/>
      <c r="E305" s="1630"/>
      <c r="F305" s="296"/>
      <c r="G305" s="1533"/>
      <c r="H305" s="1537"/>
      <c r="I305" s="1538"/>
      <c r="J305" s="1538"/>
      <c r="K305" s="1539"/>
      <c r="L305" s="1543"/>
      <c r="M305" s="1544"/>
      <c r="N305" s="1544"/>
      <c r="O305" s="1545"/>
      <c r="P305" s="1589" t="s">
        <v>549</v>
      </c>
      <c r="Q305" s="1590"/>
      <c r="R305" s="1591"/>
      <c r="S305" s="297" t="str">
        <f>IF(S304="","",VLOOKUP(S304,'標準様式１シフト記号表（勤務時間帯）'!$C$6:$K$35,9,FALSE))</f>
        <v/>
      </c>
      <c r="T305" s="298" t="str">
        <f>IF(T304="","",VLOOKUP(T304,'標準様式１シフト記号表（勤務時間帯）'!$C$6:$K$35,9,FALSE))</f>
        <v/>
      </c>
      <c r="U305" s="298" t="str">
        <f>IF(U304="","",VLOOKUP(U304,'標準様式１シフト記号表（勤務時間帯）'!$C$6:$K$35,9,FALSE))</f>
        <v/>
      </c>
      <c r="V305" s="298" t="str">
        <f>IF(V304="","",VLOOKUP(V304,'標準様式１シフト記号表（勤務時間帯）'!$C$6:$K$35,9,FALSE))</f>
        <v/>
      </c>
      <c r="W305" s="298" t="str">
        <f>IF(W304="","",VLOOKUP(W304,'標準様式１シフト記号表（勤務時間帯）'!$C$6:$K$35,9,FALSE))</f>
        <v/>
      </c>
      <c r="X305" s="298" t="str">
        <f>IF(X304="","",VLOOKUP(X304,'標準様式１シフト記号表（勤務時間帯）'!$C$6:$K$35,9,FALSE))</f>
        <v/>
      </c>
      <c r="Y305" s="299" t="str">
        <f>IF(Y304="","",VLOOKUP(Y304,'標準様式１シフト記号表（勤務時間帯）'!$C$6:$K$35,9,FALSE))</f>
        <v/>
      </c>
      <c r="Z305" s="297" t="str">
        <f>IF(Z304="","",VLOOKUP(Z304,'標準様式１シフト記号表（勤務時間帯）'!$C$6:$K$35,9,FALSE))</f>
        <v/>
      </c>
      <c r="AA305" s="298" t="str">
        <f>IF(AA304="","",VLOOKUP(AA304,'標準様式１シフト記号表（勤務時間帯）'!$C$6:$K$35,9,FALSE))</f>
        <v/>
      </c>
      <c r="AB305" s="298" t="str">
        <f>IF(AB304="","",VLOOKUP(AB304,'標準様式１シフト記号表（勤務時間帯）'!$C$6:$K$35,9,FALSE))</f>
        <v/>
      </c>
      <c r="AC305" s="298" t="str">
        <f>IF(AC304="","",VLOOKUP(AC304,'標準様式１シフト記号表（勤務時間帯）'!$C$6:$K$35,9,FALSE))</f>
        <v/>
      </c>
      <c r="AD305" s="298" t="str">
        <f>IF(AD304="","",VLOOKUP(AD304,'標準様式１シフト記号表（勤務時間帯）'!$C$6:$K$35,9,FALSE))</f>
        <v/>
      </c>
      <c r="AE305" s="298" t="str">
        <f>IF(AE304="","",VLOOKUP(AE304,'標準様式１シフト記号表（勤務時間帯）'!$C$6:$K$35,9,FALSE))</f>
        <v/>
      </c>
      <c r="AF305" s="299" t="str">
        <f>IF(AF304="","",VLOOKUP(AF304,'標準様式１シフト記号表（勤務時間帯）'!$C$6:$K$35,9,FALSE))</f>
        <v/>
      </c>
      <c r="AG305" s="297" t="str">
        <f>IF(AG304="","",VLOOKUP(AG304,'標準様式１シフト記号表（勤務時間帯）'!$C$6:$K$35,9,FALSE))</f>
        <v/>
      </c>
      <c r="AH305" s="298" t="str">
        <f>IF(AH304="","",VLOOKUP(AH304,'標準様式１シフト記号表（勤務時間帯）'!$C$6:$K$35,9,FALSE))</f>
        <v/>
      </c>
      <c r="AI305" s="298" t="str">
        <f>IF(AI304="","",VLOOKUP(AI304,'標準様式１シフト記号表（勤務時間帯）'!$C$6:$K$35,9,FALSE))</f>
        <v/>
      </c>
      <c r="AJ305" s="298" t="str">
        <f>IF(AJ304="","",VLOOKUP(AJ304,'標準様式１シフト記号表（勤務時間帯）'!$C$6:$K$35,9,FALSE))</f>
        <v/>
      </c>
      <c r="AK305" s="298" t="str">
        <f>IF(AK304="","",VLOOKUP(AK304,'標準様式１シフト記号表（勤務時間帯）'!$C$6:$K$35,9,FALSE))</f>
        <v/>
      </c>
      <c r="AL305" s="298" t="str">
        <f>IF(AL304="","",VLOOKUP(AL304,'標準様式１シフト記号表（勤務時間帯）'!$C$6:$K$35,9,FALSE))</f>
        <v/>
      </c>
      <c r="AM305" s="299" t="str">
        <f>IF(AM304="","",VLOOKUP(AM304,'標準様式１シフト記号表（勤務時間帯）'!$C$6:$K$35,9,FALSE))</f>
        <v/>
      </c>
      <c r="AN305" s="297" t="str">
        <f>IF(AN304="","",VLOOKUP(AN304,'標準様式１シフト記号表（勤務時間帯）'!$C$6:$K$35,9,FALSE))</f>
        <v/>
      </c>
      <c r="AO305" s="298" t="str">
        <f>IF(AO304="","",VLOOKUP(AO304,'標準様式１シフト記号表（勤務時間帯）'!$C$6:$K$35,9,FALSE))</f>
        <v/>
      </c>
      <c r="AP305" s="298" t="str">
        <f>IF(AP304="","",VLOOKUP(AP304,'標準様式１シフト記号表（勤務時間帯）'!$C$6:$K$35,9,FALSE))</f>
        <v/>
      </c>
      <c r="AQ305" s="298" t="str">
        <f>IF(AQ304="","",VLOOKUP(AQ304,'標準様式１シフト記号表（勤務時間帯）'!$C$6:$K$35,9,FALSE))</f>
        <v/>
      </c>
      <c r="AR305" s="298" t="str">
        <f>IF(AR304="","",VLOOKUP(AR304,'標準様式１シフト記号表（勤務時間帯）'!$C$6:$K$35,9,FALSE))</f>
        <v/>
      </c>
      <c r="AS305" s="298" t="str">
        <f>IF(AS304="","",VLOOKUP(AS304,'標準様式１シフト記号表（勤務時間帯）'!$C$6:$K$35,9,FALSE))</f>
        <v/>
      </c>
      <c r="AT305" s="299" t="str">
        <f>IF(AT304="","",VLOOKUP(AT304,'標準様式１シフト記号表（勤務時間帯）'!$C$6:$K$35,9,FALSE))</f>
        <v/>
      </c>
      <c r="AU305" s="297" t="str">
        <f>IF(AU304="","",VLOOKUP(AU304,'標準様式１シフト記号表（勤務時間帯）'!$C$6:$K$35,9,FALSE))</f>
        <v/>
      </c>
      <c r="AV305" s="298" t="str">
        <f>IF(AV304="","",VLOOKUP(AV304,'標準様式１シフト記号表（勤務時間帯）'!$C$6:$K$35,9,FALSE))</f>
        <v/>
      </c>
      <c r="AW305" s="298" t="str">
        <f>IF(AW304="","",VLOOKUP(AW304,'標準様式１シフト記号表（勤務時間帯）'!$C$6:$K$35,9,FALSE))</f>
        <v/>
      </c>
      <c r="AX305" s="1592">
        <f>IF($BB$3="４週",SUM(S305:AT305),IF($BB$3="暦月",SUM(S305:AW305),""))</f>
        <v>0</v>
      </c>
      <c r="AY305" s="1593"/>
      <c r="AZ305" s="1594">
        <f>IF($BB$3="４週",AX305/4,IF($BB$3="暦月",'標準様式１（100名）'!AX305/('標準様式１（100名）'!$BB$8/7),""))</f>
        <v>0</v>
      </c>
      <c r="BA305" s="1595"/>
      <c r="BB305" s="1643"/>
      <c r="BC305" s="1544"/>
      <c r="BD305" s="1544"/>
      <c r="BE305" s="1544"/>
      <c r="BF305" s="1545"/>
    </row>
    <row r="306" spans="2:58" ht="20.25" customHeight="1" x14ac:dyDescent="0.15">
      <c r="B306" s="1522"/>
      <c r="C306" s="1631"/>
      <c r="D306" s="1632"/>
      <c r="E306" s="1633"/>
      <c r="F306" s="357">
        <f>C304</f>
        <v>0</v>
      </c>
      <c r="G306" s="1607"/>
      <c r="H306" s="1537"/>
      <c r="I306" s="1538"/>
      <c r="J306" s="1538"/>
      <c r="K306" s="1539"/>
      <c r="L306" s="1612"/>
      <c r="M306" s="1613"/>
      <c r="N306" s="1613"/>
      <c r="O306" s="1614"/>
      <c r="P306" s="1596" t="s">
        <v>550</v>
      </c>
      <c r="Q306" s="1597"/>
      <c r="R306" s="1598"/>
      <c r="S306" s="301" t="str">
        <f>IF(S304="","",VLOOKUP(S304,'標準様式１シフト記号表（勤務時間帯）'!$C$6:$U$35,19,FALSE))</f>
        <v/>
      </c>
      <c r="T306" s="302" t="str">
        <f>IF(T304="","",VLOOKUP(T304,'標準様式１シフト記号表（勤務時間帯）'!$C$6:$U$35,19,FALSE))</f>
        <v/>
      </c>
      <c r="U306" s="302" t="str">
        <f>IF(U304="","",VLOOKUP(U304,'標準様式１シフト記号表（勤務時間帯）'!$C$6:$U$35,19,FALSE))</f>
        <v/>
      </c>
      <c r="V306" s="302" t="str">
        <f>IF(V304="","",VLOOKUP(V304,'標準様式１シフト記号表（勤務時間帯）'!$C$6:$U$35,19,FALSE))</f>
        <v/>
      </c>
      <c r="W306" s="302" t="str">
        <f>IF(W304="","",VLOOKUP(W304,'標準様式１シフト記号表（勤務時間帯）'!$C$6:$U$35,19,FALSE))</f>
        <v/>
      </c>
      <c r="X306" s="302" t="str">
        <f>IF(X304="","",VLOOKUP(X304,'標準様式１シフト記号表（勤務時間帯）'!$C$6:$U$35,19,FALSE))</f>
        <v/>
      </c>
      <c r="Y306" s="303" t="str">
        <f>IF(Y304="","",VLOOKUP(Y304,'標準様式１シフト記号表（勤務時間帯）'!$C$6:$U$35,19,FALSE))</f>
        <v/>
      </c>
      <c r="Z306" s="301" t="str">
        <f>IF(Z304="","",VLOOKUP(Z304,'標準様式１シフト記号表（勤務時間帯）'!$C$6:$U$35,19,FALSE))</f>
        <v/>
      </c>
      <c r="AA306" s="302" t="str">
        <f>IF(AA304="","",VLOOKUP(AA304,'標準様式１シフト記号表（勤務時間帯）'!$C$6:$U$35,19,FALSE))</f>
        <v/>
      </c>
      <c r="AB306" s="302" t="str">
        <f>IF(AB304="","",VLOOKUP(AB304,'標準様式１シフト記号表（勤務時間帯）'!$C$6:$U$35,19,FALSE))</f>
        <v/>
      </c>
      <c r="AC306" s="302" t="str">
        <f>IF(AC304="","",VLOOKUP(AC304,'標準様式１シフト記号表（勤務時間帯）'!$C$6:$U$35,19,FALSE))</f>
        <v/>
      </c>
      <c r="AD306" s="302" t="str">
        <f>IF(AD304="","",VLOOKUP(AD304,'標準様式１シフト記号表（勤務時間帯）'!$C$6:$U$35,19,FALSE))</f>
        <v/>
      </c>
      <c r="AE306" s="302" t="str">
        <f>IF(AE304="","",VLOOKUP(AE304,'標準様式１シフト記号表（勤務時間帯）'!$C$6:$U$35,19,FALSE))</f>
        <v/>
      </c>
      <c r="AF306" s="303" t="str">
        <f>IF(AF304="","",VLOOKUP(AF304,'標準様式１シフト記号表（勤務時間帯）'!$C$6:$U$35,19,FALSE))</f>
        <v/>
      </c>
      <c r="AG306" s="301" t="str">
        <f>IF(AG304="","",VLOOKUP(AG304,'標準様式１シフト記号表（勤務時間帯）'!$C$6:$U$35,19,FALSE))</f>
        <v/>
      </c>
      <c r="AH306" s="302" t="str">
        <f>IF(AH304="","",VLOOKUP(AH304,'標準様式１シフト記号表（勤務時間帯）'!$C$6:$U$35,19,FALSE))</f>
        <v/>
      </c>
      <c r="AI306" s="302" t="str">
        <f>IF(AI304="","",VLOOKUP(AI304,'標準様式１シフト記号表（勤務時間帯）'!$C$6:$U$35,19,FALSE))</f>
        <v/>
      </c>
      <c r="AJ306" s="302" t="str">
        <f>IF(AJ304="","",VLOOKUP(AJ304,'標準様式１シフト記号表（勤務時間帯）'!$C$6:$U$35,19,FALSE))</f>
        <v/>
      </c>
      <c r="AK306" s="302" t="str">
        <f>IF(AK304="","",VLOOKUP(AK304,'標準様式１シフト記号表（勤務時間帯）'!$C$6:$U$35,19,FALSE))</f>
        <v/>
      </c>
      <c r="AL306" s="302" t="str">
        <f>IF(AL304="","",VLOOKUP(AL304,'標準様式１シフト記号表（勤務時間帯）'!$C$6:$U$35,19,FALSE))</f>
        <v/>
      </c>
      <c r="AM306" s="303" t="str">
        <f>IF(AM304="","",VLOOKUP(AM304,'標準様式１シフト記号表（勤務時間帯）'!$C$6:$U$35,19,FALSE))</f>
        <v/>
      </c>
      <c r="AN306" s="301" t="str">
        <f>IF(AN304="","",VLOOKUP(AN304,'標準様式１シフト記号表（勤務時間帯）'!$C$6:$U$35,19,FALSE))</f>
        <v/>
      </c>
      <c r="AO306" s="302" t="str">
        <f>IF(AO304="","",VLOOKUP(AO304,'標準様式１シフト記号表（勤務時間帯）'!$C$6:$U$35,19,FALSE))</f>
        <v/>
      </c>
      <c r="AP306" s="302" t="str">
        <f>IF(AP304="","",VLOOKUP(AP304,'標準様式１シフト記号表（勤務時間帯）'!$C$6:$U$35,19,FALSE))</f>
        <v/>
      </c>
      <c r="AQ306" s="302" t="str">
        <f>IF(AQ304="","",VLOOKUP(AQ304,'標準様式１シフト記号表（勤務時間帯）'!$C$6:$U$35,19,FALSE))</f>
        <v/>
      </c>
      <c r="AR306" s="302" t="str">
        <f>IF(AR304="","",VLOOKUP(AR304,'標準様式１シフト記号表（勤務時間帯）'!$C$6:$U$35,19,FALSE))</f>
        <v/>
      </c>
      <c r="AS306" s="302" t="str">
        <f>IF(AS304="","",VLOOKUP(AS304,'標準様式１シフト記号表（勤務時間帯）'!$C$6:$U$35,19,FALSE))</f>
        <v/>
      </c>
      <c r="AT306" s="303" t="str">
        <f>IF(AT304="","",VLOOKUP(AT304,'標準様式１シフト記号表（勤務時間帯）'!$C$6:$U$35,19,FALSE))</f>
        <v/>
      </c>
      <c r="AU306" s="301" t="str">
        <f>IF(AU304="","",VLOOKUP(AU304,'標準様式１シフト記号表（勤務時間帯）'!$C$6:$U$35,19,FALSE))</f>
        <v/>
      </c>
      <c r="AV306" s="302" t="str">
        <f>IF(AV304="","",VLOOKUP(AV304,'標準様式１シフト記号表（勤務時間帯）'!$C$6:$U$35,19,FALSE))</f>
        <v/>
      </c>
      <c r="AW306" s="302" t="str">
        <f>IF(AW304="","",VLOOKUP(AW304,'標準様式１シフト記号表（勤務時間帯）'!$C$6:$U$35,19,FALSE))</f>
        <v/>
      </c>
      <c r="AX306" s="1599">
        <f>IF($BB$3="４週",SUM(S306:AT306),IF($BB$3="暦月",SUM(S306:AW306),""))</f>
        <v>0</v>
      </c>
      <c r="AY306" s="1600"/>
      <c r="AZ306" s="1601">
        <f>IF($BB$3="４週",AX306/4,IF($BB$3="暦月",'標準様式１（100名）'!AX306/('標準様式１（100名）'!$BB$8/7),""))</f>
        <v>0</v>
      </c>
      <c r="BA306" s="1602"/>
      <c r="BB306" s="1644"/>
      <c r="BC306" s="1613"/>
      <c r="BD306" s="1613"/>
      <c r="BE306" s="1613"/>
      <c r="BF306" s="1614"/>
    </row>
    <row r="307" spans="2:58" ht="20.25" customHeight="1" x14ac:dyDescent="0.15">
      <c r="B307" s="1522">
        <f>B304+1</f>
        <v>96</v>
      </c>
      <c r="C307" s="1625"/>
      <c r="D307" s="1626"/>
      <c r="E307" s="1627"/>
      <c r="F307" s="304"/>
      <c r="G307" s="1606"/>
      <c r="H307" s="1608"/>
      <c r="I307" s="1538"/>
      <c r="J307" s="1538"/>
      <c r="K307" s="1539"/>
      <c r="L307" s="1609"/>
      <c r="M307" s="1610"/>
      <c r="N307" s="1610"/>
      <c r="O307" s="1611"/>
      <c r="P307" s="1615" t="s">
        <v>548</v>
      </c>
      <c r="Q307" s="1616"/>
      <c r="R307" s="1617"/>
      <c r="S307" s="354"/>
      <c r="T307" s="355"/>
      <c r="U307" s="355"/>
      <c r="V307" s="355"/>
      <c r="W307" s="355"/>
      <c r="X307" s="355"/>
      <c r="Y307" s="356"/>
      <c r="Z307" s="354"/>
      <c r="AA307" s="355"/>
      <c r="AB307" s="355"/>
      <c r="AC307" s="355"/>
      <c r="AD307" s="355"/>
      <c r="AE307" s="355"/>
      <c r="AF307" s="356"/>
      <c r="AG307" s="354"/>
      <c r="AH307" s="355"/>
      <c r="AI307" s="355"/>
      <c r="AJ307" s="355"/>
      <c r="AK307" s="355"/>
      <c r="AL307" s="355"/>
      <c r="AM307" s="356"/>
      <c r="AN307" s="354"/>
      <c r="AO307" s="355"/>
      <c r="AP307" s="355"/>
      <c r="AQ307" s="355"/>
      <c r="AR307" s="355"/>
      <c r="AS307" s="355"/>
      <c r="AT307" s="356"/>
      <c r="AU307" s="354"/>
      <c r="AV307" s="355"/>
      <c r="AW307" s="355"/>
      <c r="AX307" s="1692"/>
      <c r="AY307" s="1693"/>
      <c r="AZ307" s="1694"/>
      <c r="BA307" s="1695"/>
      <c r="BB307" s="1642"/>
      <c r="BC307" s="1610"/>
      <c r="BD307" s="1610"/>
      <c r="BE307" s="1610"/>
      <c r="BF307" s="1611"/>
    </row>
    <row r="308" spans="2:58" ht="20.25" customHeight="1" x14ac:dyDescent="0.15">
      <c r="B308" s="1522"/>
      <c r="C308" s="1628"/>
      <c r="D308" s="1629"/>
      <c r="E308" s="1630"/>
      <c r="F308" s="296"/>
      <c r="G308" s="1533"/>
      <c r="H308" s="1537"/>
      <c r="I308" s="1538"/>
      <c r="J308" s="1538"/>
      <c r="K308" s="1539"/>
      <c r="L308" s="1543"/>
      <c r="M308" s="1544"/>
      <c r="N308" s="1544"/>
      <c r="O308" s="1545"/>
      <c r="P308" s="1589" t="s">
        <v>549</v>
      </c>
      <c r="Q308" s="1590"/>
      <c r="R308" s="1591"/>
      <c r="S308" s="297" t="str">
        <f>IF(S307="","",VLOOKUP(S307,'標準様式１シフト記号表（勤務時間帯）'!$C$6:$K$35,9,FALSE))</f>
        <v/>
      </c>
      <c r="T308" s="298" t="str">
        <f>IF(T307="","",VLOOKUP(T307,'標準様式１シフト記号表（勤務時間帯）'!$C$6:$K$35,9,FALSE))</f>
        <v/>
      </c>
      <c r="U308" s="298" t="str">
        <f>IF(U307="","",VLOOKUP(U307,'標準様式１シフト記号表（勤務時間帯）'!$C$6:$K$35,9,FALSE))</f>
        <v/>
      </c>
      <c r="V308" s="298" t="str">
        <f>IF(V307="","",VLOOKUP(V307,'標準様式１シフト記号表（勤務時間帯）'!$C$6:$K$35,9,FALSE))</f>
        <v/>
      </c>
      <c r="W308" s="298" t="str">
        <f>IF(W307="","",VLOOKUP(W307,'標準様式１シフト記号表（勤務時間帯）'!$C$6:$K$35,9,FALSE))</f>
        <v/>
      </c>
      <c r="X308" s="298" t="str">
        <f>IF(X307="","",VLOOKUP(X307,'標準様式１シフト記号表（勤務時間帯）'!$C$6:$K$35,9,FALSE))</f>
        <v/>
      </c>
      <c r="Y308" s="299" t="str">
        <f>IF(Y307="","",VLOOKUP(Y307,'標準様式１シフト記号表（勤務時間帯）'!$C$6:$K$35,9,FALSE))</f>
        <v/>
      </c>
      <c r="Z308" s="297" t="str">
        <f>IF(Z307="","",VLOOKUP(Z307,'標準様式１シフト記号表（勤務時間帯）'!$C$6:$K$35,9,FALSE))</f>
        <v/>
      </c>
      <c r="AA308" s="298" t="str">
        <f>IF(AA307="","",VLOOKUP(AA307,'標準様式１シフト記号表（勤務時間帯）'!$C$6:$K$35,9,FALSE))</f>
        <v/>
      </c>
      <c r="AB308" s="298" t="str">
        <f>IF(AB307="","",VLOOKUP(AB307,'標準様式１シフト記号表（勤務時間帯）'!$C$6:$K$35,9,FALSE))</f>
        <v/>
      </c>
      <c r="AC308" s="298" t="str">
        <f>IF(AC307="","",VLOOKUP(AC307,'標準様式１シフト記号表（勤務時間帯）'!$C$6:$K$35,9,FALSE))</f>
        <v/>
      </c>
      <c r="AD308" s="298" t="str">
        <f>IF(AD307="","",VLOOKUP(AD307,'標準様式１シフト記号表（勤務時間帯）'!$C$6:$K$35,9,FALSE))</f>
        <v/>
      </c>
      <c r="AE308" s="298" t="str">
        <f>IF(AE307="","",VLOOKUP(AE307,'標準様式１シフト記号表（勤務時間帯）'!$C$6:$K$35,9,FALSE))</f>
        <v/>
      </c>
      <c r="AF308" s="299" t="str">
        <f>IF(AF307="","",VLOOKUP(AF307,'標準様式１シフト記号表（勤務時間帯）'!$C$6:$K$35,9,FALSE))</f>
        <v/>
      </c>
      <c r="AG308" s="297" t="str">
        <f>IF(AG307="","",VLOOKUP(AG307,'標準様式１シフト記号表（勤務時間帯）'!$C$6:$K$35,9,FALSE))</f>
        <v/>
      </c>
      <c r="AH308" s="298" t="str">
        <f>IF(AH307="","",VLOOKUP(AH307,'標準様式１シフト記号表（勤務時間帯）'!$C$6:$K$35,9,FALSE))</f>
        <v/>
      </c>
      <c r="AI308" s="298" t="str">
        <f>IF(AI307="","",VLOOKUP(AI307,'標準様式１シフト記号表（勤務時間帯）'!$C$6:$K$35,9,FALSE))</f>
        <v/>
      </c>
      <c r="AJ308" s="298" t="str">
        <f>IF(AJ307="","",VLOOKUP(AJ307,'標準様式１シフト記号表（勤務時間帯）'!$C$6:$K$35,9,FALSE))</f>
        <v/>
      </c>
      <c r="AK308" s="298" t="str">
        <f>IF(AK307="","",VLOOKUP(AK307,'標準様式１シフト記号表（勤務時間帯）'!$C$6:$K$35,9,FALSE))</f>
        <v/>
      </c>
      <c r="AL308" s="298" t="str">
        <f>IF(AL307="","",VLOOKUP(AL307,'標準様式１シフト記号表（勤務時間帯）'!$C$6:$K$35,9,FALSE))</f>
        <v/>
      </c>
      <c r="AM308" s="299" t="str">
        <f>IF(AM307="","",VLOOKUP(AM307,'標準様式１シフト記号表（勤務時間帯）'!$C$6:$K$35,9,FALSE))</f>
        <v/>
      </c>
      <c r="AN308" s="297" t="str">
        <f>IF(AN307="","",VLOOKUP(AN307,'標準様式１シフト記号表（勤務時間帯）'!$C$6:$K$35,9,FALSE))</f>
        <v/>
      </c>
      <c r="AO308" s="298" t="str">
        <f>IF(AO307="","",VLOOKUP(AO307,'標準様式１シフト記号表（勤務時間帯）'!$C$6:$K$35,9,FALSE))</f>
        <v/>
      </c>
      <c r="AP308" s="298" t="str">
        <f>IF(AP307="","",VLOOKUP(AP307,'標準様式１シフト記号表（勤務時間帯）'!$C$6:$K$35,9,FALSE))</f>
        <v/>
      </c>
      <c r="AQ308" s="298" t="str">
        <f>IF(AQ307="","",VLOOKUP(AQ307,'標準様式１シフト記号表（勤務時間帯）'!$C$6:$K$35,9,FALSE))</f>
        <v/>
      </c>
      <c r="AR308" s="298" t="str">
        <f>IF(AR307="","",VLOOKUP(AR307,'標準様式１シフト記号表（勤務時間帯）'!$C$6:$K$35,9,FALSE))</f>
        <v/>
      </c>
      <c r="AS308" s="298" t="str">
        <f>IF(AS307="","",VLOOKUP(AS307,'標準様式１シフト記号表（勤務時間帯）'!$C$6:$K$35,9,FALSE))</f>
        <v/>
      </c>
      <c r="AT308" s="299" t="str">
        <f>IF(AT307="","",VLOOKUP(AT307,'標準様式１シフト記号表（勤務時間帯）'!$C$6:$K$35,9,FALSE))</f>
        <v/>
      </c>
      <c r="AU308" s="297" t="str">
        <f>IF(AU307="","",VLOOKUP(AU307,'標準様式１シフト記号表（勤務時間帯）'!$C$6:$K$35,9,FALSE))</f>
        <v/>
      </c>
      <c r="AV308" s="298" t="str">
        <f>IF(AV307="","",VLOOKUP(AV307,'標準様式１シフト記号表（勤務時間帯）'!$C$6:$K$35,9,FALSE))</f>
        <v/>
      </c>
      <c r="AW308" s="298" t="str">
        <f>IF(AW307="","",VLOOKUP(AW307,'標準様式１シフト記号表（勤務時間帯）'!$C$6:$K$35,9,FALSE))</f>
        <v/>
      </c>
      <c r="AX308" s="1592">
        <f>IF($BB$3="４週",SUM(S308:AT308),IF($BB$3="暦月",SUM(S308:AW308),""))</f>
        <v>0</v>
      </c>
      <c r="AY308" s="1593"/>
      <c r="AZ308" s="1594">
        <f>IF($BB$3="４週",AX308/4,IF($BB$3="暦月",'標準様式１（100名）'!AX308/('標準様式１（100名）'!$BB$8/7),""))</f>
        <v>0</v>
      </c>
      <c r="BA308" s="1595"/>
      <c r="BB308" s="1643"/>
      <c r="BC308" s="1544"/>
      <c r="BD308" s="1544"/>
      <c r="BE308" s="1544"/>
      <c r="BF308" s="1545"/>
    </row>
    <row r="309" spans="2:58" ht="20.25" customHeight="1" x14ac:dyDescent="0.15">
      <c r="B309" s="1522"/>
      <c r="C309" s="1631"/>
      <c r="D309" s="1632"/>
      <c r="E309" s="1633"/>
      <c r="F309" s="357">
        <f>C307</f>
        <v>0</v>
      </c>
      <c r="G309" s="1607"/>
      <c r="H309" s="1537"/>
      <c r="I309" s="1538"/>
      <c r="J309" s="1538"/>
      <c r="K309" s="1539"/>
      <c r="L309" s="1612"/>
      <c r="M309" s="1613"/>
      <c r="N309" s="1613"/>
      <c r="O309" s="1614"/>
      <c r="P309" s="1596" t="s">
        <v>550</v>
      </c>
      <c r="Q309" s="1597"/>
      <c r="R309" s="1598"/>
      <c r="S309" s="301" t="str">
        <f>IF(S307="","",VLOOKUP(S307,'標準様式１シフト記号表（勤務時間帯）'!$C$6:$U$35,19,FALSE))</f>
        <v/>
      </c>
      <c r="T309" s="302" t="str">
        <f>IF(T307="","",VLOOKUP(T307,'標準様式１シフト記号表（勤務時間帯）'!$C$6:$U$35,19,FALSE))</f>
        <v/>
      </c>
      <c r="U309" s="302" t="str">
        <f>IF(U307="","",VLOOKUP(U307,'標準様式１シフト記号表（勤務時間帯）'!$C$6:$U$35,19,FALSE))</f>
        <v/>
      </c>
      <c r="V309" s="302" t="str">
        <f>IF(V307="","",VLOOKUP(V307,'標準様式１シフト記号表（勤務時間帯）'!$C$6:$U$35,19,FALSE))</f>
        <v/>
      </c>
      <c r="W309" s="302" t="str">
        <f>IF(W307="","",VLOOKUP(W307,'標準様式１シフト記号表（勤務時間帯）'!$C$6:$U$35,19,FALSE))</f>
        <v/>
      </c>
      <c r="X309" s="302" t="str">
        <f>IF(X307="","",VLOOKUP(X307,'標準様式１シフト記号表（勤務時間帯）'!$C$6:$U$35,19,FALSE))</f>
        <v/>
      </c>
      <c r="Y309" s="303" t="str">
        <f>IF(Y307="","",VLOOKUP(Y307,'標準様式１シフト記号表（勤務時間帯）'!$C$6:$U$35,19,FALSE))</f>
        <v/>
      </c>
      <c r="Z309" s="301" t="str">
        <f>IF(Z307="","",VLOOKUP(Z307,'標準様式１シフト記号表（勤務時間帯）'!$C$6:$U$35,19,FALSE))</f>
        <v/>
      </c>
      <c r="AA309" s="302" t="str">
        <f>IF(AA307="","",VLOOKUP(AA307,'標準様式１シフト記号表（勤務時間帯）'!$C$6:$U$35,19,FALSE))</f>
        <v/>
      </c>
      <c r="AB309" s="302" t="str">
        <f>IF(AB307="","",VLOOKUP(AB307,'標準様式１シフト記号表（勤務時間帯）'!$C$6:$U$35,19,FALSE))</f>
        <v/>
      </c>
      <c r="AC309" s="302" t="str">
        <f>IF(AC307="","",VLOOKUP(AC307,'標準様式１シフト記号表（勤務時間帯）'!$C$6:$U$35,19,FALSE))</f>
        <v/>
      </c>
      <c r="AD309" s="302" t="str">
        <f>IF(AD307="","",VLOOKUP(AD307,'標準様式１シフト記号表（勤務時間帯）'!$C$6:$U$35,19,FALSE))</f>
        <v/>
      </c>
      <c r="AE309" s="302" t="str">
        <f>IF(AE307="","",VLOOKUP(AE307,'標準様式１シフト記号表（勤務時間帯）'!$C$6:$U$35,19,FALSE))</f>
        <v/>
      </c>
      <c r="AF309" s="303" t="str">
        <f>IF(AF307="","",VLOOKUP(AF307,'標準様式１シフト記号表（勤務時間帯）'!$C$6:$U$35,19,FALSE))</f>
        <v/>
      </c>
      <c r="AG309" s="301" t="str">
        <f>IF(AG307="","",VLOOKUP(AG307,'標準様式１シフト記号表（勤務時間帯）'!$C$6:$U$35,19,FALSE))</f>
        <v/>
      </c>
      <c r="AH309" s="302" t="str">
        <f>IF(AH307="","",VLOOKUP(AH307,'標準様式１シフト記号表（勤務時間帯）'!$C$6:$U$35,19,FALSE))</f>
        <v/>
      </c>
      <c r="AI309" s="302" t="str">
        <f>IF(AI307="","",VLOOKUP(AI307,'標準様式１シフト記号表（勤務時間帯）'!$C$6:$U$35,19,FALSE))</f>
        <v/>
      </c>
      <c r="AJ309" s="302" t="str">
        <f>IF(AJ307="","",VLOOKUP(AJ307,'標準様式１シフト記号表（勤務時間帯）'!$C$6:$U$35,19,FALSE))</f>
        <v/>
      </c>
      <c r="AK309" s="302" t="str">
        <f>IF(AK307="","",VLOOKUP(AK307,'標準様式１シフト記号表（勤務時間帯）'!$C$6:$U$35,19,FALSE))</f>
        <v/>
      </c>
      <c r="AL309" s="302" t="str">
        <f>IF(AL307="","",VLOOKUP(AL307,'標準様式１シフト記号表（勤務時間帯）'!$C$6:$U$35,19,FALSE))</f>
        <v/>
      </c>
      <c r="AM309" s="303" t="str">
        <f>IF(AM307="","",VLOOKUP(AM307,'標準様式１シフト記号表（勤務時間帯）'!$C$6:$U$35,19,FALSE))</f>
        <v/>
      </c>
      <c r="AN309" s="301" t="str">
        <f>IF(AN307="","",VLOOKUP(AN307,'標準様式１シフト記号表（勤務時間帯）'!$C$6:$U$35,19,FALSE))</f>
        <v/>
      </c>
      <c r="AO309" s="302" t="str">
        <f>IF(AO307="","",VLOOKUP(AO307,'標準様式１シフト記号表（勤務時間帯）'!$C$6:$U$35,19,FALSE))</f>
        <v/>
      </c>
      <c r="AP309" s="302" t="str">
        <f>IF(AP307="","",VLOOKUP(AP307,'標準様式１シフト記号表（勤務時間帯）'!$C$6:$U$35,19,FALSE))</f>
        <v/>
      </c>
      <c r="AQ309" s="302" t="str">
        <f>IF(AQ307="","",VLOOKUP(AQ307,'標準様式１シフト記号表（勤務時間帯）'!$C$6:$U$35,19,FALSE))</f>
        <v/>
      </c>
      <c r="AR309" s="302" t="str">
        <f>IF(AR307="","",VLOOKUP(AR307,'標準様式１シフト記号表（勤務時間帯）'!$C$6:$U$35,19,FALSE))</f>
        <v/>
      </c>
      <c r="AS309" s="302" t="str">
        <f>IF(AS307="","",VLOOKUP(AS307,'標準様式１シフト記号表（勤務時間帯）'!$C$6:$U$35,19,FALSE))</f>
        <v/>
      </c>
      <c r="AT309" s="303" t="str">
        <f>IF(AT307="","",VLOOKUP(AT307,'標準様式１シフト記号表（勤務時間帯）'!$C$6:$U$35,19,FALSE))</f>
        <v/>
      </c>
      <c r="AU309" s="301" t="str">
        <f>IF(AU307="","",VLOOKUP(AU307,'標準様式１シフト記号表（勤務時間帯）'!$C$6:$U$35,19,FALSE))</f>
        <v/>
      </c>
      <c r="AV309" s="302" t="str">
        <f>IF(AV307="","",VLOOKUP(AV307,'標準様式１シフト記号表（勤務時間帯）'!$C$6:$U$35,19,FALSE))</f>
        <v/>
      </c>
      <c r="AW309" s="302" t="str">
        <f>IF(AW307="","",VLOOKUP(AW307,'標準様式１シフト記号表（勤務時間帯）'!$C$6:$U$35,19,FALSE))</f>
        <v/>
      </c>
      <c r="AX309" s="1599">
        <f>IF($BB$3="４週",SUM(S309:AT309),IF($BB$3="暦月",SUM(S309:AW309),""))</f>
        <v>0</v>
      </c>
      <c r="AY309" s="1600"/>
      <c r="AZ309" s="1601">
        <f>IF($BB$3="４週",AX309/4,IF($BB$3="暦月",'標準様式１（100名）'!AX309/('標準様式１（100名）'!$BB$8/7),""))</f>
        <v>0</v>
      </c>
      <c r="BA309" s="1602"/>
      <c r="BB309" s="1644"/>
      <c r="BC309" s="1613"/>
      <c r="BD309" s="1613"/>
      <c r="BE309" s="1613"/>
      <c r="BF309" s="1614"/>
    </row>
    <row r="310" spans="2:58" ht="20.25" customHeight="1" x14ac:dyDescent="0.15">
      <c r="B310" s="1522">
        <f>B307+1</f>
        <v>97</v>
      </c>
      <c r="C310" s="1625"/>
      <c r="D310" s="1626"/>
      <c r="E310" s="1627"/>
      <c r="F310" s="304"/>
      <c r="G310" s="1606"/>
      <c r="H310" s="1608"/>
      <c r="I310" s="1538"/>
      <c r="J310" s="1538"/>
      <c r="K310" s="1539"/>
      <c r="L310" s="1609"/>
      <c r="M310" s="1610"/>
      <c r="N310" s="1610"/>
      <c r="O310" s="1611"/>
      <c r="P310" s="1615" t="s">
        <v>548</v>
      </c>
      <c r="Q310" s="1616"/>
      <c r="R310" s="1617"/>
      <c r="S310" s="354"/>
      <c r="T310" s="355"/>
      <c r="U310" s="355"/>
      <c r="V310" s="355"/>
      <c r="W310" s="355"/>
      <c r="X310" s="355"/>
      <c r="Y310" s="356"/>
      <c r="Z310" s="354"/>
      <c r="AA310" s="355"/>
      <c r="AB310" s="355"/>
      <c r="AC310" s="355"/>
      <c r="AD310" s="355"/>
      <c r="AE310" s="355"/>
      <c r="AF310" s="356"/>
      <c r="AG310" s="354"/>
      <c r="AH310" s="355"/>
      <c r="AI310" s="355"/>
      <c r="AJ310" s="355"/>
      <c r="AK310" s="355"/>
      <c r="AL310" s="355"/>
      <c r="AM310" s="356"/>
      <c r="AN310" s="354"/>
      <c r="AO310" s="355"/>
      <c r="AP310" s="355"/>
      <c r="AQ310" s="355"/>
      <c r="AR310" s="355"/>
      <c r="AS310" s="355"/>
      <c r="AT310" s="356"/>
      <c r="AU310" s="354"/>
      <c r="AV310" s="355"/>
      <c r="AW310" s="355"/>
      <c r="AX310" s="1692"/>
      <c r="AY310" s="1693"/>
      <c r="AZ310" s="1694"/>
      <c r="BA310" s="1695"/>
      <c r="BB310" s="1642"/>
      <c r="BC310" s="1610"/>
      <c r="BD310" s="1610"/>
      <c r="BE310" s="1610"/>
      <c r="BF310" s="1611"/>
    </row>
    <row r="311" spans="2:58" ht="20.25" customHeight="1" x14ac:dyDescent="0.15">
      <c r="B311" s="1522"/>
      <c r="C311" s="1628"/>
      <c r="D311" s="1629"/>
      <c r="E311" s="1630"/>
      <c r="F311" s="296"/>
      <c r="G311" s="1533"/>
      <c r="H311" s="1537"/>
      <c r="I311" s="1538"/>
      <c r="J311" s="1538"/>
      <c r="K311" s="1539"/>
      <c r="L311" s="1543"/>
      <c r="M311" s="1544"/>
      <c r="N311" s="1544"/>
      <c r="O311" s="1545"/>
      <c r="P311" s="1589" t="s">
        <v>549</v>
      </c>
      <c r="Q311" s="1590"/>
      <c r="R311" s="1591"/>
      <c r="S311" s="297" t="str">
        <f>IF(S310="","",VLOOKUP(S310,'標準様式１シフト記号表（勤務時間帯）'!$C$6:$K$35,9,FALSE))</f>
        <v/>
      </c>
      <c r="T311" s="298" t="str">
        <f>IF(T310="","",VLOOKUP(T310,'標準様式１シフト記号表（勤務時間帯）'!$C$6:$K$35,9,FALSE))</f>
        <v/>
      </c>
      <c r="U311" s="298" t="str">
        <f>IF(U310="","",VLOOKUP(U310,'標準様式１シフト記号表（勤務時間帯）'!$C$6:$K$35,9,FALSE))</f>
        <v/>
      </c>
      <c r="V311" s="298" t="str">
        <f>IF(V310="","",VLOOKUP(V310,'標準様式１シフト記号表（勤務時間帯）'!$C$6:$K$35,9,FALSE))</f>
        <v/>
      </c>
      <c r="W311" s="298" t="str">
        <f>IF(W310="","",VLOOKUP(W310,'標準様式１シフト記号表（勤務時間帯）'!$C$6:$K$35,9,FALSE))</f>
        <v/>
      </c>
      <c r="X311" s="298" t="str">
        <f>IF(X310="","",VLOOKUP(X310,'標準様式１シフト記号表（勤務時間帯）'!$C$6:$K$35,9,FALSE))</f>
        <v/>
      </c>
      <c r="Y311" s="299" t="str">
        <f>IF(Y310="","",VLOOKUP(Y310,'標準様式１シフト記号表（勤務時間帯）'!$C$6:$K$35,9,FALSE))</f>
        <v/>
      </c>
      <c r="Z311" s="297" t="str">
        <f>IF(Z310="","",VLOOKUP(Z310,'標準様式１シフト記号表（勤務時間帯）'!$C$6:$K$35,9,FALSE))</f>
        <v/>
      </c>
      <c r="AA311" s="298" t="str">
        <f>IF(AA310="","",VLOOKUP(AA310,'標準様式１シフト記号表（勤務時間帯）'!$C$6:$K$35,9,FALSE))</f>
        <v/>
      </c>
      <c r="AB311" s="298" t="str">
        <f>IF(AB310="","",VLOOKUP(AB310,'標準様式１シフト記号表（勤務時間帯）'!$C$6:$K$35,9,FALSE))</f>
        <v/>
      </c>
      <c r="AC311" s="298" t="str">
        <f>IF(AC310="","",VLOOKUP(AC310,'標準様式１シフト記号表（勤務時間帯）'!$C$6:$K$35,9,FALSE))</f>
        <v/>
      </c>
      <c r="AD311" s="298" t="str">
        <f>IF(AD310="","",VLOOKUP(AD310,'標準様式１シフト記号表（勤務時間帯）'!$C$6:$K$35,9,FALSE))</f>
        <v/>
      </c>
      <c r="AE311" s="298" t="str">
        <f>IF(AE310="","",VLOOKUP(AE310,'標準様式１シフト記号表（勤務時間帯）'!$C$6:$K$35,9,FALSE))</f>
        <v/>
      </c>
      <c r="AF311" s="299" t="str">
        <f>IF(AF310="","",VLOOKUP(AF310,'標準様式１シフト記号表（勤務時間帯）'!$C$6:$K$35,9,FALSE))</f>
        <v/>
      </c>
      <c r="AG311" s="297" t="str">
        <f>IF(AG310="","",VLOOKUP(AG310,'標準様式１シフト記号表（勤務時間帯）'!$C$6:$K$35,9,FALSE))</f>
        <v/>
      </c>
      <c r="AH311" s="298" t="str">
        <f>IF(AH310="","",VLOOKUP(AH310,'標準様式１シフト記号表（勤務時間帯）'!$C$6:$K$35,9,FALSE))</f>
        <v/>
      </c>
      <c r="AI311" s="298" t="str">
        <f>IF(AI310="","",VLOOKUP(AI310,'標準様式１シフト記号表（勤務時間帯）'!$C$6:$K$35,9,FALSE))</f>
        <v/>
      </c>
      <c r="AJ311" s="298" t="str">
        <f>IF(AJ310="","",VLOOKUP(AJ310,'標準様式１シフト記号表（勤務時間帯）'!$C$6:$K$35,9,FALSE))</f>
        <v/>
      </c>
      <c r="AK311" s="298" t="str">
        <f>IF(AK310="","",VLOOKUP(AK310,'標準様式１シフト記号表（勤務時間帯）'!$C$6:$K$35,9,FALSE))</f>
        <v/>
      </c>
      <c r="AL311" s="298" t="str">
        <f>IF(AL310="","",VLOOKUP(AL310,'標準様式１シフト記号表（勤務時間帯）'!$C$6:$K$35,9,FALSE))</f>
        <v/>
      </c>
      <c r="AM311" s="299" t="str">
        <f>IF(AM310="","",VLOOKUP(AM310,'標準様式１シフト記号表（勤務時間帯）'!$C$6:$K$35,9,FALSE))</f>
        <v/>
      </c>
      <c r="AN311" s="297" t="str">
        <f>IF(AN310="","",VLOOKUP(AN310,'標準様式１シフト記号表（勤務時間帯）'!$C$6:$K$35,9,FALSE))</f>
        <v/>
      </c>
      <c r="AO311" s="298" t="str">
        <f>IF(AO310="","",VLOOKUP(AO310,'標準様式１シフト記号表（勤務時間帯）'!$C$6:$K$35,9,FALSE))</f>
        <v/>
      </c>
      <c r="AP311" s="298" t="str">
        <f>IF(AP310="","",VLOOKUP(AP310,'標準様式１シフト記号表（勤務時間帯）'!$C$6:$K$35,9,FALSE))</f>
        <v/>
      </c>
      <c r="AQ311" s="298" t="str">
        <f>IF(AQ310="","",VLOOKUP(AQ310,'標準様式１シフト記号表（勤務時間帯）'!$C$6:$K$35,9,FALSE))</f>
        <v/>
      </c>
      <c r="AR311" s="298" t="str">
        <f>IF(AR310="","",VLOOKUP(AR310,'標準様式１シフト記号表（勤務時間帯）'!$C$6:$K$35,9,FALSE))</f>
        <v/>
      </c>
      <c r="AS311" s="298" t="str">
        <f>IF(AS310="","",VLOOKUP(AS310,'標準様式１シフト記号表（勤務時間帯）'!$C$6:$K$35,9,FALSE))</f>
        <v/>
      </c>
      <c r="AT311" s="299" t="str">
        <f>IF(AT310="","",VLOOKUP(AT310,'標準様式１シフト記号表（勤務時間帯）'!$C$6:$K$35,9,FALSE))</f>
        <v/>
      </c>
      <c r="AU311" s="297" t="str">
        <f>IF(AU310="","",VLOOKUP(AU310,'標準様式１シフト記号表（勤務時間帯）'!$C$6:$K$35,9,FALSE))</f>
        <v/>
      </c>
      <c r="AV311" s="298" t="str">
        <f>IF(AV310="","",VLOOKUP(AV310,'標準様式１シフト記号表（勤務時間帯）'!$C$6:$K$35,9,FALSE))</f>
        <v/>
      </c>
      <c r="AW311" s="298" t="str">
        <f>IF(AW310="","",VLOOKUP(AW310,'標準様式１シフト記号表（勤務時間帯）'!$C$6:$K$35,9,FALSE))</f>
        <v/>
      </c>
      <c r="AX311" s="1592">
        <f>IF($BB$3="４週",SUM(S311:AT311),IF($BB$3="暦月",SUM(S311:AW311),""))</f>
        <v>0</v>
      </c>
      <c r="AY311" s="1593"/>
      <c r="AZ311" s="1594">
        <f>IF($BB$3="４週",AX311/4,IF($BB$3="暦月",'標準様式１（100名）'!AX311/('標準様式１（100名）'!$BB$8/7),""))</f>
        <v>0</v>
      </c>
      <c r="BA311" s="1595"/>
      <c r="BB311" s="1643"/>
      <c r="BC311" s="1544"/>
      <c r="BD311" s="1544"/>
      <c r="BE311" s="1544"/>
      <c r="BF311" s="1545"/>
    </row>
    <row r="312" spans="2:58" ht="20.25" customHeight="1" x14ac:dyDescent="0.15">
      <c r="B312" s="1522"/>
      <c r="C312" s="1631"/>
      <c r="D312" s="1632"/>
      <c r="E312" s="1633"/>
      <c r="F312" s="357">
        <f>C310</f>
        <v>0</v>
      </c>
      <c r="G312" s="1607"/>
      <c r="H312" s="1537"/>
      <c r="I312" s="1538"/>
      <c r="J312" s="1538"/>
      <c r="K312" s="1539"/>
      <c r="L312" s="1612"/>
      <c r="M312" s="1613"/>
      <c r="N312" s="1613"/>
      <c r="O312" s="1614"/>
      <c r="P312" s="1596" t="s">
        <v>550</v>
      </c>
      <c r="Q312" s="1597"/>
      <c r="R312" s="1598"/>
      <c r="S312" s="301" t="str">
        <f>IF(S310="","",VLOOKUP(S310,'標準様式１シフト記号表（勤務時間帯）'!$C$6:$U$35,19,FALSE))</f>
        <v/>
      </c>
      <c r="T312" s="302" t="str">
        <f>IF(T310="","",VLOOKUP(T310,'標準様式１シフト記号表（勤務時間帯）'!$C$6:$U$35,19,FALSE))</f>
        <v/>
      </c>
      <c r="U312" s="302" t="str">
        <f>IF(U310="","",VLOOKUP(U310,'標準様式１シフト記号表（勤務時間帯）'!$C$6:$U$35,19,FALSE))</f>
        <v/>
      </c>
      <c r="V312" s="302" t="str">
        <f>IF(V310="","",VLOOKUP(V310,'標準様式１シフト記号表（勤務時間帯）'!$C$6:$U$35,19,FALSE))</f>
        <v/>
      </c>
      <c r="W312" s="302" t="str">
        <f>IF(W310="","",VLOOKUP(W310,'標準様式１シフト記号表（勤務時間帯）'!$C$6:$U$35,19,FALSE))</f>
        <v/>
      </c>
      <c r="X312" s="302" t="str">
        <f>IF(X310="","",VLOOKUP(X310,'標準様式１シフト記号表（勤務時間帯）'!$C$6:$U$35,19,FALSE))</f>
        <v/>
      </c>
      <c r="Y312" s="303" t="str">
        <f>IF(Y310="","",VLOOKUP(Y310,'標準様式１シフト記号表（勤務時間帯）'!$C$6:$U$35,19,FALSE))</f>
        <v/>
      </c>
      <c r="Z312" s="301" t="str">
        <f>IF(Z310="","",VLOOKUP(Z310,'標準様式１シフト記号表（勤務時間帯）'!$C$6:$U$35,19,FALSE))</f>
        <v/>
      </c>
      <c r="AA312" s="302" t="str">
        <f>IF(AA310="","",VLOOKUP(AA310,'標準様式１シフト記号表（勤務時間帯）'!$C$6:$U$35,19,FALSE))</f>
        <v/>
      </c>
      <c r="AB312" s="302" t="str">
        <f>IF(AB310="","",VLOOKUP(AB310,'標準様式１シフト記号表（勤務時間帯）'!$C$6:$U$35,19,FALSE))</f>
        <v/>
      </c>
      <c r="AC312" s="302" t="str">
        <f>IF(AC310="","",VLOOKUP(AC310,'標準様式１シフト記号表（勤務時間帯）'!$C$6:$U$35,19,FALSE))</f>
        <v/>
      </c>
      <c r="AD312" s="302" t="str">
        <f>IF(AD310="","",VLOOKUP(AD310,'標準様式１シフト記号表（勤務時間帯）'!$C$6:$U$35,19,FALSE))</f>
        <v/>
      </c>
      <c r="AE312" s="302" t="str">
        <f>IF(AE310="","",VLOOKUP(AE310,'標準様式１シフト記号表（勤務時間帯）'!$C$6:$U$35,19,FALSE))</f>
        <v/>
      </c>
      <c r="AF312" s="303" t="str">
        <f>IF(AF310="","",VLOOKUP(AF310,'標準様式１シフト記号表（勤務時間帯）'!$C$6:$U$35,19,FALSE))</f>
        <v/>
      </c>
      <c r="AG312" s="301" t="str">
        <f>IF(AG310="","",VLOOKUP(AG310,'標準様式１シフト記号表（勤務時間帯）'!$C$6:$U$35,19,FALSE))</f>
        <v/>
      </c>
      <c r="AH312" s="302" t="str">
        <f>IF(AH310="","",VLOOKUP(AH310,'標準様式１シフト記号表（勤務時間帯）'!$C$6:$U$35,19,FALSE))</f>
        <v/>
      </c>
      <c r="AI312" s="302" t="str">
        <f>IF(AI310="","",VLOOKUP(AI310,'標準様式１シフト記号表（勤務時間帯）'!$C$6:$U$35,19,FALSE))</f>
        <v/>
      </c>
      <c r="AJ312" s="302" t="str">
        <f>IF(AJ310="","",VLOOKUP(AJ310,'標準様式１シフト記号表（勤務時間帯）'!$C$6:$U$35,19,FALSE))</f>
        <v/>
      </c>
      <c r="AK312" s="302" t="str">
        <f>IF(AK310="","",VLOOKUP(AK310,'標準様式１シフト記号表（勤務時間帯）'!$C$6:$U$35,19,FALSE))</f>
        <v/>
      </c>
      <c r="AL312" s="302" t="str">
        <f>IF(AL310="","",VLOOKUP(AL310,'標準様式１シフト記号表（勤務時間帯）'!$C$6:$U$35,19,FALSE))</f>
        <v/>
      </c>
      <c r="AM312" s="303" t="str">
        <f>IF(AM310="","",VLOOKUP(AM310,'標準様式１シフト記号表（勤務時間帯）'!$C$6:$U$35,19,FALSE))</f>
        <v/>
      </c>
      <c r="AN312" s="301" t="str">
        <f>IF(AN310="","",VLOOKUP(AN310,'標準様式１シフト記号表（勤務時間帯）'!$C$6:$U$35,19,FALSE))</f>
        <v/>
      </c>
      <c r="AO312" s="302" t="str">
        <f>IF(AO310="","",VLOOKUP(AO310,'標準様式１シフト記号表（勤務時間帯）'!$C$6:$U$35,19,FALSE))</f>
        <v/>
      </c>
      <c r="AP312" s="302" t="str">
        <f>IF(AP310="","",VLOOKUP(AP310,'標準様式１シフト記号表（勤務時間帯）'!$C$6:$U$35,19,FALSE))</f>
        <v/>
      </c>
      <c r="AQ312" s="302" t="str">
        <f>IF(AQ310="","",VLOOKUP(AQ310,'標準様式１シフト記号表（勤務時間帯）'!$C$6:$U$35,19,FALSE))</f>
        <v/>
      </c>
      <c r="AR312" s="302" t="str">
        <f>IF(AR310="","",VLOOKUP(AR310,'標準様式１シフト記号表（勤務時間帯）'!$C$6:$U$35,19,FALSE))</f>
        <v/>
      </c>
      <c r="AS312" s="302" t="str">
        <f>IF(AS310="","",VLOOKUP(AS310,'標準様式１シフト記号表（勤務時間帯）'!$C$6:$U$35,19,FALSE))</f>
        <v/>
      </c>
      <c r="AT312" s="303" t="str">
        <f>IF(AT310="","",VLOOKUP(AT310,'標準様式１シフト記号表（勤務時間帯）'!$C$6:$U$35,19,FALSE))</f>
        <v/>
      </c>
      <c r="AU312" s="301" t="str">
        <f>IF(AU310="","",VLOOKUP(AU310,'標準様式１シフト記号表（勤務時間帯）'!$C$6:$U$35,19,FALSE))</f>
        <v/>
      </c>
      <c r="AV312" s="302" t="str">
        <f>IF(AV310="","",VLOOKUP(AV310,'標準様式１シフト記号表（勤務時間帯）'!$C$6:$U$35,19,FALSE))</f>
        <v/>
      </c>
      <c r="AW312" s="302" t="str">
        <f>IF(AW310="","",VLOOKUP(AW310,'標準様式１シフト記号表（勤務時間帯）'!$C$6:$U$35,19,FALSE))</f>
        <v/>
      </c>
      <c r="AX312" s="1599">
        <f>IF($BB$3="４週",SUM(S312:AT312),IF($BB$3="暦月",SUM(S312:AW312),""))</f>
        <v>0</v>
      </c>
      <c r="AY312" s="1600"/>
      <c r="AZ312" s="1601">
        <f>IF($BB$3="４週",AX312/4,IF($BB$3="暦月",'標準様式１（100名）'!AX312/('標準様式１（100名）'!$BB$8/7),""))</f>
        <v>0</v>
      </c>
      <c r="BA312" s="1602"/>
      <c r="BB312" s="1644"/>
      <c r="BC312" s="1613"/>
      <c r="BD312" s="1613"/>
      <c r="BE312" s="1613"/>
      <c r="BF312" s="1614"/>
    </row>
    <row r="313" spans="2:58" ht="20.25" customHeight="1" x14ac:dyDescent="0.15">
      <c r="B313" s="1522">
        <f>B310+1</f>
        <v>98</v>
      </c>
      <c r="C313" s="1625"/>
      <c r="D313" s="1626"/>
      <c r="E313" s="1627"/>
      <c r="F313" s="304"/>
      <c r="G313" s="1606"/>
      <c r="H313" s="1608"/>
      <c r="I313" s="1538"/>
      <c r="J313" s="1538"/>
      <c r="K313" s="1539"/>
      <c r="L313" s="1609"/>
      <c r="M313" s="1610"/>
      <c r="N313" s="1610"/>
      <c r="O313" s="1611"/>
      <c r="P313" s="1615" t="s">
        <v>548</v>
      </c>
      <c r="Q313" s="1616"/>
      <c r="R313" s="1617"/>
      <c r="S313" s="354"/>
      <c r="T313" s="355"/>
      <c r="U313" s="355"/>
      <c r="V313" s="355"/>
      <c r="W313" s="355"/>
      <c r="X313" s="355"/>
      <c r="Y313" s="356"/>
      <c r="Z313" s="354"/>
      <c r="AA313" s="355"/>
      <c r="AB313" s="355"/>
      <c r="AC313" s="355"/>
      <c r="AD313" s="355"/>
      <c r="AE313" s="355"/>
      <c r="AF313" s="356"/>
      <c r="AG313" s="354"/>
      <c r="AH313" s="355"/>
      <c r="AI313" s="355"/>
      <c r="AJ313" s="355"/>
      <c r="AK313" s="355"/>
      <c r="AL313" s="355"/>
      <c r="AM313" s="356"/>
      <c r="AN313" s="354"/>
      <c r="AO313" s="355"/>
      <c r="AP313" s="355"/>
      <c r="AQ313" s="355"/>
      <c r="AR313" s="355"/>
      <c r="AS313" s="355"/>
      <c r="AT313" s="356"/>
      <c r="AU313" s="354"/>
      <c r="AV313" s="355"/>
      <c r="AW313" s="355"/>
      <c r="AX313" s="1692"/>
      <c r="AY313" s="1693"/>
      <c r="AZ313" s="1694"/>
      <c r="BA313" s="1695"/>
      <c r="BB313" s="1642"/>
      <c r="BC313" s="1610"/>
      <c r="BD313" s="1610"/>
      <c r="BE313" s="1610"/>
      <c r="BF313" s="1611"/>
    </row>
    <row r="314" spans="2:58" ht="20.25" customHeight="1" x14ac:dyDescent="0.15">
      <c r="B314" s="1522"/>
      <c r="C314" s="1628"/>
      <c r="D314" s="1629"/>
      <c r="E314" s="1630"/>
      <c r="F314" s="296"/>
      <c r="G314" s="1533"/>
      <c r="H314" s="1537"/>
      <c r="I314" s="1538"/>
      <c r="J314" s="1538"/>
      <c r="K314" s="1539"/>
      <c r="L314" s="1543"/>
      <c r="M314" s="1544"/>
      <c r="N314" s="1544"/>
      <c r="O314" s="1545"/>
      <c r="P314" s="1589" t="s">
        <v>549</v>
      </c>
      <c r="Q314" s="1590"/>
      <c r="R314" s="1591"/>
      <c r="S314" s="297" t="str">
        <f>IF(S313="","",VLOOKUP(S313,'標準様式１シフト記号表（勤務時間帯）'!$C$6:$K$35,9,FALSE))</f>
        <v/>
      </c>
      <c r="T314" s="298" t="str">
        <f>IF(T313="","",VLOOKUP(T313,'標準様式１シフト記号表（勤務時間帯）'!$C$6:$K$35,9,FALSE))</f>
        <v/>
      </c>
      <c r="U314" s="298" t="str">
        <f>IF(U313="","",VLOOKUP(U313,'標準様式１シフト記号表（勤務時間帯）'!$C$6:$K$35,9,FALSE))</f>
        <v/>
      </c>
      <c r="V314" s="298" t="str">
        <f>IF(V313="","",VLOOKUP(V313,'標準様式１シフト記号表（勤務時間帯）'!$C$6:$K$35,9,FALSE))</f>
        <v/>
      </c>
      <c r="W314" s="298" t="str">
        <f>IF(W313="","",VLOOKUP(W313,'標準様式１シフト記号表（勤務時間帯）'!$C$6:$K$35,9,FALSE))</f>
        <v/>
      </c>
      <c r="X314" s="298" t="str">
        <f>IF(X313="","",VLOOKUP(X313,'標準様式１シフト記号表（勤務時間帯）'!$C$6:$K$35,9,FALSE))</f>
        <v/>
      </c>
      <c r="Y314" s="299" t="str">
        <f>IF(Y313="","",VLOOKUP(Y313,'標準様式１シフト記号表（勤務時間帯）'!$C$6:$K$35,9,FALSE))</f>
        <v/>
      </c>
      <c r="Z314" s="297" t="str">
        <f>IF(Z313="","",VLOOKUP(Z313,'標準様式１シフト記号表（勤務時間帯）'!$C$6:$K$35,9,FALSE))</f>
        <v/>
      </c>
      <c r="AA314" s="298" t="str">
        <f>IF(AA313="","",VLOOKUP(AA313,'標準様式１シフト記号表（勤務時間帯）'!$C$6:$K$35,9,FALSE))</f>
        <v/>
      </c>
      <c r="AB314" s="298" t="str">
        <f>IF(AB313="","",VLOOKUP(AB313,'標準様式１シフト記号表（勤務時間帯）'!$C$6:$K$35,9,FALSE))</f>
        <v/>
      </c>
      <c r="AC314" s="298" t="str">
        <f>IF(AC313="","",VLOOKUP(AC313,'標準様式１シフト記号表（勤務時間帯）'!$C$6:$K$35,9,FALSE))</f>
        <v/>
      </c>
      <c r="AD314" s="298" t="str">
        <f>IF(AD313="","",VLOOKUP(AD313,'標準様式１シフト記号表（勤務時間帯）'!$C$6:$K$35,9,FALSE))</f>
        <v/>
      </c>
      <c r="AE314" s="298" t="str">
        <f>IF(AE313="","",VLOOKUP(AE313,'標準様式１シフト記号表（勤務時間帯）'!$C$6:$K$35,9,FALSE))</f>
        <v/>
      </c>
      <c r="AF314" s="299" t="str">
        <f>IF(AF313="","",VLOOKUP(AF313,'標準様式１シフト記号表（勤務時間帯）'!$C$6:$K$35,9,FALSE))</f>
        <v/>
      </c>
      <c r="AG314" s="297" t="str">
        <f>IF(AG313="","",VLOOKUP(AG313,'標準様式１シフト記号表（勤務時間帯）'!$C$6:$K$35,9,FALSE))</f>
        <v/>
      </c>
      <c r="AH314" s="298" t="str">
        <f>IF(AH313="","",VLOOKUP(AH313,'標準様式１シフト記号表（勤務時間帯）'!$C$6:$K$35,9,FALSE))</f>
        <v/>
      </c>
      <c r="AI314" s="298" t="str">
        <f>IF(AI313="","",VLOOKUP(AI313,'標準様式１シフト記号表（勤務時間帯）'!$C$6:$K$35,9,FALSE))</f>
        <v/>
      </c>
      <c r="AJ314" s="298" t="str">
        <f>IF(AJ313="","",VLOOKUP(AJ313,'標準様式１シフト記号表（勤務時間帯）'!$C$6:$K$35,9,FALSE))</f>
        <v/>
      </c>
      <c r="AK314" s="298" t="str">
        <f>IF(AK313="","",VLOOKUP(AK313,'標準様式１シフト記号表（勤務時間帯）'!$C$6:$K$35,9,FALSE))</f>
        <v/>
      </c>
      <c r="AL314" s="298" t="str">
        <f>IF(AL313="","",VLOOKUP(AL313,'標準様式１シフト記号表（勤務時間帯）'!$C$6:$K$35,9,FALSE))</f>
        <v/>
      </c>
      <c r="AM314" s="299" t="str">
        <f>IF(AM313="","",VLOOKUP(AM313,'標準様式１シフト記号表（勤務時間帯）'!$C$6:$K$35,9,FALSE))</f>
        <v/>
      </c>
      <c r="AN314" s="297" t="str">
        <f>IF(AN313="","",VLOOKUP(AN313,'標準様式１シフト記号表（勤務時間帯）'!$C$6:$K$35,9,FALSE))</f>
        <v/>
      </c>
      <c r="AO314" s="298" t="str">
        <f>IF(AO313="","",VLOOKUP(AO313,'標準様式１シフト記号表（勤務時間帯）'!$C$6:$K$35,9,FALSE))</f>
        <v/>
      </c>
      <c r="AP314" s="298" t="str">
        <f>IF(AP313="","",VLOOKUP(AP313,'標準様式１シフト記号表（勤務時間帯）'!$C$6:$K$35,9,FALSE))</f>
        <v/>
      </c>
      <c r="AQ314" s="298" t="str">
        <f>IF(AQ313="","",VLOOKUP(AQ313,'標準様式１シフト記号表（勤務時間帯）'!$C$6:$K$35,9,FALSE))</f>
        <v/>
      </c>
      <c r="AR314" s="298" t="str">
        <f>IF(AR313="","",VLOOKUP(AR313,'標準様式１シフト記号表（勤務時間帯）'!$C$6:$K$35,9,FALSE))</f>
        <v/>
      </c>
      <c r="AS314" s="298" t="str">
        <f>IF(AS313="","",VLOOKUP(AS313,'標準様式１シフト記号表（勤務時間帯）'!$C$6:$K$35,9,FALSE))</f>
        <v/>
      </c>
      <c r="AT314" s="299" t="str">
        <f>IF(AT313="","",VLOOKUP(AT313,'標準様式１シフト記号表（勤務時間帯）'!$C$6:$K$35,9,FALSE))</f>
        <v/>
      </c>
      <c r="AU314" s="297" t="str">
        <f>IF(AU313="","",VLOOKUP(AU313,'標準様式１シフト記号表（勤務時間帯）'!$C$6:$K$35,9,FALSE))</f>
        <v/>
      </c>
      <c r="AV314" s="298" t="str">
        <f>IF(AV313="","",VLOOKUP(AV313,'標準様式１シフト記号表（勤務時間帯）'!$C$6:$K$35,9,FALSE))</f>
        <v/>
      </c>
      <c r="AW314" s="298" t="str">
        <f>IF(AW313="","",VLOOKUP(AW313,'標準様式１シフト記号表（勤務時間帯）'!$C$6:$K$35,9,FALSE))</f>
        <v/>
      </c>
      <c r="AX314" s="1592">
        <f>IF($BB$3="４週",SUM(S314:AT314),IF($BB$3="暦月",SUM(S314:AW314),""))</f>
        <v>0</v>
      </c>
      <c r="AY314" s="1593"/>
      <c r="AZ314" s="1594">
        <f>IF($BB$3="４週",AX314/4,IF($BB$3="暦月",'標準様式１（100名）'!AX314/('標準様式１（100名）'!$BB$8/7),""))</f>
        <v>0</v>
      </c>
      <c r="BA314" s="1595"/>
      <c r="BB314" s="1643"/>
      <c r="BC314" s="1544"/>
      <c r="BD314" s="1544"/>
      <c r="BE314" s="1544"/>
      <c r="BF314" s="1545"/>
    </row>
    <row r="315" spans="2:58" ht="20.25" customHeight="1" x14ac:dyDescent="0.15">
      <c r="B315" s="1522"/>
      <c r="C315" s="1631"/>
      <c r="D315" s="1632"/>
      <c r="E315" s="1633"/>
      <c r="F315" s="357">
        <f>C313</f>
        <v>0</v>
      </c>
      <c r="G315" s="1607"/>
      <c r="H315" s="1537"/>
      <c r="I315" s="1538"/>
      <c r="J315" s="1538"/>
      <c r="K315" s="1539"/>
      <c r="L315" s="1612"/>
      <c r="M315" s="1613"/>
      <c r="N315" s="1613"/>
      <c r="O315" s="1614"/>
      <c r="P315" s="1596" t="s">
        <v>550</v>
      </c>
      <c r="Q315" s="1597"/>
      <c r="R315" s="1598"/>
      <c r="S315" s="301" t="str">
        <f>IF(S313="","",VLOOKUP(S313,'標準様式１シフト記号表（勤務時間帯）'!$C$6:$U$35,19,FALSE))</f>
        <v/>
      </c>
      <c r="T315" s="302" t="str">
        <f>IF(T313="","",VLOOKUP(T313,'標準様式１シフト記号表（勤務時間帯）'!$C$6:$U$35,19,FALSE))</f>
        <v/>
      </c>
      <c r="U315" s="302" t="str">
        <f>IF(U313="","",VLOOKUP(U313,'標準様式１シフト記号表（勤務時間帯）'!$C$6:$U$35,19,FALSE))</f>
        <v/>
      </c>
      <c r="V315" s="302" t="str">
        <f>IF(V313="","",VLOOKUP(V313,'標準様式１シフト記号表（勤務時間帯）'!$C$6:$U$35,19,FALSE))</f>
        <v/>
      </c>
      <c r="W315" s="302" t="str">
        <f>IF(W313="","",VLOOKUP(W313,'標準様式１シフト記号表（勤務時間帯）'!$C$6:$U$35,19,FALSE))</f>
        <v/>
      </c>
      <c r="X315" s="302" t="str">
        <f>IF(X313="","",VLOOKUP(X313,'標準様式１シフト記号表（勤務時間帯）'!$C$6:$U$35,19,FALSE))</f>
        <v/>
      </c>
      <c r="Y315" s="303" t="str">
        <f>IF(Y313="","",VLOOKUP(Y313,'標準様式１シフト記号表（勤務時間帯）'!$C$6:$U$35,19,FALSE))</f>
        <v/>
      </c>
      <c r="Z315" s="301" t="str">
        <f>IF(Z313="","",VLOOKUP(Z313,'標準様式１シフト記号表（勤務時間帯）'!$C$6:$U$35,19,FALSE))</f>
        <v/>
      </c>
      <c r="AA315" s="302" t="str">
        <f>IF(AA313="","",VLOOKUP(AA313,'標準様式１シフト記号表（勤務時間帯）'!$C$6:$U$35,19,FALSE))</f>
        <v/>
      </c>
      <c r="AB315" s="302" t="str">
        <f>IF(AB313="","",VLOOKUP(AB313,'標準様式１シフト記号表（勤務時間帯）'!$C$6:$U$35,19,FALSE))</f>
        <v/>
      </c>
      <c r="AC315" s="302" t="str">
        <f>IF(AC313="","",VLOOKUP(AC313,'標準様式１シフト記号表（勤務時間帯）'!$C$6:$U$35,19,FALSE))</f>
        <v/>
      </c>
      <c r="AD315" s="302" t="str">
        <f>IF(AD313="","",VLOOKUP(AD313,'標準様式１シフト記号表（勤務時間帯）'!$C$6:$U$35,19,FALSE))</f>
        <v/>
      </c>
      <c r="AE315" s="302" t="str">
        <f>IF(AE313="","",VLOOKUP(AE313,'標準様式１シフト記号表（勤務時間帯）'!$C$6:$U$35,19,FALSE))</f>
        <v/>
      </c>
      <c r="AF315" s="303" t="str">
        <f>IF(AF313="","",VLOOKUP(AF313,'標準様式１シフト記号表（勤務時間帯）'!$C$6:$U$35,19,FALSE))</f>
        <v/>
      </c>
      <c r="AG315" s="301" t="str">
        <f>IF(AG313="","",VLOOKUP(AG313,'標準様式１シフト記号表（勤務時間帯）'!$C$6:$U$35,19,FALSE))</f>
        <v/>
      </c>
      <c r="AH315" s="302" t="str">
        <f>IF(AH313="","",VLOOKUP(AH313,'標準様式１シフト記号表（勤務時間帯）'!$C$6:$U$35,19,FALSE))</f>
        <v/>
      </c>
      <c r="AI315" s="302" t="str">
        <f>IF(AI313="","",VLOOKUP(AI313,'標準様式１シフト記号表（勤務時間帯）'!$C$6:$U$35,19,FALSE))</f>
        <v/>
      </c>
      <c r="AJ315" s="302" t="str">
        <f>IF(AJ313="","",VLOOKUP(AJ313,'標準様式１シフト記号表（勤務時間帯）'!$C$6:$U$35,19,FALSE))</f>
        <v/>
      </c>
      <c r="AK315" s="302" t="str">
        <f>IF(AK313="","",VLOOKUP(AK313,'標準様式１シフト記号表（勤務時間帯）'!$C$6:$U$35,19,FALSE))</f>
        <v/>
      </c>
      <c r="AL315" s="302" t="str">
        <f>IF(AL313="","",VLOOKUP(AL313,'標準様式１シフト記号表（勤務時間帯）'!$C$6:$U$35,19,FALSE))</f>
        <v/>
      </c>
      <c r="AM315" s="303" t="str">
        <f>IF(AM313="","",VLOOKUP(AM313,'標準様式１シフト記号表（勤務時間帯）'!$C$6:$U$35,19,FALSE))</f>
        <v/>
      </c>
      <c r="AN315" s="301" t="str">
        <f>IF(AN313="","",VLOOKUP(AN313,'標準様式１シフト記号表（勤務時間帯）'!$C$6:$U$35,19,FALSE))</f>
        <v/>
      </c>
      <c r="AO315" s="302" t="str">
        <f>IF(AO313="","",VLOOKUP(AO313,'標準様式１シフト記号表（勤務時間帯）'!$C$6:$U$35,19,FALSE))</f>
        <v/>
      </c>
      <c r="AP315" s="302" t="str">
        <f>IF(AP313="","",VLOOKUP(AP313,'標準様式１シフト記号表（勤務時間帯）'!$C$6:$U$35,19,FALSE))</f>
        <v/>
      </c>
      <c r="AQ315" s="302" t="str">
        <f>IF(AQ313="","",VLOOKUP(AQ313,'標準様式１シフト記号表（勤務時間帯）'!$C$6:$U$35,19,FALSE))</f>
        <v/>
      </c>
      <c r="AR315" s="302" t="str">
        <f>IF(AR313="","",VLOOKUP(AR313,'標準様式１シフト記号表（勤務時間帯）'!$C$6:$U$35,19,FALSE))</f>
        <v/>
      </c>
      <c r="AS315" s="302" t="str">
        <f>IF(AS313="","",VLOOKUP(AS313,'標準様式１シフト記号表（勤務時間帯）'!$C$6:$U$35,19,FALSE))</f>
        <v/>
      </c>
      <c r="AT315" s="303" t="str">
        <f>IF(AT313="","",VLOOKUP(AT313,'標準様式１シフト記号表（勤務時間帯）'!$C$6:$U$35,19,FALSE))</f>
        <v/>
      </c>
      <c r="AU315" s="301" t="str">
        <f>IF(AU313="","",VLOOKUP(AU313,'標準様式１シフト記号表（勤務時間帯）'!$C$6:$U$35,19,FALSE))</f>
        <v/>
      </c>
      <c r="AV315" s="302" t="str">
        <f>IF(AV313="","",VLOOKUP(AV313,'標準様式１シフト記号表（勤務時間帯）'!$C$6:$U$35,19,FALSE))</f>
        <v/>
      </c>
      <c r="AW315" s="302" t="str">
        <f>IF(AW313="","",VLOOKUP(AW313,'標準様式１シフト記号表（勤務時間帯）'!$C$6:$U$35,19,FALSE))</f>
        <v/>
      </c>
      <c r="AX315" s="1599">
        <f>IF($BB$3="４週",SUM(S315:AT315),IF($BB$3="暦月",SUM(S315:AW315),""))</f>
        <v>0</v>
      </c>
      <c r="AY315" s="1600"/>
      <c r="AZ315" s="1601">
        <f>IF($BB$3="４週",AX315/4,IF($BB$3="暦月",'標準様式１（100名）'!AX315/('標準様式１（100名）'!$BB$8/7),""))</f>
        <v>0</v>
      </c>
      <c r="BA315" s="1602"/>
      <c r="BB315" s="1644"/>
      <c r="BC315" s="1613"/>
      <c r="BD315" s="1613"/>
      <c r="BE315" s="1613"/>
      <c r="BF315" s="1614"/>
    </row>
    <row r="316" spans="2:58" ht="20.25" customHeight="1" x14ac:dyDescent="0.15">
      <c r="B316" s="1522">
        <f>B313+1</f>
        <v>99</v>
      </c>
      <c r="C316" s="1625"/>
      <c r="D316" s="1626"/>
      <c r="E316" s="1627"/>
      <c r="F316" s="304"/>
      <c r="G316" s="1606"/>
      <c r="H316" s="1608"/>
      <c r="I316" s="1538"/>
      <c r="J316" s="1538"/>
      <c r="K316" s="1539"/>
      <c r="L316" s="1609"/>
      <c r="M316" s="1610"/>
      <c r="N316" s="1610"/>
      <c r="O316" s="1611"/>
      <c r="P316" s="1615" t="s">
        <v>548</v>
      </c>
      <c r="Q316" s="1616"/>
      <c r="R316" s="1617"/>
      <c r="S316" s="354"/>
      <c r="T316" s="355"/>
      <c r="U316" s="355"/>
      <c r="V316" s="355"/>
      <c r="W316" s="355"/>
      <c r="X316" s="355"/>
      <c r="Y316" s="356"/>
      <c r="Z316" s="354"/>
      <c r="AA316" s="355"/>
      <c r="AB316" s="355"/>
      <c r="AC316" s="355"/>
      <c r="AD316" s="355"/>
      <c r="AE316" s="355"/>
      <c r="AF316" s="356"/>
      <c r="AG316" s="354"/>
      <c r="AH316" s="355"/>
      <c r="AI316" s="355"/>
      <c r="AJ316" s="355"/>
      <c r="AK316" s="355"/>
      <c r="AL316" s="355"/>
      <c r="AM316" s="356"/>
      <c r="AN316" s="354"/>
      <c r="AO316" s="355"/>
      <c r="AP316" s="355"/>
      <c r="AQ316" s="355"/>
      <c r="AR316" s="355"/>
      <c r="AS316" s="355"/>
      <c r="AT316" s="356"/>
      <c r="AU316" s="354"/>
      <c r="AV316" s="355"/>
      <c r="AW316" s="355"/>
      <c r="AX316" s="1692"/>
      <c r="AY316" s="1693"/>
      <c r="AZ316" s="1694"/>
      <c r="BA316" s="1695"/>
      <c r="BB316" s="1642"/>
      <c r="BC316" s="1610"/>
      <c r="BD316" s="1610"/>
      <c r="BE316" s="1610"/>
      <c r="BF316" s="1611"/>
    </row>
    <row r="317" spans="2:58" ht="20.25" customHeight="1" x14ac:dyDescent="0.15">
      <c r="B317" s="1522"/>
      <c r="C317" s="1628"/>
      <c r="D317" s="1629"/>
      <c r="E317" s="1630"/>
      <c r="F317" s="296"/>
      <c r="G317" s="1533"/>
      <c r="H317" s="1537"/>
      <c r="I317" s="1538"/>
      <c r="J317" s="1538"/>
      <c r="K317" s="1539"/>
      <c r="L317" s="1543"/>
      <c r="M317" s="1544"/>
      <c r="N317" s="1544"/>
      <c r="O317" s="1545"/>
      <c r="P317" s="1589" t="s">
        <v>549</v>
      </c>
      <c r="Q317" s="1590"/>
      <c r="R317" s="1591"/>
      <c r="S317" s="297" t="str">
        <f>IF(S316="","",VLOOKUP(S316,'標準様式１シフト記号表（勤務時間帯）'!$C$6:$K$35,9,FALSE))</f>
        <v/>
      </c>
      <c r="T317" s="298" t="str">
        <f>IF(T316="","",VLOOKUP(T316,'標準様式１シフト記号表（勤務時間帯）'!$C$6:$K$35,9,FALSE))</f>
        <v/>
      </c>
      <c r="U317" s="298" t="str">
        <f>IF(U316="","",VLOOKUP(U316,'標準様式１シフト記号表（勤務時間帯）'!$C$6:$K$35,9,FALSE))</f>
        <v/>
      </c>
      <c r="V317" s="298" t="str">
        <f>IF(V316="","",VLOOKUP(V316,'標準様式１シフト記号表（勤務時間帯）'!$C$6:$K$35,9,FALSE))</f>
        <v/>
      </c>
      <c r="W317" s="298" t="str">
        <f>IF(W316="","",VLOOKUP(W316,'標準様式１シフト記号表（勤務時間帯）'!$C$6:$K$35,9,FALSE))</f>
        <v/>
      </c>
      <c r="X317" s="298" t="str">
        <f>IF(X316="","",VLOOKUP(X316,'標準様式１シフト記号表（勤務時間帯）'!$C$6:$K$35,9,FALSE))</f>
        <v/>
      </c>
      <c r="Y317" s="299" t="str">
        <f>IF(Y316="","",VLOOKUP(Y316,'標準様式１シフト記号表（勤務時間帯）'!$C$6:$K$35,9,FALSE))</f>
        <v/>
      </c>
      <c r="Z317" s="297" t="str">
        <f>IF(Z316="","",VLOOKUP(Z316,'標準様式１シフト記号表（勤務時間帯）'!$C$6:$K$35,9,FALSE))</f>
        <v/>
      </c>
      <c r="AA317" s="298" t="str">
        <f>IF(AA316="","",VLOOKUP(AA316,'標準様式１シフト記号表（勤務時間帯）'!$C$6:$K$35,9,FALSE))</f>
        <v/>
      </c>
      <c r="AB317" s="298" t="str">
        <f>IF(AB316="","",VLOOKUP(AB316,'標準様式１シフト記号表（勤務時間帯）'!$C$6:$K$35,9,FALSE))</f>
        <v/>
      </c>
      <c r="AC317" s="298" t="str">
        <f>IF(AC316="","",VLOOKUP(AC316,'標準様式１シフト記号表（勤務時間帯）'!$C$6:$K$35,9,FALSE))</f>
        <v/>
      </c>
      <c r="AD317" s="298" t="str">
        <f>IF(AD316="","",VLOOKUP(AD316,'標準様式１シフト記号表（勤務時間帯）'!$C$6:$K$35,9,FALSE))</f>
        <v/>
      </c>
      <c r="AE317" s="298" t="str">
        <f>IF(AE316="","",VLOOKUP(AE316,'標準様式１シフト記号表（勤務時間帯）'!$C$6:$K$35,9,FALSE))</f>
        <v/>
      </c>
      <c r="AF317" s="299" t="str">
        <f>IF(AF316="","",VLOOKUP(AF316,'標準様式１シフト記号表（勤務時間帯）'!$C$6:$K$35,9,FALSE))</f>
        <v/>
      </c>
      <c r="AG317" s="297" t="str">
        <f>IF(AG316="","",VLOOKUP(AG316,'標準様式１シフト記号表（勤務時間帯）'!$C$6:$K$35,9,FALSE))</f>
        <v/>
      </c>
      <c r="AH317" s="298" t="str">
        <f>IF(AH316="","",VLOOKUP(AH316,'標準様式１シフト記号表（勤務時間帯）'!$C$6:$K$35,9,FALSE))</f>
        <v/>
      </c>
      <c r="AI317" s="298" t="str">
        <f>IF(AI316="","",VLOOKUP(AI316,'標準様式１シフト記号表（勤務時間帯）'!$C$6:$K$35,9,FALSE))</f>
        <v/>
      </c>
      <c r="AJ317" s="298" t="str">
        <f>IF(AJ316="","",VLOOKUP(AJ316,'標準様式１シフト記号表（勤務時間帯）'!$C$6:$K$35,9,FALSE))</f>
        <v/>
      </c>
      <c r="AK317" s="298" t="str">
        <f>IF(AK316="","",VLOOKUP(AK316,'標準様式１シフト記号表（勤務時間帯）'!$C$6:$K$35,9,FALSE))</f>
        <v/>
      </c>
      <c r="AL317" s="298" t="str">
        <f>IF(AL316="","",VLOOKUP(AL316,'標準様式１シフト記号表（勤務時間帯）'!$C$6:$K$35,9,FALSE))</f>
        <v/>
      </c>
      <c r="AM317" s="299" t="str">
        <f>IF(AM316="","",VLOOKUP(AM316,'標準様式１シフト記号表（勤務時間帯）'!$C$6:$K$35,9,FALSE))</f>
        <v/>
      </c>
      <c r="AN317" s="297" t="str">
        <f>IF(AN316="","",VLOOKUP(AN316,'標準様式１シフト記号表（勤務時間帯）'!$C$6:$K$35,9,FALSE))</f>
        <v/>
      </c>
      <c r="AO317" s="298" t="str">
        <f>IF(AO316="","",VLOOKUP(AO316,'標準様式１シフト記号表（勤務時間帯）'!$C$6:$K$35,9,FALSE))</f>
        <v/>
      </c>
      <c r="AP317" s="298" t="str">
        <f>IF(AP316="","",VLOOKUP(AP316,'標準様式１シフト記号表（勤務時間帯）'!$C$6:$K$35,9,FALSE))</f>
        <v/>
      </c>
      <c r="AQ317" s="298" t="str">
        <f>IF(AQ316="","",VLOOKUP(AQ316,'標準様式１シフト記号表（勤務時間帯）'!$C$6:$K$35,9,FALSE))</f>
        <v/>
      </c>
      <c r="AR317" s="298" t="str">
        <f>IF(AR316="","",VLOOKUP(AR316,'標準様式１シフト記号表（勤務時間帯）'!$C$6:$K$35,9,FALSE))</f>
        <v/>
      </c>
      <c r="AS317" s="298" t="str">
        <f>IF(AS316="","",VLOOKUP(AS316,'標準様式１シフト記号表（勤務時間帯）'!$C$6:$K$35,9,FALSE))</f>
        <v/>
      </c>
      <c r="AT317" s="299" t="str">
        <f>IF(AT316="","",VLOOKUP(AT316,'標準様式１シフト記号表（勤務時間帯）'!$C$6:$K$35,9,FALSE))</f>
        <v/>
      </c>
      <c r="AU317" s="297" t="str">
        <f>IF(AU316="","",VLOOKUP(AU316,'標準様式１シフト記号表（勤務時間帯）'!$C$6:$K$35,9,FALSE))</f>
        <v/>
      </c>
      <c r="AV317" s="298" t="str">
        <f>IF(AV316="","",VLOOKUP(AV316,'標準様式１シフト記号表（勤務時間帯）'!$C$6:$K$35,9,FALSE))</f>
        <v/>
      </c>
      <c r="AW317" s="298" t="str">
        <f>IF(AW316="","",VLOOKUP(AW316,'標準様式１シフト記号表（勤務時間帯）'!$C$6:$K$35,9,FALSE))</f>
        <v/>
      </c>
      <c r="AX317" s="1592">
        <f>IF($BB$3="４週",SUM(S317:AT317),IF($BB$3="暦月",SUM(S317:AW317),""))</f>
        <v>0</v>
      </c>
      <c r="AY317" s="1593"/>
      <c r="AZ317" s="1594">
        <f>IF($BB$3="４週",AX317/4,IF($BB$3="暦月",'標準様式１（100名）'!AX317/('標準様式１（100名）'!$BB$8/7),""))</f>
        <v>0</v>
      </c>
      <c r="BA317" s="1595"/>
      <c r="BB317" s="1643"/>
      <c r="BC317" s="1544"/>
      <c r="BD317" s="1544"/>
      <c r="BE317" s="1544"/>
      <c r="BF317" s="1545"/>
    </row>
    <row r="318" spans="2:58" ht="20.25" customHeight="1" x14ac:dyDescent="0.15">
      <c r="B318" s="1522"/>
      <c r="C318" s="1631"/>
      <c r="D318" s="1632"/>
      <c r="E318" s="1633"/>
      <c r="F318" s="357">
        <f>C316</f>
        <v>0</v>
      </c>
      <c r="G318" s="1607"/>
      <c r="H318" s="1537"/>
      <c r="I318" s="1538"/>
      <c r="J318" s="1538"/>
      <c r="K318" s="1539"/>
      <c r="L318" s="1612"/>
      <c r="M318" s="1613"/>
      <c r="N318" s="1613"/>
      <c r="O318" s="1614"/>
      <c r="P318" s="1596" t="s">
        <v>550</v>
      </c>
      <c r="Q318" s="1597"/>
      <c r="R318" s="1598"/>
      <c r="S318" s="301" t="str">
        <f>IF(S316="","",VLOOKUP(S316,'標準様式１シフト記号表（勤務時間帯）'!$C$6:$U$35,19,FALSE))</f>
        <v/>
      </c>
      <c r="T318" s="302" t="str">
        <f>IF(T316="","",VLOOKUP(T316,'標準様式１シフト記号表（勤務時間帯）'!$C$6:$U$35,19,FALSE))</f>
        <v/>
      </c>
      <c r="U318" s="302" t="str">
        <f>IF(U316="","",VLOOKUP(U316,'標準様式１シフト記号表（勤務時間帯）'!$C$6:$U$35,19,FALSE))</f>
        <v/>
      </c>
      <c r="V318" s="302" t="str">
        <f>IF(V316="","",VLOOKUP(V316,'標準様式１シフト記号表（勤務時間帯）'!$C$6:$U$35,19,FALSE))</f>
        <v/>
      </c>
      <c r="W318" s="302" t="str">
        <f>IF(W316="","",VLOOKUP(W316,'標準様式１シフト記号表（勤務時間帯）'!$C$6:$U$35,19,FALSE))</f>
        <v/>
      </c>
      <c r="X318" s="302" t="str">
        <f>IF(X316="","",VLOOKUP(X316,'標準様式１シフト記号表（勤務時間帯）'!$C$6:$U$35,19,FALSE))</f>
        <v/>
      </c>
      <c r="Y318" s="303" t="str">
        <f>IF(Y316="","",VLOOKUP(Y316,'標準様式１シフト記号表（勤務時間帯）'!$C$6:$U$35,19,FALSE))</f>
        <v/>
      </c>
      <c r="Z318" s="301" t="str">
        <f>IF(Z316="","",VLOOKUP(Z316,'標準様式１シフト記号表（勤務時間帯）'!$C$6:$U$35,19,FALSE))</f>
        <v/>
      </c>
      <c r="AA318" s="302" t="str">
        <f>IF(AA316="","",VLOOKUP(AA316,'標準様式１シフト記号表（勤務時間帯）'!$C$6:$U$35,19,FALSE))</f>
        <v/>
      </c>
      <c r="AB318" s="302" t="str">
        <f>IF(AB316="","",VLOOKUP(AB316,'標準様式１シフト記号表（勤務時間帯）'!$C$6:$U$35,19,FALSE))</f>
        <v/>
      </c>
      <c r="AC318" s="302" t="str">
        <f>IF(AC316="","",VLOOKUP(AC316,'標準様式１シフト記号表（勤務時間帯）'!$C$6:$U$35,19,FALSE))</f>
        <v/>
      </c>
      <c r="AD318" s="302" t="str">
        <f>IF(AD316="","",VLOOKUP(AD316,'標準様式１シフト記号表（勤務時間帯）'!$C$6:$U$35,19,FALSE))</f>
        <v/>
      </c>
      <c r="AE318" s="302" t="str">
        <f>IF(AE316="","",VLOOKUP(AE316,'標準様式１シフト記号表（勤務時間帯）'!$C$6:$U$35,19,FALSE))</f>
        <v/>
      </c>
      <c r="AF318" s="303" t="str">
        <f>IF(AF316="","",VLOOKUP(AF316,'標準様式１シフト記号表（勤務時間帯）'!$C$6:$U$35,19,FALSE))</f>
        <v/>
      </c>
      <c r="AG318" s="301" t="str">
        <f>IF(AG316="","",VLOOKUP(AG316,'標準様式１シフト記号表（勤務時間帯）'!$C$6:$U$35,19,FALSE))</f>
        <v/>
      </c>
      <c r="AH318" s="302" t="str">
        <f>IF(AH316="","",VLOOKUP(AH316,'標準様式１シフト記号表（勤務時間帯）'!$C$6:$U$35,19,FALSE))</f>
        <v/>
      </c>
      <c r="AI318" s="302" t="str">
        <f>IF(AI316="","",VLOOKUP(AI316,'標準様式１シフト記号表（勤務時間帯）'!$C$6:$U$35,19,FALSE))</f>
        <v/>
      </c>
      <c r="AJ318" s="302" t="str">
        <f>IF(AJ316="","",VLOOKUP(AJ316,'標準様式１シフト記号表（勤務時間帯）'!$C$6:$U$35,19,FALSE))</f>
        <v/>
      </c>
      <c r="AK318" s="302" t="str">
        <f>IF(AK316="","",VLOOKUP(AK316,'標準様式１シフト記号表（勤務時間帯）'!$C$6:$U$35,19,FALSE))</f>
        <v/>
      </c>
      <c r="AL318" s="302" t="str">
        <f>IF(AL316="","",VLOOKUP(AL316,'標準様式１シフト記号表（勤務時間帯）'!$C$6:$U$35,19,FALSE))</f>
        <v/>
      </c>
      <c r="AM318" s="303" t="str">
        <f>IF(AM316="","",VLOOKUP(AM316,'標準様式１シフト記号表（勤務時間帯）'!$C$6:$U$35,19,FALSE))</f>
        <v/>
      </c>
      <c r="AN318" s="301" t="str">
        <f>IF(AN316="","",VLOOKUP(AN316,'標準様式１シフト記号表（勤務時間帯）'!$C$6:$U$35,19,FALSE))</f>
        <v/>
      </c>
      <c r="AO318" s="302" t="str">
        <f>IF(AO316="","",VLOOKUP(AO316,'標準様式１シフト記号表（勤務時間帯）'!$C$6:$U$35,19,FALSE))</f>
        <v/>
      </c>
      <c r="AP318" s="302" t="str">
        <f>IF(AP316="","",VLOOKUP(AP316,'標準様式１シフト記号表（勤務時間帯）'!$C$6:$U$35,19,FALSE))</f>
        <v/>
      </c>
      <c r="AQ318" s="302" t="str">
        <f>IF(AQ316="","",VLOOKUP(AQ316,'標準様式１シフト記号表（勤務時間帯）'!$C$6:$U$35,19,FALSE))</f>
        <v/>
      </c>
      <c r="AR318" s="302" t="str">
        <f>IF(AR316="","",VLOOKUP(AR316,'標準様式１シフト記号表（勤務時間帯）'!$C$6:$U$35,19,FALSE))</f>
        <v/>
      </c>
      <c r="AS318" s="302" t="str">
        <f>IF(AS316="","",VLOOKUP(AS316,'標準様式１シフト記号表（勤務時間帯）'!$C$6:$U$35,19,FALSE))</f>
        <v/>
      </c>
      <c r="AT318" s="303" t="str">
        <f>IF(AT316="","",VLOOKUP(AT316,'標準様式１シフト記号表（勤務時間帯）'!$C$6:$U$35,19,FALSE))</f>
        <v/>
      </c>
      <c r="AU318" s="301" t="str">
        <f>IF(AU316="","",VLOOKUP(AU316,'標準様式１シフト記号表（勤務時間帯）'!$C$6:$U$35,19,FALSE))</f>
        <v/>
      </c>
      <c r="AV318" s="302" t="str">
        <f>IF(AV316="","",VLOOKUP(AV316,'標準様式１シフト記号表（勤務時間帯）'!$C$6:$U$35,19,FALSE))</f>
        <v/>
      </c>
      <c r="AW318" s="302" t="str">
        <f>IF(AW316="","",VLOOKUP(AW316,'標準様式１シフト記号表（勤務時間帯）'!$C$6:$U$35,19,FALSE))</f>
        <v/>
      </c>
      <c r="AX318" s="1599">
        <f>IF($BB$3="４週",SUM(S318:AT318),IF($BB$3="暦月",SUM(S318:AW318),""))</f>
        <v>0</v>
      </c>
      <c r="AY318" s="1600"/>
      <c r="AZ318" s="1601">
        <f>IF($BB$3="４週",AX318/4,IF($BB$3="暦月",'標準様式１（100名）'!AX318/('標準様式１（100名）'!$BB$8/7),""))</f>
        <v>0</v>
      </c>
      <c r="BA318" s="1602"/>
      <c r="BB318" s="1644"/>
      <c r="BC318" s="1613"/>
      <c r="BD318" s="1613"/>
      <c r="BE318" s="1613"/>
      <c r="BF318" s="1614"/>
    </row>
    <row r="319" spans="2:58" ht="20.25" customHeight="1" x14ac:dyDescent="0.15">
      <c r="B319" s="1522">
        <f>B316+1</f>
        <v>100</v>
      </c>
      <c r="C319" s="1625"/>
      <c r="D319" s="1626"/>
      <c r="E319" s="1627"/>
      <c r="F319" s="304"/>
      <c r="G319" s="1606"/>
      <c r="H319" s="1608"/>
      <c r="I319" s="1538"/>
      <c r="J319" s="1538"/>
      <c r="K319" s="1539"/>
      <c r="L319" s="1609"/>
      <c r="M319" s="1610"/>
      <c r="N319" s="1610"/>
      <c r="O319" s="1611"/>
      <c r="P319" s="1615" t="s">
        <v>548</v>
      </c>
      <c r="Q319" s="1616"/>
      <c r="R319" s="1617"/>
      <c r="S319" s="354"/>
      <c r="T319" s="355"/>
      <c r="U319" s="355"/>
      <c r="V319" s="355"/>
      <c r="W319" s="355"/>
      <c r="X319" s="355"/>
      <c r="Y319" s="356"/>
      <c r="Z319" s="354"/>
      <c r="AA319" s="355"/>
      <c r="AB319" s="355"/>
      <c r="AC319" s="355"/>
      <c r="AD319" s="355"/>
      <c r="AE319" s="355"/>
      <c r="AF319" s="356"/>
      <c r="AG319" s="354"/>
      <c r="AH319" s="355"/>
      <c r="AI319" s="355"/>
      <c r="AJ319" s="355"/>
      <c r="AK319" s="355"/>
      <c r="AL319" s="355"/>
      <c r="AM319" s="356"/>
      <c r="AN319" s="354"/>
      <c r="AO319" s="355"/>
      <c r="AP319" s="355"/>
      <c r="AQ319" s="355"/>
      <c r="AR319" s="355"/>
      <c r="AS319" s="355"/>
      <c r="AT319" s="356"/>
      <c r="AU319" s="354"/>
      <c r="AV319" s="355"/>
      <c r="AW319" s="355"/>
      <c r="AX319" s="1692"/>
      <c r="AY319" s="1693"/>
      <c r="AZ319" s="1694"/>
      <c r="BA319" s="1695"/>
      <c r="BB319" s="1642"/>
      <c r="BC319" s="1610"/>
      <c r="BD319" s="1610"/>
      <c r="BE319" s="1610"/>
      <c r="BF319" s="1611"/>
    </row>
    <row r="320" spans="2:58" ht="20.25" customHeight="1" x14ac:dyDescent="0.15">
      <c r="B320" s="1522"/>
      <c r="C320" s="1628"/>
      <c r="D320" s="1629"/>
      <c r="E320" s="1630"/>
      <c r="F320" s="296"/>
      <c r="G320" s="1533"/>
      <c r="H320" s="1537"/>
      <c r="I320" s="1538"/>
      <c r="J320" s="1538"/>
      <c r="K320" s="1539"/>
      <c r="L320" s="1543"/>
      <c r="M320" s="1544"/>
      <c r="N320" s="1544"/>
      <c r="O320" s="1545"/>
      <c r="P320" s="1589" t="s">
        <v>549</v>
      </c>
      <c r="Q320" s="1590"/>
      <c r="R320" s="1591"/>
      <c r="S320" s="297" t="str">
        <f>IF(S319="","",VLOOKUP(S319,'標準様式１シフト記号表（勤務時間帯）'!$C$6:$K$35,9,FALSE))</f>
        <v/>
      </c>
      <c r="T320" s="298" t="str">
        <f>IF(T319="","",VLOOKUP(T319,'標準様式１シフト記号表（勤務時間帯）'!$C$6:$K$35,9,FALSE))</f>
        <v/>
      </c>
      <c r="U320" s="298" t="str">
        <f>IF(U319="","",VLOOKUP(U319,'標準様式１シフト記号表（勤務時間帯）'!$C$6:$K$35,9,FALSE))</f>
        <v/>
      </c>
      <c r="V320" s="298" t="str">
        <f>IF(V319="","",VLOOKUP(V319,'標準様式１シフト記号表（勤務時間帯）'!$C$6:$K$35,9,FALSE))</f>
        <v/>
      </c>
      <c r="W320" s="298" t="str">
        <f>IF(W319="","",VLOOKUP(W319,'標準様式１シフト記号表（勤務時間帯）'!$C$6:$K$35,9,FALSE))</f>
        <v/>
      </c>
      <c r="X320" s="298" t="str">
        <f>IF(X319="","",VLOOKUP(X319,'標準様式１シフト記号表（勤務時間帯）'!$C$6:$K$35,9,FALSE))</f>
        <v/>
      </c>
      <c r="Y320" s="299" t="str">
        <f>IF(Y319="","",VLOOKUP(Y319,'標準様式１シフト記号表（勤務時間帯）'!$C$6:$K$35,9,FALSE))</f>
        <v/>
      </c>
      <c r="Z320" s="297" t="str">
        <f>IF(Z319="","",VLOOKUP(Z319,'標準様式１シフト記号表（勤務時間帯）'!$C$6:$K$35,9,FALSE))</f>
        <v/>
      </c>
      <c r="AA320" s="298" t="str">
        <f>IF(AA319="","",VLOOKUP(AA319,'標準様式１シフト記号表（勤務時間帯）'!$C$6:$K$35,9,FALSE))</f>
        <v/>
      </c>
      <c r="AB320" s="298" t="str">
        <f>IF(AB319="","",VLOOKUP(AB319,'標準様式１シフト記号表（勤務時間帯）'!$C$6:$K$35,9,FALSE))</f>
        <v/>
      </c>
      <c r="AC320" s="298" t="str">
        <f>IF(AC319="","",VLOOKUP(AC319,'標準様式１シフト記号表（勤務時間帯）'!$C$6:$K$35,9,FALSE))</f>
        <v/>
      </c>
      <c r="AD320" s="298" t="str">
        <f>IF(AD319="","",VLOOKUP(AD319,'標準様式１シフト記号表（勤務時間帯）'!$C$6:$K$35,9,FALSE))</f>
        <v/>
      </c>
      <c r="AE320" s="298" t="str">
        <f>IF(AE319="","",VLOOKUP(AE319,'標準様式１シフト記号表（勤務時間帯）'!$C$6:$K$35,9,FALSE))</f>
        <v/>
      </c>
      <c r="AF320" s="299" t="str">
        <f>IF(AF319="","",VLOOKUP(AF319,'標準様式１シフト記号表（勤務時間帯）'!$C$6:$K$35,9,FALSE))</f>
        <v/>
      </c>
      <c r="AG320" s="297" t="str">
        <f>IF(AG319="","",VLOOKUP(AG319,'標準様式１シフト記号表（勤務時間帯）'!$C$6:$K$35,9,FALSE))</f>
        <v/>
      </c>
      <c r="AH320" s="298" t="str">
        <f>IF(AH319="","",VLOOKUP(AH319,'標準様式１シフト記号表（勤務時間帯）'!$C$6:$K$35,9,FALSE))</f>
        <v/>
      </c>
      <c r="AI320" s="298" t="str">
        <f>IF(AI319="","",VLOOKUP(AI319,'標準様式１シフト記号表（勤務時間帯）'!$C$6:$K$35,9,FALSE))</f>
        <v/>
      </c>
      <c r="AJ320" s="298" t="str">
        <f>IF(AJ319="","",VLOOKUP(AJ319,'標準様式１シフト記号表（勤務時間帯）'!$C$6:$K$35,9,FALSE))</f>
        <v/>
      </c>
      <c r="AK320" s="298" t="str">
        <f>IF(AK319="","",VLOOKUP(AK319,'標準様式１シフト記号表（勤務時間帯）'!$C$6:$K$35,9,FALSE))</f>
        <v/>
      </c>
      <c r="AL320" s="298" t="str">
        <f>IF(AL319="","",VLOOKUP(AL319,'標準様式１シフト記号表（勤務時間帯）'!$C$6:$K$35,9,FALSE))</f>
        <v/>
      </c>
      <c r="AM320" s="299" t="str">
        <f>IF(AM319="","",VLOOKUP(AM319,'標準様式１シフト記号表（勤務時間帯）'!$C$6:$K$35,9,FALSE))</f>
        <v/>
      </c>
      <c r="AN320" s="297" t="str">
        <f>IF(AN319="","",VLOOKUP(AN319,'標準様式１シフト記号表（勤務時間帯）'!$C$6:$K$35,9,FALSE))</f>
        <v/>
      </c>
      <c r="AO320" s="298" t="str">
        <f>IF(AO319="","",VLOOKUP(AO319,'標準様式１シフト記号表（勤務時間帯）'!$C$6:$K$35,9,FALSE))</f>
        <v/>
      </c>
      <c r="AP320" s="298" t="str">
        <f>IF(AP319="","",VLOOKUP(AP319,'標準様式１シフト記号表（勤務時間帯）'!$C$6:$K$35,9,FALSE))</f>
        <v/>
      </c>
      <c r="AQ320" s="298" t="str">
        <f>IF(AQ319="","",VLOOKUP(AQ319,'標準様式１シフト記号表（勤務時間帯）'!$C$6:$K$35,9,FALSE))</f>
        <v/>
      </c>
      <c r="AR320" s="298" t="str">
        <f>IF(AR319="","",VLOOKUP(AR319,'標準様式１シフト記号表（勤務時間帯）'!$C$6:$K$35,9,FALSE))</f>
        <v/>
      </c>
      <c r="AS320" s="298" t="str">
        <f>IF(AS319="","",VLOOKUP(AS319,'標準様式１シフト記号表（勤務時間帯）'!$C$6:$K$35,9,FALSE))</f>
        <v/>
      </c>
      <c r="AT320" s="299" t="str">
        <f>IF(AT319="","",VLOOKUP(AT319,'標準様式１シフト記号表（勤務時間帯）'!$C$6:$K$35,9,FALSE))</f>
        <v/>
      </c>
      <c r="AU320" s="297" t="str">
        <f>IF(AU319="","",VLOOKUP(AU319,'標準様式１シフト記号表（勤務時間帯）'!$C$6:$K$35,9,FALSE))</f>
        <v/>
      </c>
      <c r="AV320" s="298" t="str">
        <f>IF(AV319="","",VLOOKUP(AV319,'標準様式１シフト記号表（勤務時間帯）'!$C$6:$K$35,9,FALSE))</f>
        <v/>
      </c>
      <c r="AW320" s="298" t="str">
        <f>IF(AW319="","",VLOOKUP(AW319,'標準様式１シフト記号表（勤務時間帯）'!$C$6:$K$35,9,FALSE))</f>
        <v/>
      </c>
      <c r="AX320" s="1592">
        <f>IF($BB$3="４週",SUM(S320:AT320),IF($BB$3="暦月",SUM(S320:AW320),""))</f>
        <v>0</v>
      </c>
      <c r="AY320" s="1593"/>
      <c r="AZ320" s="1594">
        <f>IF($BB$3="４週",AX320/4,IF($BB$3="暦月",'標準様式１（100名）'!AX320/('標準様式１（100名）'!$BB$8/7),""))</f>
        <v>0</v>
      </c>
      <c r="BA320" s="1595"/>
      <c r="BB320" s="1643"/>
      <c r="BC320" s="1544"/>
      <c r="BD320" s="1544"/>
      <c r="BE320" s="1544"/>
      <c r="BF320" s="1545"/>
    </row>
    <row r="321" spans="2:73" ht="20.25" customHeight="1" thickBot="1" x14ac:dyDescent="0.2">
      <c r="B321" s="1522"/>
      <c r="C321" s="1631"/>
      <c r="D321" s="1632"/>
      <c r="E321" s="1633"/>
      <c r="F321" s="357">
        <f>C319</f>
        <v>0</v>
      </c>
      <c r="G321" s="1607"/>
      <c r="H321" s="1537"/>
      <c r="I321" s="1538"/>
      <c r="J321" s="1538"/>
      <c r="K321" s="1539"/>
      <c r="L321" s="1612"/>
      <c r="M321" s="1613"/>
      <c r="N321" s="1613"/>
      <c r="O321" s="1614"/>
      <c r="P321" s="1596" t="s">
        <v>550</v>
      </c>
      <c r="Q321" s="1597"/>
      <c r="R321" s="1598"/>
      <c r="S321" s="301" t="str">
        <f>IF(S319="","",VLOOKUP(S319,'標準様式１シフト記号表（勤務時間帯）'!$C$6:$U$35,19,FALSE))</f>
        <v/>
      </c>
      <c r="T321" s="302" t="str">
        <f>IF(T319="","",VLOOKUP(T319,'標準様式１シフト記号表（勤務時間帯）'!$C$6:$U$35,19,FALSE))</f>
        <v/>
      </c>
      <c r="U321" s="302" t="str">
        <f>IF(U319="","",VLOOKUP(U319,'標準様式１シフト記号表（勤務時間帯）'!$C$6:$U$35,19,FALSE))</f>
        <v/>
      </c>
      <c r="V321" s="302" t="str">
        <f>IF(V319="","",VLOOKUP(V319,'標準様式１シフト記号表（勤務時間帯）'!$C$6:$U$35,19,FALSE))</f>
        <v/>
      </c>
      <c r="W321" s="302" t="str">
        <f>IF(W319="","",VLOOKUP(W319,'標準様式１シフト記号表（勤務時間帯）'!$C$6:$U$35,19,FALSE))</f>
        <v/>
      </c>
      <c r="X321" s="302" t="str">
        <f>IF(X319="","",VLOOKUP(X319,'標準様式１シフト記号表（勤務時間帯）'!$C$6:$U$35,19,FALSE))</f>
        <v/>
      </c>
      <c r="Y321" s="303" t="str">
        <f>IF(Y319="","",VLOOKUP(Y319,'標準様式１シフト記号表（勤務時間帯）'!$C$6:$U$35,19,FALSE))</f>
        <v/>
      </c>
      <c r="Z321" s="301" t="str">
        <f>IF(Z319="","",VLOOKUP(Z319,'標準様式１シフト記号表（勤務時間帯）'!$C$6:$U$35,19,FALSE))</f>
        <v/>
      </c>
      <c r="AA321" s="302" t="str">
        <f>IF(AA319="","",VLOOKUP(AA319,'標準様式１シフト記号表（勤務時間帯）'!$C$6:$U$35,19,FALSE))</f>
        <v/>
      </c>
      <c r="AB321" s="302" t="str">
        <f>IF(AB319="","",VLOOKUP(AB319,'標準様式１シフト記号表（勤務時間帯）'!$C$6:$U$35,19,FALSE))</f>
        <v/>
      </c>
      <c r="AC321" s="302" t="str">
        <f>IF(AC319="","",VLOOKUP(AC319,'標準様式１シフト記号表（勤務時間帯）'!$C$6:$U$35,19,FALSE))</f>
        <v/>
      </c>
      <c r="AD321" s="302" t="str">
        <f>IF(AD319="","",VLOOKUP(AD319,'標準様式１シフト記号表（勤務時間帯）'!$C$6:$U$35,19,FALSE))</f>
        <v/>
      </c>
      <c r="AE321" s="302" t="str">
        <f>IF(AE319="","",VLOOKUP(AE319,'標準様式１シフト記号表（勤務時間帯）'!$C$6:$U$35,19,FALSE))</f>
        <v/>
      </c>
      <c r="AF321" s="303" t="str">
        <f>IF(AF319="","",VLOOKUP(AF319,'標準様式１シフト記号表（勤務時間帯）'!$C$6:$U$35,19,FALSE))</f>
        <v/>
      </c>
      <c r="AG321" s="301" t="str">
        <f>IF(AG319="","",VLOOKUP(AG319,'標準様式１シフト記号表（勤務時間帯）'!$C$6:$U$35,19,FALSE))</f>
        <v/>
      </c>
      <c r="AH321" s="302" t="str">
        <f>IF(AH319="","",VLOOKUP(AH319,'標準様式１シフト記号表（勤務時間帯）'!$C$6:$U$35,19,FALSE))</f>
        <v/>
      </c>
      <c r="AI321" s="302" t="str">
        <f>IF(AI319="","",VLOOKUP(AI319,'標準様式１シフト記号表（勤務時間帯）'!$C$6:$U$35,19,FALSE))</f>
        <v/>
      </c>
      <c r="AJ321" s="302" t="str">
        <f>IF(AJ319="","",VLOOKUP(AJ319,'標準様式１シフト記号表（勤務時間帯）'!$C$6:$U$35,19,FALSE))</f>
        <v/>
      </c>
      <c r="AK321" s="302" t="str">
        <f>IF(AK319="","",VLOOKUP(AK319,'標準様式１シフト記号表（勤務時間帯）'!$C$6:$U$35,19,FALSE))</f>
        <v/>
      </c>
      <c r="AL321" s="302" t="str">
        <f>IF(AL319="","",VLOOKUP(AL319,'標準様式１シフト記号表（勤務時間帯）'!$C$6:$U$35,19,FALSE))</f>
        <v/>
      </c>
      <c r="AM321" s="303" t="str">
        <f>IF(AM319="","",VLOOKUP(AM319,'標準様式１シフト記号表（勤務時間帯）'!$C$6:$U$35,19,FALSE))</f>
        <v/>
      </c>
      <c r="AN321" s="301" t="str">
        <f>IF(AN319="","",VLOOKUP(AN319,'標準様式１シフト記号表（勤務時間帯）'!$C$6:$U$35,19,FALSE))</f>
        <v/>
      </c>
      <c r="AO321" s="302" t="str">
        <f>IF(AO319="","",VLOOKUP(AO319,'標準様式１シフト記号表（勤務時間帯）'!$C$6:$U$35,19,FALSE))</f>
        <v/>
      </c>
      <c r="AP321" s="302" t="str">
        <f>IF(AP319="","",VLOOKUP(AP319,'標準様式１シフト記号表（勤務時間帯）'!$C$6:$U$35,19,FALSE))</f>
        <v/>
      </c>
      <c r="AQ321" s="302" t="str">
        <f>IF(AQ319="","",VLOOKUP(AQ319,'標準様式１シフト記号表（勤務時間帯）'!$C$6:$U$35,19,FALSE))</f>
        <v/>
      </c>
      <c r="AR321" s="302" t="str">
        <f>IF(AR319="","",VLOOKUP(AR319,'標準様式１シフト記号表（勤務時間帯）'!$C$6:$U$35,19,FALSE))</f>
        <v/>
      </c>
      <c r="AS321" s="302" t="str">
        <f>IF(AS319="","",VLOOKUP(AS319,'標準様式１シフト記号表（勤務時間帯）'!$C$6:$U$35,19,FALSE))</f>
        <v/>
      </c>
      <c r="AT321" s="303" t="str">
        <f>IF(AT319="","",VLOOKUP(AT319,'標準様式１シフト記号表（勤務時間帯）'!$C$6:$U$35,19,FALSE))</f>
        <v/>
      </c>
      <c r="AU321" s="301" t="str">
        <f>IF(AU319="","",VLOOKUP(AU319,'標準様式１シフト記号表（勤務時間帯）'!$C$6:$U$35,19,FALSE))</f>
        <v/>
      </c>
      <c r="AV321" s="302" t="str">
        <f>IF(AV319="","",VLOOKUP(AV319,'標準様式１シフト記号表（勤務時間帯）'!$C$6:$U$35,19,FALSE))</f>
        <v/>
      </c>
      <c r="AW321" s="302" t="str">
        <f>IF(AW319="","",VLOOKUP(AW319,'標準様式１シフト記号表（勤務時間帯）'!$C$6:$U$35,19,FALSE))</f>
        <v/>
      </c>
      <c r="AX321" s="1599">
        <f>IF($BB$3="４週",SUM(S321:AT321),IF($BB$3="暦月",SUM(S321:AW321),""))</f>
        <v>0</v>
      </c>
      <c r="AY321" s="1600"/>
      <c r="AZ321" s="1601">
        <f>IF($BB$3="４週",AX321/4,IF($BB$3="暦月",'標準様式１（100名）'!AX321/('標準様式１（100名）'!$BB$8/7),""))</f>
        <v>0</v>
      </c>
      <c r="BA321" s="1602"/>
      <c r="BB321" s="1644"/>
      <c r="BC321" s="1613"/>
      <c r="BD321" s="1613"/>
      <c r="BE321" s="1613"/>
      <c r="BF321" s="1614"/>
    </row>
    <row r="322" spans="2:73" s="274" customFormat="1" ht="6" customHeight="1" thickBot="1" x14ac:dyDescent="0.2">
      <c r="B322" s="306"/>
      <c r="C322" s="307"/>
      <c r="D322" s="307"/>
      <c r="E322" s="307"/>
      <c r="F322" s="308"/>
      <c r="G322" s="308"/>
      <c r="H322" s="309"/>
      <c r="I322" s="309"/>
      <c r="J322" s="309"/>
      <c r="K322" s="309"/>
      <c r="L322" s="308"/>
      <c r="M322" s="308"/>
      <c r="N322" s="308"/>
      <c r="O322" s="308"/>
      <c r="P322" s="310"/>
      <c r="Q322" s="310"/>
      <c r="R322" s="310"/>
      <c r="S322" s="359"/>
      <c r="T322" s="359"/>
      <c r="U322" s="359"/>
      <c r="V322" s="359"/>
      <c r="W322" s="359"/>
      <c r="X322" s="359"/>
      <c r="Y322" s="359"/>
      <c r="Z322" s="359"/>
      <c r="AA322" s="359"/>
      <c r="AB322" s="359"/>
      <c r="AC322" s="359"/>
      <c r="AD322" s="359"/>
      <c r="AE322" s="359"/>
      <c r="AF322" s="359"/>
      <c r="AG322" s="359"/>
      <c r="AH322" s="359"/>
      <c r="AI322" s="359"/>
      <c r="AJ322" s="359"/>
      <c r="AK322" s="359"/>
      <c r="AL322" s="359"/>
      <c r="AM322" s="359"/>
      <c r="AN322" s="359"/>
      <c r="AO322" s="359"/>
      <c r="AP322" s="359"/>
      <c r="AQ322" s="359"/>
      <c r="AR322" s="359"/>
      <c r="AS322" s="359"/>
      <c r="AT322" s="359"/>
      <c r="AU322" s="359"/>
      <c r="AV322" s="359"/>
      <c r="AW322" s="359"/>
      <c r="AX322" s="360"/>
      <c r="AY322" s="360"/>
      <c r="AZ322" s="360"/>
      <c r="BA322" s="360"/>
      <c r="BB322" s="308"/>
      <c r="BC322" s="308"/>
      <c r="BD322" s="308"/>
      <c r="BE322" s="308"/>
      <c r="BF322" s="312"/>
    </row>
    <row r="323" spans="2:73" ht="20.100000000000001" customHeight="1" x14ac:dyDescent="0.15">
      <c r="B323" s="313"/>
      <c r="C323" s="314"/>
      <c r="D323" s="314"/>
      <c r="E323" s="314"/>
      <c r="F323" s="315"/>
      <c r="G323" s="1562" t="s">
        <v>551</v>
      </c>
      <c r="H323" s="1562"/>
      <c r="I323" s="1562"/>
      <c r="J323" s="1562"/>
      <c r="K323" s="1685"/>
      <c r="L323" s="316"/>
      <c r="M323" s="1689" t="s">
        <v>552</v>
      </c>
      <c r="N323" s="1690"/>
      <c r="O323" s="1690"/>
      <c r="P323" s="1690"/>
      <c r="Q323" s="1690"/>
      <c r="R323" s="1691"/>
      <c r="S323" s="317" t="str">
        <f>IF(SUMIF($F$22:$F$321, $M323, S$22:S$321)=0,"",SUMIF($F$22:$F$321, $M323, S$22:S$321))</f>
        <v/>
      </c>
      <c r="T323" s="318" t="str">
        <f t="shared" ref="T323:AW325" si="1">IF(SUMIF($F$22:$F$321, $M323, T$22:T$321)=0,"",SUMIF($F$22:$F$321, $M323, T$22:T$321))</f>
        <v/>
      </c>
      <c r="U323" s="318" t="str">
        <f t="shared" si="1"/>
        <v/>
      </c>
      <c r="V323" s="318" t="str">
        <f>IF(SUMIF($F$22:$F$321, $M323, V$22:V$321)=0,"",SUMIF($F$22:$F$321, $M323, V$22:V$321))</f>
        <v/>
      </c>
      <c r="W323" s="318" t="str">
        <f t="shared" si="1"/>
        <v/>
      </c>
      <c r="X323" s="318" t="str">
        <f t="shared" si="1"/>
        <v/>
      </c>
      <c r="Y323" s="319" t="str">
        <f t="shared" si="1"/>
        <v/>
      </c>
      <c r="Z323" s="317" t="str">
        <f>IF(SUMIF($F$22:$F$321, $M323, Z$22:Z$321)=0,"",SUMIF($F$22:$F$321, $M323, Z$22:Z$321))</f>
        <v/>
      </c>
      <c r="AA323" s="318" t="str">
        <f t="shared" si="1"/>
        <v/>
      </c>
      <c r="AB323" s="318" t="str">
        <f t="shared" si="1"/>
        <v/>
      </c>
      <c r="AC323" s="318" t="str">
        <f>IF(SUMIF($F$22:$F$321, $M323, AC$22:AC$321)=0,"",SUMIF($F$22:$F$321, $M323, AC$22:AC$321))</f>
        <v/>
      </c>
      <c r="AD323" s="318" t="str">
        <f t="shared" si="1"/>
        <v/>
      </c>
      <c r="AE323" s="318" t="str">
        <f t="shared" si="1"/>
        <v/>
      </c>
      <c r="AF323" s="319" t="str">
        <f t="shared" si="1"/>
        <v/>
      </c>
      <c r="AG323" s="317" t="str">
        <f>IF(SUMIF($F$22:$F$321, $M323, AG$22:AG$321)=0,"",SUMIF($F$22:$F$321, $M323, AG$22:AG$321))</f>
        <v/>
      </c>
      <c r="AH323" s="318" t="str">
        <f t="shared" si="1"/>
        <v/>
      </c>
      <c r="AI323" s="318" t="str">
        <f t="shared" si="1"/>
        <v/>
      </c>
      <c r="AJ323" s="318" t="str">
        <f>IF(SUMIF($F$22:$F$321, $M323, AJ$22:AJ$321)=0,"",SUMIF($F$22:$F$321, $M323, AJ$22:AJ$321))</f>
        <v/>
      </c>
      <c r="AK323" s="318" t="str">
        <f t="shared" si="1"/>
        <v/>
      </c>
      <c r="AL323" s="318" t="str">
        <f t="shared" si="1"/>
        <v/>
      </c>
      <c r="AM323" s="319" t="str">
        <f t="shared" si="1"/>
        <v/>
      </c>
      <c r="AN323" s="317" t="str">
        <f>IF(SUMIF($F$22:$F$321, $M323, AN$22:AN$321)=0,"",SUMIF($F$22:$F$321, $M323, AN$22:AN$321))</f>
        <v/>
      </c>
      <c r="AO323" s="318" t="str">
        <f t="shared" si="1"/>
        <v/>
      </c>
      <c r="AP323" s="318" t="str">
        <f t="shared" si="1"/>
        <v/>
      </c>
      <c r="AQ323" s="318" t="str">
        <f>IF(SUMIF($F$22:$F$321, $M323, AQ$22:AQ$321)=0,"",SUMIF($F$22:$F$321, $M323, AQ$22:AQ$321))</f>
        <v/>
      </c>
      <c r="AR323" s="318" t="str">
        <f t="shared" si="1"/>
        <v/>
      </c>
      <c r="AS323" s="318" t="str">
        <f t="shared" si="1"/>
        <v/>
      </c>
      <c r="AT323" s="319" t="str">
        <f t="shared" si="1"/>
        <v/>
      </c>
      <c r="AU323" s="317" t="str">
        <f>IF(SUMIF($F$22:$F$321, $M323, AU$22:AU$321)=0,"",SUMIF($F$22:$F$321, $M323, AU$22:AU$321))</f>
        <v/>
      </c>
      <c r="AV323" s="318" t="str">
        <f t="shared" si="1"/>
        <v/>
      </c>
      <c r="AW323" s="318" t="str">
        <f t="shared" si="1"/>
        <v/>
      </c>
      <c r="AX323" s="1657" t="str">
        <f>IF(SUMIF($F$22:$F$321, $M323, AX$22:AX$321)=0,"",SUMIF($F$22:$F$321, $M323, AX$22:AX$321))</f>
        <v/>
      </c>
      <c r="AY323" s="1658"/>
      <c r="AZ323" s="1659" t="str">
        <f>IF(AX323="","",IF($BB$3="４週",AX323/4,IF($BB$3="暦月",AX323/($BB$8/7),"")))</f>
        <v/>
      </c>
      <c r="BA323" s="1660"/>
      <c r="BB323" s="1645"/>
      <c r="BC323" s="1646"/>
      <c r="BD323" s="1646"/>
      <c r="BE323" s="1646"/>
      <c r="BF323" s="1647"/>
    </row>
    <row r="324" spans="2:73" ht="20.25" customHeight="1" x14ac:dyDescent="0.15">
      <c r="B324" s="320"/>
      <c r="C324" s="321"/>
      <c r="D324" s="321"/>
      <c r="E324" s="321"/>
      <c r="F324" s="322"/>
      <c r="G324" s="1565"/>
      <c r="H324" s="1565"/>
      <c r="I324" s="1565"/>
      <c r="J324" s="1565"/>
      <c r="K324" s="1686"/>
      <c r="L324" s="323"/>
      <c r="M324" s="1654" t="s">
        <v>553</v>
      </c>
      <c r="N324" s="1655"/>
      <c r="O324" s="1655"/>
      <c r="P324" s="1655"/>
      <c r="Q324" s="1655"/>
      <c r="R324" s="1656"/>
      <c r="S324" s="317" t="str">
        <f>IF(SUMIF($F$22:$F$321, $M324, S$22:S$321)=0,"",SUMIF($F$22:$F$321, $M324, S$22:S$321))</f>
        <v/>
      </c>
      <c r="T324" s="318" t="str">
        <f t="shared" si="1"/>
        <v/>
      </c>
      <c r="U324" s="318" t="str">
        <f t="shared" si="1"/>
        <v/>
      </c>
      <c r="V324" s="318" t="str">
        <f>IF(SUMIF($F$22:$F$321, $M324, V$22:V$321)=0,"",SUMIF($F$22:$F$321, $M324, V$22:V$321))</f>
        <v/>
      </c>
      <c r="W324" s="318" t="str">
        <f t="shared" si="1"/>
        <v/>
      </c>
      <c r="X324" s="318" t="str">
        <f t="shared" si="1"/>
        <v/>
      </c>
      <c r="Y324" s="319" t="str">
        <f t="shared" si="1"/>
        <v/>
      </c>
      <c r="Z324" s="317" t="str">
        <f>IF(SUMIF($F$22:$F$321, $M324, Z$22:Z$321)=0,"",SUMIF($F$22:$F$321, $M324, Z$22:Z$321))</f>
        <v/>
      </c>
      <c r="AA324" s="318" t="str">
        <f t="shared" si="1"/>
        <v/>
      </c>
      <c r="AB324" s="318" t="str">
        <f t="shared" si="1"/>
        <v/>
      </c>
      <c r="AC324" s="318" t="str">
        <f>IF(SUMIF($F$22:$F$321, $M324, AC$22:AC$321)=0,"",SUMIF($F$22:$F$321, $M324, AC$22:AC$321))</f>
        <v/>
      </c>
      <c r="AD324" s="318" t="str">
        <f t="shared" si="1"/>
        <v/>
      </c>
      <c r="AE324" s="318" t="str">
        <f t="shared" si="1"/>
        <v/>
      </c>
      <c r="AF324" s="319" t="str">
        <f t="shared" si="1"/>
        <v/>
      </c>
      <c r="AG324" s="317" t="str">
        <f>IF(SUMIF($F$22:$F$321, $M324, AG$22:AG$321)=0,"",SUMIF($F$22:$F$321, $M324, AG$22:AG$321))</f>
        <v/>
      </c>
      <c r="AH324" s="318" t="str">
        <f t="shared" si="1"/>
        <v/>
      </c>
      <c r="AI324" s="318" t="str">
        <f t="shared" si="1"/>
        <v/>
      </c>
      <c r="AJ324" s="318" t="str">
        <f>IF(SUMIF($F$22:$F$321, $M324, AJ$22:AJ$321)=0,"",SUMIF($F$22:$F$321, $M324, AJ$22:AJ$321))</f>
        <v/>
      </c>
      <c r="AK324" s="318" t="str">
        <f t="shared" si="1"/>
        <v/>
      </c>
      <c r="AL324" s="318" t="str">
        <f t="shared" si="1"/>
        <v/>
      </c>
      <c r="AM324" s="319" t="str">
        <f t="shared" si="1"/>
        <v/>
      </c>
      <c r="AN324" s="317" t="str">
        <f>IF(SUMIF($F$22:$F$321, $M324, AN$22:AN$321)=0,"",SUMIF($F$22:$F$321, $M324, AN$22:AN$321))</f>
        <v/>
      </c>
      <c r="AO324" s="318" t="str">
        <f t="shared" si="1"/>
        <v/>
      </c>
      <c r="AP324" s="318" t="str">
        <f t="shared" si="1"/>
        <v/>
      </c>
      <c r="AQ324" s="318" t="str">
        <f>IF(SUMIF($F$22:$F$321, $M324, AQ$22:AQ$321)=0,"",SUMIF($F$22:$F$321, $M324, AQ$22:AQ$321))</f>
        <v/>
      </c>
      <c r="AR324" s="318" t="str">
        <f t="shared" si="1"/>
        <v/>
      </c>
      <c r="AS324" s="318" t="str">
        <f t="shared" si="1"/>
        <v/>
      </c>
      <c r="AT324" s="319" t="str">
        <f t="shared" si="1"/>
        <v/>
      </c>
      <c r="AU324" s="317" t="str">
        <f>IF(SUMIF($F$22:$F$321, $M324, AU$22:AU$321)=0,"",SUMIF($F$22:$F$321, $M324, AU$22:AU$321))</f>
        <v/>
      </c>
      <c r="AV324" s="318" t="str">
        <f t="shared" si="1"/>
        <v/>
      </c>
      <c r="AW324" s="318" t="str">
        <f t="shared" si="1"/>
        <v/>
      </c>
      <c r="AX324" s="1657" t="str">
        <f>IF(SUMIF($F$22:$F$321, $M324, AX$22:AX$321)=0,"",SUMIF($F$22:$F$321, $M324, AX$22:AX$321))</f>
        <v/>
      </c>
      <c r="AY324" s="1658"/>
      <c r="AZ324" s="1659" t="str">
        <f>IF(AX324="","",IF($BB$3="４週",AX324/4,IF($BB$3="暦月",AX324/($BB$8/7),"")))</f>
        <v/>
      </c>
      <c r="BA324" s="1660"/>
      <c r="BB324" s="1648"/>
      <c r="BC324" s="1649"/>
      <c r="BD324" s="1649"/>
      <c r="BE324" s="1649"/>
      <c r="BF324" s="1650"/>
    </row>
    <row r="325" spans="2:73" ht="20.25" customHeight="1" x14ac:dyDescent="0.15">
      <c r="B325" s="324"/>
      <c r="C325" s="325"/>
      <c r="D325" s="325"/>
      <c r="E325" s="325"/>
      <c r="F325" s="322"/>
      <c r="G325" s="1687"/>
      <c r="H325" s="1687"/>
      <c r="I325" s="1687"/>
      <c r="J325" s="1687"/>
      <c r="K325" s="1688"/>
      <c r="L325" s="323"/>
      <c r="M325" s="1654" t="s">
        <v>554</v>
      </c>
      <c r="N325" s="1655"/>
      <c r="O325" s="1655"/>
      <c r="P325" s="1655"/>
      <c r="Q325" s="1655"/>
      <c r="R325" s="1656"/>
      <c r="S325" s="317" t="str">
        <f>IF(SUMIF($F$22:$F$321, $M325, S$22:S$321)=0,"",SUMIF($F$22:$F$321, $M325, S$22:S$321))</f>
        <v/>
      </c>
      <c r="T325" s="318" t="str">
        <f>IF(SUMIF($F$22:$F$321, $M325, T$22:T$321)=0,"",SUMIF($F$22:$F$321, $M325, T$22:T$321))</f>
        <v/>
      </c>
      <c r="U325" s="318" t="str">
        <f t="shared" si="1"/>
        <v/>
      </c>
      <c r="V325" s="318" t="str">
        <f>IF(SUMIF($F$22:$F$321, $M325, V$22:V$321)=0,"",SUMIF($F$22:$F$321, $M325, V$22:V$321))</f>
        <v/>
      </c>
      <c r="W325" s="318" t="str">
        <f t="shared" si="1"/>
        <v/>
      </c>
      <c r="X325" s="318" t="str">
        <f t="shared" si="1"/>
        <v/>
      </c>
      <c r="Y325" s="319" t="str">
        <f t="shared" si="1"/>
        <v/>
      </c>
      <c r="Z325" s="317" t="str">
        <f>IF(SUMIF($F$22:$F$321, $M325, Z$22:Z$321)=0,"",SUMIF($F$22:$F$321, $M325, Z$22:Z$321))</f>
        <v/>
      </c>
      <c r="AA325" s="318" t="str">
        <f t="shared" si="1"/>
        <v/>
      </c>
      <c r="AB325" s="318" t="str">
        <f t="shared" si="1"/>
        <v/>
      </c>
      <c r="AC325" s="318" t="str">
        <f>IF(SUMIF($F$22:$F$321, $M325, AC$22:AC$321)=0,"",SUMIF($F$22:$F$321, $M325, AC$22:AC$321))</f>
        <v/>
      </c>
      <c r="AD325" s="318" t="str">
        <f t="shared" si="1"/>
        <v/>
      </c>
      <c r="AE325" s="318" t="str">
        <f t="shared" si="1"/>
        <v/>
      </c>
      <c r="AF325" s="319" t="str">
        <f t="shared" si="1"/>
        <v/>
      </c>
      <c r="AG325" s="317" t="str">
        <f>IF(SUMIF($F$22:$F$321, $M325, AG$22:AG$321)=0,"",SUMIF($F$22:$F$321, $M325, AG$22:AG$321))</f>
        <v/>
      </c>
      <c r="AH325" s="318" t="str">
        <f t="shared" si="1"/>
        <v/>
      </c>
      <c r="AI325" s="318" t="str">
        <f t="shared" si="1"/>
        <v/>
      </c>
      <c r="AJ325" s="318" t="str">
        <f>IF(SUMIF($F$22:$F$321, $M325, AJ$22:AJ$321)=0,"",SUMIF($F$22:$F$321, $M325, AJ$22:AJ$321))</f>
        <v/>
      </c>
      <c r="AK325" s="318" t="str">
        <f t="shared" si="1"/>
        <v/>
      </c>
      <c r="AL325" s="318" t="str">
        <f t="shared" si="1"/>
        <v/>
      </c>
      <c r="AM325" s="319" t="str">
        <f t="shared" si="1"/>
        <v/>
      </c>
      <c r="AN325" s="317" t="str">
        <f>IF(SUMIF($F$22:$F$321, $M325, AN$22:AN$321)=0,"",SUMIF($F$22:$F$321, $M325, AN$22:AN$321))</f>
        <v/>
      </c>
      <c r="AO325" s="318" t="str">
        <f t="shared" si="1"/>
        <v/>
      </c>
      <c r="AP325" s="318" t="str">
        <f t="shared" si="1"/>
        <v/>
      </c>
      <c r="AQ325" s="318" t="str">
        <f>IF(SUMIF($F$22:$F$321, $M325, AQ$22:AQ$321)=0,"",SUMIF($F$22:$F$321, $M325, AQ$22:AQ$321))</f>
        <v/>
      </c>
      <c r="AR325" s="318" t="str">
        <f t="shared" si="1"/>
        <v/>
      </c>
      <c r="AS325" s="318" t="str">
        <f t="shared" si="1"/>
        <v/>
      </c>
      <c r="AT325" s="319" t="str">
        <f t="shared" si="1"/>
        <v/>
      </c>
      <c r="AU325" s="317" t="str">
        <f>IF(SUMIF($F$22:$F$321, $M325, AU$22:AU$321)=0,"",SUMIF($F$22:$F$321, $M325, AU$22:AU$321))</f>
        <v/>
      </c>
      <c r="AV325" s="318" t="str">
        <f t="shared" si="1"/>
        <v/>
      </c>
      <c r="AW325" s="318" t="str">
        <f t="shared" si="1"/>
        <v/>
      </c>
      <c r="AX325" s="1657" t="str">
        <f>IF(SUMIF($F$22:$F$321, $M325, AX$22:AX$321)=0,"",SUMIF($F$22:$F$321, $M325, AX$22:AX$321))</f>
        <v/>
      </c>
      <c r="AY325" s="1658"/>
      <c r="AZ325" s="1659" t="str">
        <f>IF(AX325="","",IF($BB$3="４週",AX325/4,IF($BB$3="暦月",AX325/($BB$8/7),"")))</f>
        <v/>
      </c>
      <c r="BA325" s="1660"/>
      <c r="BB325" s="1648"/>
      <c r="BC325" s="1649"/>
      <c r="BD325" s="1649"/>
      <c r="BE325" s="1649"/>
      <c r="BF325" s="1650"/>
    </row>
    <row r="326" spans="2:73" ht="20.25" customHeight="1" x14ac:dyDescent="0.15">
      <c r="B326" s="326"/>
      <c r="C326" s="327"/>
      <c r="D326" s="327"/>
      <c r="E326" s="327"/>
      <c r="F326" s="327"/>
      <c r="G326" s="1667" t="s">
        <v>555</v>
      </c>
      <c r="H326" s="1667"/>
      <c r="I326" s="1667"/>
      <c r="J326" s="1667"/>
      <c r="K326" s="1667"/>
      <c r="L326" s="1667"/>
      <c r="M326" s="1667"/>
      <c r="N326" s="1667"/>
      <c r="O326" s="1667"/>
      <c r="P326" s="1667"/>
      <c r="Q326" s="1667"/>
      <c r="R326" s="1668"/>
      <c r="S326" s="328"/>
      <c r="T326" s="329"/>
      <c r="U326" s="329"/>
      <c r="V326" s="329"/>
      <c r="W326" s="329"/>
      <c r="X326" s="329"/>
      <c r="Y326" s="330"/>
      <c r="Z326" s="328"/>
      <c r="AA326" s="329"/>
      <c r="AB326" s="329"/>
      <c r="AC326" s="329"/>
      <c r="AD326" s="329"/>
      <c r="AE326" s="329"/>
      <c r="AF326" s="330"/>
      <c r="AG326" s="328"/>
      <c r="AH326" s="329"/>
      <c r="AI326" s="329"/>
      <c r="AJ326" s="329"/>
      <c r="AK326" s="329"/>
      <c r="AL326" s="329"/>
      <c r="AM326" s="330"/>
      <c r="AN326" s="328"/>
      <c r="AO326" s="329"/>
      <c r="AP326" s="329"/>
      <c r="AQ326" s="329"/>
      <c r="AR326" s="329"/>
      <c r="AS326" s="329"/>
      <c r="AT326" s="330"/>
      <c r="AU326" s="328"/>
      <c r="AV326" s="329"/>
      <c r="AW326" s="330"/>
      <c r="AX326" s="1669"/>
      <c r="AY326" s="1670"/>
      <c r="AZ326" s="1670"/>
      <c r="BA326" s="1671"/>
      <c r="BB326" s="1648"/>
      <c r="BC326" s="1649"/>
      <c r="BD326" s="1649"/>
      <c r="BE326" s="1649"/>
      <c r="BF326" s="1650"/>
    </row>
    <row r="327" spans="2:73" ht="20.25" customHeight="1" x14ac:dyDescent="0.15">
      <c r="B327" s="326"/>
      <c r="C327" s="327"/>
      <c r="D327" s="327"/>
      <c r="E327" s="327"/>
      <c r="F327" s="327"/>
      <c r="G327" s="1667" t="s">
        <v>556</v>
      </c>
      <c r="H327" s="1667"/>
      <c r="I327" s="1667"/>
      <c r="J327" s="1667"/>
      <c r="K327" s="1667"/>
      <c r="L327" s="1667"/>
      <c r="M327" s="1667"/>
      <c r="N327" s="1667"/>
      <c r="O327" s="1667"/>
      <c r="P327" s="1667"/>
      <c r="Q327" s="1667"/>
      <c r="R327" s="1668"/>
      <c r="S327" s="328"/>
      <c r="T327" s="329"/>
      <c r="U327" s="329"/>
      <c r="V327" s="329"/>
      <c r="W327" s="329"/>
      <c r="X327" s="329"/>
      <c r="Y327" s="330"/>
      <c r="Z327" s="328"/>
      <c r="AA327" s="329"/>
      <c r="AB327" s="329"/>
      <c r="AC327" s="329"/>
      <c r="AD327" s="329"/>
      <c r="AE327" s="329"/>
      <c r="AF327" s="330"/>
      <c r="AG327" s="328"/>
      <c r="AH327" s="329"/>
      <c r="AI327" s="329"/>
      <c r="AJ327" s="329"/>
      <c r="AK327" s="329"/>
      <c r="AL327" s="329"/>
      <c r="AM327" s="330"/>
      <c r="AN327" s="328"/>
      <c r="AO327" s="329"/>
      <c r="AP327" s="329"/>
      <c r="AQ327" s="329"/>
      <c r="AR327" s="329"/>
      <c r="AS327" s="329"/>
      <c r="AT327" s="330"/>
      <c r="AU327" s="328"/>
      <c r="AV327" s="329"/>
      <c r="AW327" s="330"/>
      <c r="AX327" s="1672"/>
      <c r="AY327" s="1673"/>
      <c r="AZ327" s="1673"/>
      <c r="BA327" s="1674"/>
      <c r="BB327" s="1648"/>
      <c r="BC327" s="1649"/>
      <c r="BD327" s="1649"/>
      <c r="BE327" s="1649"/>
      <c r="BF327" s="1650"/>
    </row>
    <row r="328" spans="2:73" ht="20.25" customHeight="1" thickBot="1" x14ac:dyDescent="0.2">
      <c r="B328" s="331"/>
      <c r="C328" s="332"/>
      <c r="D328" s="332"/>
      <c r="E328" s="332"/>
      <c r="F328" s="332"/>
      <c r="G328" s="1678" t="s">
        <v>557</v>
      </c>
      <c r="H328" s="1679"/>
      <c r="I328" s="1679"/>
      <c r="J328" s="1679"/>
      <c r="K328" s="1679"/>
      <c r="L328" s="1679"/>
      <c r="M328" s="1679"/>
      <c r="N328" s="1679"/>
      <c r="O328" s="1679"/>
      <c r="P328" s="1679"/>
      <c r="Q328" s="1679"/>
      <c r="R328" s="1680"/>
      <c r="S328" s="333" t="str">
        <f>IF(S327&lt;&gt;"",IF(S326&gt;15,((S326-15)/5+1)*S327,S327),"")</f>
        <v/>
      </c>
      <c r="T328" s="334" t="str">
        <f t="shared" ref="T328:AW328" si="2">IF(T327&lt;&gt;"",IF(T326&gt;15,((T326-15)/5+1)*T327,T327),"")</f>
        <v/>
      </c>
      <c r="U328" s="334" t="str">
        <f t="shared" si="2"/>
        <v/>
      </c>
      <c r="V328" s="334" t="str">
        <f t="shared" si="2"/>
        <v/>
      </c>
      <c r="W328" s="334" t="str">
        <f t="shared" si="2"/>
        <v/>
      </c>
      <c r="X328" s="334" t="str">
        <f t="shared" si="2"/>
        <v/>
      </c>
      <c r="Y328" s="335" t="str">
        <f t="shared" si="2"/>
        <v/>
      </c>
      <c r="Z328" s="333" t="str">
        <f t="shared" si="2"/>
        <v/>
      </c>
      <c r="AA328" s="334" t="str">
        <f t="shared" si="2"/>
        <v/>
      </c>
      <c r="AB328" s="334" t="str">
        <f t="shared" si="2"/>
        <v/>
      </c>
      <c r="AC328" s="334" t="str">
        <f t="shared" si="2"/>
        <v/>
      </c>
      <c r="AD328" s="334" t="str">
        <f t="shared" si="2"/>
        <v/>
      </c>
      <c r="AE328" s="334" t="str">
        <f t="shared" si="2"/>
        <v/>
      </c>
      <c r="AF328" s="335" t="str">
        <f t="shared" si="2"/>
        <v/>
      </c>
      <c r="AG328" s="333" t="str">
        <f t="shared" si="2"/>
        <v/>
      </c>
      <c r="AH328" s="334" t="str">
        <f t="shared" si="2"/>
        <v/>
      </c>
      <c r="AI328" s="334" t="str">
        <f t="shared" si="2"/>
        <v/>
      </c>
      <c r="AJ328" s="334" t="str">
        <f t="shared" si="2"/>
        <v/>
      </c>
      <c r="AK328" s="334" t="str">
        <f t="shared" si="2"/>
        <v/>
      </c>
      <c r="AL328" s="334" t="str">
        <f t="shared" si="2"/>
        <v/>
      </c>
      <c r="AM328" s="335" t="str">
        <f t="shared" si="2"/>
        <v/>
      </c>
      <c r="AN328" s="333" t="str">
        <f t="shared" si="2"/>
        <v/>
      </c>
      <c r="AO328" s="334" t="str">
        <f t="shared" si="2"/>
        <v/>
      </c>
      <c r="AP328" s="334" t="str">
        <f t="shared" si="2"/>
        <v/>
      </c>
      <c r="AQ328" s="334" t="str">
        <f t="shared" si="2"/>
        <v/>
      </c>
      <c r="AR328" s="334" t="str">
        <f t="shared" si="2"/>
        <v/>
      </c>
      <c r="AS328" s="334" t="str">
        <f t="shared" si="2"/>
        <v/>
      </c>
      <c r="AT328" s="335" t="str">
        <f t="shared" si="2"/>
        <v/>
      </c>
      <c r="AU328" s="336" t="str">
        <f t="shared" si="2"/>
        <v/>
      </c>
      <c r="AV328" s="337" t="str">
        <f t="shared" si="2"/>
        <v/>
      </c>
      <c r="AW328" s="338" t="str">
        <f t="shared" si="2"/>
        <v/>
      </c>
      <c r="AX328" s="1672"/>
      <c r="AY328" s="1673"/>
      <c r="AZ328" s="1673"/>
      <c r="BA328" s="1674"/>
      <c r="BB328" s="1648"/>
      <c r="BC328" s="1649"/>
      <c r="BD328" s="1649"/>
      <c r="BE328" s="1649"/>
      <c r="BF328" s="1650"/>
    </row>
    <row r="329" spans="2:73" ht="18.75" customHeight="1" x14ac:dyDescent="0.15">
      <c r="B329" s="1564" t="s">
        <v>558</v>
      </c>
      <c r="C329" s="1565"/>
      <c r="D329" s="1565"/>
      <c r="E329" s="1565"/>
      <c r="F329" s="1565"/>
      <c r="G329" s="1565"/>
      <c r="H329" s="1565"/>
      <c r="I329" s="1565"/>
      <c r="J329" s="1565"/>
      <c r="K329" s="1566"/>
      <c r="L329" s="1681" t="s">
        <v>552</v>
      </c>
      <c r="M329" s="1681"/>
      <c r="N329" s="1681"/>
      <c r="O329" s="1681"/>
      <c r="P329" s="1681"/>
      <c r="Q329" s="1681"/>
      <c r="R329" s="1682"/>
      <c r="S329" s="339" t="str">
        <f>IF($L329="","",IF(COUNTIFS($F$22:$F$60,$L329,S$22:S$60,"&gt;0")=0,"",COUNTIFS($F$22:$F$60,$L329,S$22:S$60,"&gt;0")))</f>
        <v/>
      </c>
      <c r="T329" s="340" t="str">
        <f t="shared" ref="T329:AW333" si="3">IF($L329="","",IF(COUNTIFS($F$22:$F$60,$L329,T$22:T$60,"&gt;0")=0,"",COUNTIFS($F$22:$F$60,$L329,T$22:T$60,"&gt;0")))</f>
        <v/>
      </c>
      <c r="U329" s="340" t="str">
        <f t="shared" si="3"/>
        <v/>
      </c>
      <c r="V329" s="340" t="str">
        <f t="shared" si="3"/>
        <v/>
      </c>
      <c r="W329" s="340" t="str">
        <f t="shared" si="3"/>
        <v/>
      </c>
      <c r="X329" s="340" t="str">
        <f t="shared" si="3"/>
        <v/>
      </c>
      <c r="Y329" s="341" t="str">
        <f t="shared" si="3"/>
        <v/>
      </c>
      <c r="Z329" s="342" t="str">
        <f t="shared" si="3"/>
        <v/>
      </c>
      <c r="AA329" s="340" t="str">
        <f t="shared" si="3"/>
        <v/>
      </c>
      <c r="AB329" s="340" t="str">
        <f t="shared" si="3"/>
        <v/>
      </c>
      <c r="AC329" s="340" t="str">
        <f t="shared" si="3"/>
        <v/>
      </c>
      <c r="AD329" s="340" t="str">
        <f t="shared" si="3"/>
        <v/>
      </c>
      <c r="AE329" s="340" t="str">
        <f t="shared" si="3"/>
        <v/>
      </c>
      <c r="AF329" s="341" t="str">
        <f t="shared" si="3"/>
        <v/>
      </c>
      <c r="AG329" s="340" t="str">
        <f t="shared" si="3"/>
        <v/>
      </c>
      <c r="AH329" s="340" t="str">
        <f t="shared" si="3"/>
        <v/>
      </c>
      <c r="AI329" s="340" t="str">
        <f t="shared" si="3"/>
        <v/>
      </c>
      <c r="AJ329" s="340" t="str">
        <f t="shared" si="3"/>
        <v/>
      </c>
      <c r="AK329" s="340" t="str">
        <f t="shared" si="3"/>
        <v/>
      </c>
      <c r="AL329" s="340" t="str">
        <f t="shared" si="3"/>
        <v/>
      </c>
      <c r="AM329" s="341" t="str">
        <f t="shared" si="3"/>
        <v/>
      </c>
      <c r="AN329" s="340" t="str">
        <f t="shared" si="3"/>
        <v/>
      </c>
      <c r="AO329" s="340" t="str">
        <f t="shared" si="3"/>
        <v/>
      </c>
      <c r="AP329" s="340" t="str">
        <f t="shared" si="3"/>
        <v/>
      </c>
      <c r="AQ329" s="340" t="str">
        <f t="shared" si="3"/>
        <v/>
      </c>
      <c r="AR329" s="340" t="str">
        <f t="shared" si="3"/>
        <v/>
      </c>
      <c r="AS329" s="340" t="str">
        <f t="shared" si="3"/>
        <v/>
      </c>
      <c r="AT329" s="341" t="str">
        <f t="shared" si="3"/>
        <v/>
      </c>
      <c r="AU329" s="340" t="str">
        <f t="shared" si="3"/>
        <v/>
      </c>
      <c r="AV329" s="340" t="str">
        <f t="shared" si="3"/>
        <v/>
      </c>
      <c r="AW329" s="341" t="str">
        <f t="shared" si="3"/>
        <v/>
      </c>
      <c r="AX329" s="1672"/>
      <c r="AY329" s="1673"/>
      <c r="AZ329" s="1673"/>
      <c r="BA329" s="1674"/>
      <c r="BB329" s="1648"/>
      <c r="BC329" s="1649"/>
      <c r="BD329" s="1649"/>
      <c r="BE329" s="1649"/>
      <c r="BF329" s="1650"/>
    </row>
    <row r="330" spans="2:73" ht="18.75" customHeight="1" x14ac:dyDescent="0.15">
      <c r="B330" s="1564"/>
      <c r="C330" s="1565"/>
      <c r="D330" s="1565"/>
      <c r="E330" s="1565"/>
      <c r="F330" s="1565"/>
      <c r="G330" s="1565"/>
      <c r="H330" s="1565"/>
      <c r="I330" s="1565"/>
      <c r="J330" s="1565"/>
      <c r="K330" s="1566"/>
      <c r="L330" s="1683" t="s">
        <v>553</v>
      </c>
      <c r="M330" s="1683"/>
      <c r="N330" s="1683"/>
      <c r="O330" s="1683"/>
      <c r="P330" s="1683"/>
      <c r="Q330" s="1683"/>
      <c r="R330" s="1684"/>
      <c r="S330" s="336" t="str">
        <f t="shared" ref="S330:AH333" si="4">IF($L330="","",IF(COUNTIFS($F$22:$F$60,$L330,S$22:S$60,"&gt;0")=0,"",COUNTIFS($F$22:$F$60,$L330,S$22:S$60,"&gt;0")))</f>
        <v/>
      </c>
      <c r="T330" s="337" t="str">
        <f>IF($L330="","",IF(COUNTIFS($F$22:$F$60,$L330,T$22:T$60,"&gt;0")=0,"",COUNTIFS($F$22:$F$60,$L330,T$22:T$60,"&gt;0")))</f>
        <v/>
      </c>
      <c r="U330" s="337" t="str">
        <f t="shared" si="4"/>
        <v/>
      </c>
      <c r="V330" s="337" t="str">
        <f t="shared" si="4"/>
        <v/>
      </c>
      <c r="W330" s="337" t="str">
        <f t="shared" si="4"/>
        <v/>
      </c>
      <c r="X330" s="337" t="str">
        <f t="shared" si="4"/>
        <v/>
      </c>
      <c r="Y330" s="338" t="str">
        <f t="shared" si="4"/>
        <v/>
      </c>
      <c r="Z330" s="343" t="str">
        <f t="shared" si="4"/>
        <v/>
      </c>
      <c r="AA330" s="337" t="str">
        <f t="shared" si="4"/>
        <v/>
      </c>
      <c r="AB330" s="337" t="str">
        <f t="shared" si="4"/>
        <v/>
      </c>
      <c r="AC330" s="337" t="str">
        <f t="shared" si="4"/>
        <v/>
      </c>
      <c r="AD330" s="337" t="str">
        <f t="shared" si="4"/>
        <v/>
      </c>
      <c r="AE330" s="337" t="str">
        <f t="shared" si="4"/>
        <v/>
      </c>
      <c r="AF330" s="338" t="str">
        <f t="shared" si="4"/>
        <v/>
      </c>
      <c r="AG330" s="337" t="str">
        <f t="shared" si="4"/>
        <v/>
      </c>
      <c r="AH330" s="337" t="str">
        <f t="shared" si="4"/>
        <v/>
      </c>
      <c r="AI330" s="337" t="str">
        <f t="shared" si="3"/>
        <v/>
      </c>
      <c r="AJ330" s="337" t="str">
        <f t="shared" si="3"/>
        <v/>
      </c>
      <c r="AK330" s="337" t="str">
        <f t="shared" si="3"/>
        <v/>
      </c>
      <c r="AL330" s="337" t="str">
        <f t="shared" si="3"/>
        <v/>
      </c>
      <c r="AM330" s="338" t="str">
        <f t="shared" si="3"/>
        <v/>
      </c>
      <c r="AN330" s="337" t="str">
        <f t="shared" si="3"/>
        <v/>
      </c>
      <c r="AO330" s="337" t="str">
        <f t="shared" si="3"/>
        <v/>
      </c>
      <c r="AP330" s="337" t="str">
        <f t="shared" si="3"/>
        <v/>
      </c>
      <c r="AQ330" s="337" t="str">
        <f t="shared" si="3"/>
        <v/>
      </c>
      <c r="AR330" s="337" t="str">
        <f t="shared" si="3"/>
        <v/>
      </c>
      <c r="AS330" s="337" t="str">
        <f t="shared" si="3"/>
        <v/>
      </c>
      <c r="AT330" s="338" t="str">
        <f t="shared" si="3"/>
        <v/>
      </c>
      <c r="AU330" s="337" t="str">
        <f t="shared" si="3"/>
        <v/>
      </c>
      <c r="AV330" s="337" t="str">
        <f t="shared" si="3"/>
        <v/>
      </c>
      <c r="AW330" s="338" t="str">
        <f t="shared" si="3"/>
        <v/>
      </c>
      <c r="AX330" s="1672"/>
      <c r="AY330" s="1673"/>
      <c r="AZ330" s="1673"/>
      <c r="BA330" s="1674"/>
      <c r="BB330" s="1648"/>
      <c r="BC330" s="1649"/>
      <c r="BD330" s="1649"/>
      <c r="BE330" s="1649"/>
      <c r="BF330" s="1650"/>
    </row>
    <row r="331" spans="2:73" ht="18.75" customHeight="1" x14ac:dyDescent="0.15">
      <c r="B331" s="1564"/>
      <c r="C331" s="1565"/>
      <c r="D331" s="1565"/>
      <c r="E331" s="1565"/>
      <c r="F331" s="1565"/>
      <c r="G331" s="1565"/>
      <c r="H331" s="1565"/>
      <c r="I331" s="1565"/>
      <c r="J331" s="1565"/>
      <c r="K331" s="1566"/>
      <c r="L331" s="1683" t="s">
        <v>554</v>
      </c>
      <c r="M331" s="1683"/>
      <c r="N331" s="1683"/>
      <c r="O331" s="1683"/>
      <c r="P331" s="1683"/>
      <c r="Q331" s="1683"/>
      <c r="R331" s="1684"/>
      <c r="S331" s="336" t="str">
        <f t="shared" si="4"/>
        <v/>
      </c>
      <c r="T331" s="337" t="str">
        <f t="shared" si="3"/>
        <v/>
      </c>
      <c r="U331" s="337" t="str">
        <f t="shared" si="3"/>
        <v/>
      </c>
      <c r="V331" s="337" t="str">
        <f t="shared" si="3"/>
        <v/>
      </c>
      <c r="W331" s="337" t="str">
        <f t="shared" si="3"/>
        <v/>
      </c>
      <c r="X331" s="337" t="str">
        <f>IF($L331="","",IF(COUNTIFS($F$22:$F$60,$L331,X$22:X$60,"&gt;0")=0,"",COUNTIFS($F$22:$F$60,$L331,X$22:X$60,"&gt;0")))</f>
        <v/>
      </c>
      <c r="Y331" s="338" t="str">
        <f t="shared" si="3"/>
        <v/>
      </c>
      <c r="Z331" s="343" t="str">
        <f t="shared" si="3"/>
        <v/>
      </c>
      <c r="AA331" s="337" t="str">
        <f t="shared" si="3"/>
        <v/>
      </c>
      <c r="AB331" s="337" t="str">
        <f t="shared" si="3"/>
        <v/>
      </c>
      <c r="AC331" s="337" t="str">
        <f t="shared" si="3"/>
        <v/>
      </c>
      <c r="AD331" s="337" t="str">
        <f t="shared" si="3"/>
        <v/>
      </c>
      <c r="AE331" s="337" t="str">
        <f t="shared" si="3"/>
        <v/>
      </c>
      <c r="AF331" s="338" t="str">
        <f t="shared" si="3"/>
        <v/>
      </c>
      <c r="AG331" s="337" t="str">
        <f t="shared" si="3"/>
        <v/>
      </c>
      <c r="AH331" s="337" t="str">
        <f t="shared" si="3"/>
        <v/>
      </c>
      <c r="AI331" s="337" t="str">
        <f t="shared" si="3"/>
        <v/>
      </c>
      <c r="AJ331" s="337" t="str">
        <f t="shared" si="3"/>
        <v/>
      </c>
      <c r="AK331" s="337" t="str">
        <f t="shared" si="3"/>
        <v/>
      </c>
      <c r="AL331" s="337" t="str">
        <f t="shared" si="3"/>
        <v/>
      </c>
      <c r="AM331" s="338" t="str">
        <f t="shared" si="3"/>
        <v/>
      </c>
      <c r="AN331" s="337" t="str">
        <f t="shared" si="3"/>
        <v/>
      </c>
      <c r="AO331" s="337" t="str">
        <f t="shared" si="3"/>
        <v/>
      </c>
      <c r="AP331" s="337" t="str">
        <f t="shared" si="3"/>
        <v/>
      </c>
      <c r="AQ331" s="337" t="str">
        <f t="shared" si="3"/>
        <v/>
      </c>
      <c r="AR331" s="337" t="str">
        <f t="shared" si="3"/>
        <v/>
      </c>
      <c r="AS331" s="337" t="str">
        <f t="shared" si="3"/>
        <v/>
      </c>
      <c r="AT331" s="338" t="str">
        <f t="shared" si="3"/>
        <v/>
      </c>
      <c r="AU331" s="337" t="str">
        <f t="shared" si="3"/>
        <v/>
      </c>
      <c r="AV331" s="337" t="str">
        <f t="shared" si="3"/>
        <v/>
      </c>
      <c r="AW331" s="338" t="str">
        <f t="shared" si="3"/>
        <v/>
      </c>
      <c r="AX331" s="1672"/>
      <c r="AY331" s="1673"/>
      <c r="AZ331" s="1673"/>
      <c r="BA331" s="1674"/>
      <c r="BB331" s="1648"/>
      <c r="BC331" s="1649"/>
      <c r="BD331" s="1649"/>
      <c r="BE331" s="1649"/>
      <c r="BF331" s="1650"/>
    </row>
    <row r="332" spans="2:73" ht="18.75" customHeight="1" x14ac:dyDescent="0.15">
      <c r="B332" s="1564"/>
      <c r="C332" s="1565"/>
      <c r="D332" s="1565"/>
      <c r="E332" s="1565"/>
      <c r="F332" s="1565"/>
      <c r="G332" s="1565"/>
      <c r="H332" s="1565"/>
      <c r="I332" s="1565"/>
      <c r="J332" s="1565"/>
      <c r="K332" s="1566"/>
      <c r="L332" s="1683" t="s">
        <v>559</v>
      </c>
      <c r="M332" s="1683"/>
      <c r="N332" s="1683"/>
      <c r="O332" s="1683"/>
      <c r="P332" s="1683"/>
      <c r="Q332" s="1683"/>
      <c r="R332" s="1684"/>
      <c r="S332" s="336" t="str">
        <f t="shared" si="4"/>
        <v/>
      </c>
      <c r="T332" s="337" t="str">
        <f t="shared" si="3"/>
        <v/>
      </c>
      <c r="U332" s="337" t="str">
        <f t="shared" si="3"/>
        <v/>
      </c>
      <c r="V332" s="337" t="str">
        <f t="shared" si="3"/>
        <v/>
      </c>
      <c r="W332" s="337" t="str">
        <f t="shared" si="3"/>
        <v/>
      </c>
      <c r="X332" s="337" t="str">
        <f t="shared" si="3"/>
        <v/>
      </c>
      <c r="Y332" s="338" t="str">
        <f t="shared" si="3"/>
        <v/>
      </c>
      <c r="Z332" s="343" t="str">
        <f t="shared" si="3"/>
        <v/>
      </c>
      <c r="AA332" s="337" t="str">
        <f t="shared" si="3"/>
        <v/>
      </c>
      <c r="AB332" s="337" t="str">
        <f t="shared" si="3"/>
        <v/>
      </c>
      <c r="AC332" s="337" t="str">
        <f t="shared" si="3"/>
        <v/>
      </c>
      <c r="AD332" s="337" t="str">
        <f t="shared" si="3"/>
        <v/>
      </c>
      <c r="AE332" s="337" t="str">
        <f t="shared" si="3"/>
        <v/>
      </c>
      <c r="AF332" s="338" t="str">
        <f t="shared" si="3"/>
        <v/>
      </c>
      <c r="AG332" s="337" t="str">
        <f t="shared" si="3"/>
        <v/>
      </c>
      <c r="AH332" s="337" t="str">
        <f t="shared" si="3"/>
        <v/>
      </c>
      <c r="AI332" s="337" t="str">
        <f t="shared" si="3"/>
        <v/>
      </c>
      <c r="AJ332" s="337" t="str">
        <f t="shared" si="3"/>
        <v/>
      </c>
      <c r="AK332" s="337" t="str">
        <f t="shared" si="3"/>
        <v/>
      </c>
      <c r="AL332" s="337" t="str">
        <f t="shared" si="3"/>
        <v/>
      </c>
      <c r="AM332" s="338" t="str">
        <f t="shared" si="3"/>
        <v/>
      </c>
      <c r="AN332" s="337" t="str">
        <f t="shared" si="3"/>
        <v/>
      </c>
      <c r="AO332" s="337" t="str">
        <f t="shared" si="3"/>
        <v/>
      </c>
      <c r="AP332" s="337" t="str">
        <f t="shared" si="3"/>
        <v/>
      </c>
      <c r="AQ332" s="337" t="str">
        <f t="shared" si="3"/>
        <v/>
      </c>
      <c r="AR332" s="337" t="str">
        <f t="shared" si="3"/>
        <v/>
      </c>
      <c r="AS332" s="337" t="str">
        <f t="shared" si="3"/>
        <v/>
      </c>
      <c r="AT332" s="338" t="str">
        <f t="shared" si="3"/>
        <v/>
      </c>
      <c r="AU332" s="337" t="str">
        <f t="shared" si="3"/>
        <v/>
      </c>
      <c r="AV332" s="337" t="str">
        <f t="shared" si="3"/>
        <v/>
      </c>
      <c r="AW332" s="338" t="str">
        <f t="shared" si="3"/>
        <v/>
      </c>
      <c r="AX332" s="1672"/>
      <c r="AY332" s="1673"/>
      <c r="AZ332" s="1673"/>
      <c r="BA332" s="1674"/>
      <c r="BB332" s="1648"/>
      <c r="BC332" s="1649"/>
      <c r="BD332" s="1649"/>
      <c r="BE332" s="1649"/>
      <c r="BF332" s="1650"/>
    </row>
    <row r="333" spans="2:73" ht="18.75" customHeight="1" thickBot="1" x14ac:dyDescent="0.2">
      <c r="B333" s="1567"/>
      <c r="C333" s="1568"/>
      <c r="D333" s="1568"/>
      <c r="E333" s="1568"/>
      <c r="F333" s="1568"/>
      <c r="G333" s="1568"/>
      <c r="H333" s="1568"/>
      <c r="I333" s="1568"/>
      <c r="J333" s="1568"/>
      <c r="K333" s="1569"/>
      <c r="L333" s="1665"/>
      <c r="M333" s="1665"/>
      <c r="N333" s="1665"/>
      <c r="O333" s="1665"/>
      <c r="P333" s="1665"/>
      <c r="Q333" s="1665"/>
      <c r="R333" s="1666"/>
      <c r="S333" s="344" t="str">
        <f t="shared" si="4"/>
        <v/>
      </c>
      <c r="T333" s="345" t="str">
        <f t="shared" si="3"/>
        <v/>
      </c>
      <c r="U333" s="345" t="str">
        <f t="shared" si="3"/>
        <v/>
      </c>
      <c r="V333" s="345" t="str">
        <f t="shared" si="3"/>
        <v/>
      </c>
      <c r="W333" s="345" t="str">
        <f t="shared" si="3"/>
        <v/>
      </c>
      <c r="X333" s="345" t="str">
        <f t="shared" si="3"/>
        <v/>
      </c>
      <c r="Y333" s="346" t="str">
        <f t="shared" si="3"/>
        <v/>
      </c>
      <c r="Z333" s="347" t="str">
        <f t="shared" si="3"/>
        <v/>
      </c>
      <c r="AA333" s="345" t="str">
        <f t="shared" si="3"/>
        <v/>
      </c>
      <c r="AB333" s="345" t="str">
        <f t="shared" si="3"/>
        <v/>
      </c>
      <c r="AC333" s="345" t="str">
        <f t="shared" si="3"/>
        <v/>
      </c>
      <c r="AD333" s="345" t="str">
        <f t="shared" si="3"/>
        <v/>
      </c>
      <c r="AE333" s="345" t="str">
        <f t="shared" si="3"/>
        <v/>
      </c>
      <c r="AF333" s="346" t="str">
        <f t="shared" si="3"/>
        <v/>
      </c>
      <c r="AG333" s="345" t="str">
        <f t="shared" si="3"/>
        <v/>
      </c>
      <c r="AH333" s="345" t="str">
        <f t="shared" si="3"/>
        <v/>
      </c>
      <c r="AI333" s="345" t="str">
        <f t="shared" si="3"/>
        <v/>
      </c>
      <c r="AJ333" s="345" t="str">
        <f t="shared" si="3"/>
        <v/>
      </c>
      <c r="AK333" s="345" t="str">
        <f t="shared" si="3"/>
        <v/>
      </c>
      <c r="AL333" s="345" t="str">
        <f t="shared" si="3"/>
        <v/>
      </c>
      <c r="AM333" s="346" t="str">
        <f t="shared" si="3"/>
        <v/>
      </c>
      <c r="AN333" s="345" t="str">
        <f t="shared" si="3"/>
        <v/>
      </c>
      <c r="AO333" s="345" t="str">
        <f t="shared" si="3"/>
        <v/>
      </c>
      <c r="AP333" s="345" t="str">
        <f t="shared" si="3"/>
        <v/>
      </c>
      <c r="AQ333" s="345" t="str">
        <f t="shared" si="3"/>
        <v/>
      </c>
      <c r="AR333" s="345" t="str">
        <f t="shared" si="3"/>
        <v/>
      </c>
      <c r="AS333" s="345" t="str">
        <f t="shared" si="3"/>
        <v/>
      </c>
      <c r="AT333" s="346" t="str">
        <f t="shared" si="3"/>
        <v/>
      </c>
      <c r="AU333" s="345" t="str">
        <f t="shared" si="3"/>
        <v/>
      </c>
      <c r="AV333" s="345" t="str">
        <f t="shared" si="3"/>
        <v/>
      </c>
      <c r="AW333" s="346" t="str">
        <f t="shared" si="3"/>
        <v/>
      </c>
      <c r="AX333" s="1675"/>
      <c r="AY333" s="1676"/>
      <c r="AZ333" s="1676"/>
      <c r="BA333" s="1677"/>
      <c r="BB333" s="1651"/>
      <c r="BC333" s="1652"/>
      <c r="BD333" s="1652"/>
      <c r="BE333" s="1652"/>
      <c r="BF333" s="1653"/>
    </row>
    <row r="334" spans="2:73" ht="13.5" customHeight="1" x14ac:dyDescent="0.15">
      <c r="C334" s="348"/>
      <c r="D334" s="348"/>
      <c r="E334" s="348"/>
      <c r="F334" s="348"/>
      <c r="G334" s="349"/>
      <c r="H334" s="350"/>
      <c r="AF334" s="277"/>
    </row>
    <row r="335" spans="2:73" ht="11.45" customHeight="1" x14ac:dyDescent="0.15">
      <c r="H335" s="351"/>
      <c r="I335" s="351"/>
      <c r="J335" s="351"/>
      <c r="K335" s="351"/>
      <c r="L335" s="351"/>
      <c r="M335" s="351"/>
      <c r="N335" s="351"/>
      <c r="O335" s="351"/>
      <c r="P335" s="351"/>
      <c r="Q335" s="351"/>
      <c r="R335" s="351"/>
      <c r="S335" s="351"/>
      <c r="T335" s="351"/>
      <c r="U335" s="351"/>
      <c r="V335" s="351"/>
      <c r="W335" s="351"/>
      <c r="X335" s="351"/>
      <c r="Y335" s="351"/>
      <c r="Z335" s="351"/>
      <c r="AA335" s="351"/>
      <c r="AB335" s="351"/>
      <c r="AC335" s="351"/>
      <c r="AD335" s="351"/>
      <c r="AE335" s="351"/>
      <c r="AF335" s="351"/>
      <c r="AG335" s="351"/>
      <c r="AH335" s="351"/>
      <c r="AI335" s="351"/>
      <c r="AJ335" s="351"/>
      <c r="AK335" s="351"/>
      <c r="AL335" s="351"/>
      <c r="AM335" s="351"/>
      <c r="AN335" s="351"/>
      <c r="AO335" s="351"/>
      <c r="AP335" s="351"/>
      <c r="AQ335" s="351"/>
      <c r="AR335" s="351"/>
      <c r="AS335" s="351"/>
      <c r="AT335" s="351"/>
      <c r="AU335" s="351"/>
      <c r="AV335" s="351"/>
      <c r="AW335" s="351"/>
      <c r="AX335" s="351"/>
      <c r="AY335" s="351"/>
      <c r="AZ335" s="351"/>
      <c r="BA335" s="351"/>
    </row>
    <row r="336" spans="2:73" ht="20.25" customHeight="1" x14ac:dyDescent="0.2">
      <c r="BN336" s="272"/>
      <c r="BO336" s="260"/>
      <c r="BP336" s="272"/>
      <c r="BQ336" s="272"/>
      <c r="BR336" s="272"/>
      <c r="BS336" s="321"/>
      <c r="BT336" s="352"/>
      <c r="BU336" s="352"/>
    </row>
    <row r="337" spans="3:9" ht="20.25" customHeight="1" x14ac:dyDescent="0.15">
      <c r="C337" s="353"/>
      <c r="D337" s="353"/>
      <c r="E337" s="353"/>
      <c r="F337" s="353"/>
      <c r="G337" s="353"/>
      <c r="H337" s="277"/>
      <c r="I337" s="277"/>
    </row>
    <row r="338" spans="3:9" ht="20.25" customHeight="1" x14ac:dyDescent="0.15">
      <c r="C338" s="353"/>
      <c r="D338" s="353"/>
      <c r="E338" s="353"/>
      <c r="F338" s="353"/>
      <c r="G338" s="353"/>
      <c r="H338" s="277"/>
      <c r="I338" s="277"/>
    </row>
    <row r="339" spans="3:9" ht="20.25" customHeight="1" x14ac:dyDescent="0.15">
      <c r="C339" s="277"/>
      <c r="D339" s="277"/>
      <c r="E339" s="277"/>
      <c r="F339" s="277"/>
      <c r="G339" s="277"/>
    </row>
    <row r="340" spans="3:9" ht="20.25" customHeight="1" x14ac:dyDescent="0.15">
      <c r="C340" s="277"/>
      <c r="D340" s="277"/>
      <c r="E340" s="277"/>
      <c r="F340" s="277"/>
      <c r="G340" s="277"/>
    </row>
    <row r="341" spans="3:9" ht="20.25" customHeight="1" x14ac:dyDescent="0.15">
      <c r="C341" s="277"/>
      <c r="D341" s="277"/>
      <c r="E341" s="277"/>
      <c r="F341" s="277"/>
      <c r="G341" s="277"/>
    </row>
    <row r="342" spans="3:9" ht="20.25" customHeight="1" x14ac:dyDescent="0.15">
      <c r="C342" s="277"/>
      <c r="D342" s="277"/>
      <c r="E342" s="277"/>
      <c r="F342" s="277"/>
      <c r="G342" s="277"/>
    </row>
  </sheetData>
  <sheetProtection insertColumns="0" deleteRows="0"/>
  <mergeCells count="1552">
    <mergeCell ref="L333:R333"/>
    <mergeCell ref="AZ325:BA325"/>
    <mergeCell ref="G326:R326"/>
    <mergeCell ref="AX326:BA333"/>
    <mergeCell ref="G327:R327"/>
    <mergeCell ref="G328:R328"/>
    <mergeCell ref="B329:K333"/>
    <mergeCell ref="L329:R329"/>
    <mergeCell ref="L330:R330"/>
    <mergeCell ref="L331:R331"/>
    <mergeCell ref="L332:R332"/>
    <mergeCell ref="G323:K325"/>
    <mergeCell ref="M323:R323"/>
    <mergeCell ref="AX323:AY323"/>
    <mergeCell ref="AZ323:BA323"/>
    <mergeCell ref="BB323:BF333"/>
    <mergeCell ref="M324:R324"/>
    <mergeCell ref="AX324:AY324"/>
    <mergeCell ref="AZ324:BA324"/>
    <mergeCell ref="M325:R325"/>
    <mergeCell ref="AX325:AY325"/>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P34:R34"/>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H28:K30"/>
    <mergeCell ref="L28:O30"/>
    <mergeCell ref="P28:R28"/>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C22:E24"/>
    <mergeCell ref="G22:G24"/>
    <mergeCell ref="H22:K24"/>
    <mergeCell ref="L22:O24"/>
    <mergeCell ref="P22:R22"/>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B17:B21"/>
    <mergeCell ref="C17:E21"/>
    <mergeCell ref="G17:G21"/>
    <mergeCell ref="H17:K21"/>
    <mergeCell ref="L17:O21"/>
    <mergeCell ref="P17:R21"/>
    <mergeCell ref="S17:AW17"/>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22:AY22"/>
    <mergeCell ref="AZ22:BA22"/>
    <mergeCell ref="BB22:BF24"/>
    <mergeCell ref="P23:R23"/>
    <mergeCell ref="AX23:AY23"/>
    <mergeCell ref="AZ23:BA23"/>
    <mergeCell ref="P24:R24"/>
    <mergeCell ref="AX24:AY24"/>
    <mergeCell ref="AZ24:BA24"/>
    <mergeCell ref="B22:B24"/>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X17:AY21"/>
    <mergeCell ref="AZ17:BA21"/>
    <mergeCell ref="BB17:BF21"/>
    <mergeCell ref="S18:Y18"/>
    <mergeCell ref="Z18:AF18"/>
    <mergeCell ref="AG18:AM18"/>
    <mergeCell ref="AN18:AT18"/>
    <mergeCell ref="AU18:AW18"/>
    <mergeCell ref="AU14:AW14"/>
    <mergeCell ref="AY14:BA14"/>
    <mergeCell ref="BC14:BD14"/>
  </mergeCells>
  <phoneticPr fontId="2"/>
  <conditionalFormatting sqref="S23:BA24">
    <cfRule type="expression" dxfId="116" priority="101">
      <formula>INDIRECT(ADDRESS(ROW(),COLUMN()))=TRUNC(INDIRECT(ADDRESS(ROW(),COLUMN())))</formula>
    </cfRule>
  </conditionalFormatting>
  <conditionalFormatting sqref="S26:BA27">
    <cfRule type="expression" dxfId="115" priority="100">
      <formula>INDIRECT(ADDRESS(ROW(),COLUMN()))=TRUNC(INDIRECT(ADDRESS(ROW(),COLUMN())))</formula>
    </cfRule>
  </conditionalFormatting>
  <conditionalFormatting sqref="S29:BA30">
    <cfRule type="expression" dxfId="114" priority="99">
      <formula>INDIRECT(ADDRESS(ROW(),COLUMN()))=TRUNC(INDIRECT(ADDRESS(ROW(),COLUMN())))</formula>
    </cfRule>
  </conditionalFormatting>
  <conditionalFormatting sqref="S32:BA33">
    <cfRule type="expression" dxfId="113" priority="98">
      <formula>INDIRECT(ADDRESS(ROW(),COLUMN()))=TRUNC(INDIRECT(ADDRESS(ROW(),COLUMN())))</formula>
    </cfRule>
  </conditionalFormatting>
  <conditionalFormatting sqref="S35:BA36">
    <cfRule type="expression" dxfId="112" priority="97">
      <formula>INDIRECT(ADDRESS(ROW(),COLUMN()))=TRUNC(INDIRECT(ADDRESS(ROW(),COLUMN())))</formula>
    </cfRule>
  </conditionalFormatting>
  <conditionalFormatting sqref="S38:BA39">
    <cfRule type="expression" dxfId="111" priority="96">
      <formula>INDIRECT(ADDRESS(ROW(),COLUMN()))=TRUNC(INDIRECT(ADDRESS(ROW(),COLUMN())))</formula>
    </cfRule>
  </conditionalFormatting>
  <conditionalFormatting sqref="S41:BA42">
    <cfRule type="expression" dxfId="110" priority="95">
      <formula>INDIRECT(ADDRESS(ROW(),COLUMN()))=TRUNC(INDIRECT(ADDRESS(ROW(),COLUMN())))</formula>
    </cfRule>
  </conditionalFormatting>
  <conditionalFormatting sqref="S44:BA45">
    <cfRule type="expression" dxfId="109" priority="94">
      <formula>INDIRECT(ADDRESS(ROW(),COLUMN()))=TRUNC(INDIRECT(ADDRESS(ROW(),COLUMN())))</formula>
    </cfRule>
  </conditionalFormatting>
  <conditionalFormatting sqref="S47:BA48">
    <cfRule type="expression" dxfId="108" priority="93">
      <formula>INDIRECT(ADDRESS(ROW(),COLUMN()))=TRUNC(INDIRECT(ADDRESS(ROW(),COLUMN())))</formula>
    </cfRule>
  </conditionalFormatting>
  <conditionalFormatting sqref="S50:BA51">
    <cfRule type="expression" dxfId="107" priority="92">
      <formula>INDIRECT(ADDRESS(ROW(),COLUMN()))=TRUNC(INDIRECT(ADDRESS(ROW(),COLUMN())))</formula>
    </cfRule>
  </conditionalFormatting>
  <conditionalFormatting sqref="S53:BA54">
    <cfRule type="expression" dxfId="106" priority="91">
      <formula>INDIRECT(ADDRESS(ROW(),COLUMN()))=TRUNC(INDIRECT(ADDRESS(ROW(),COLUMN())))</formula>
    </cfRule>
  </conditionalFormatting>
  <conditionalFormatting sqref="S56:BA57">
    <cfRule type="expression" dxfId="105" priority="90">
      <formula>INDIRECT(ADDRESS(ROW(),COLUMN()))=TRUNC(INDIRECT(ADDRESS(ROW(),COLUMN())))</formula>
    </cfRule>
  </conditionalFormatting>
  <conditionalFormatting sqref="S59:BA60">
    <cfRule type="expression" dxfId="104" priority="89">
      <formula>INDIRECT(ADDRESS(ROW(),COLUMN()))=TRUNC(INDIRECT(ADDRESS(ROW(),COLUMN())))</formula>
    </cfRule>
  </conditionalFormatting>
  <conditionalFormatting sqref="S62:BA63">
    <cfRule type="expression" dxfId="103" priority="88">
      <formula>INDIRECT(ADDRESS(ROW(),COLUMN()))=TRUNC(INDIRECT(ADDRESS(ROW(),COLUMN())))</formula>
    </cfRule>
  </conditionalFormatting>
  <conditionalFormatting sqref="S65:BA66">
    <cfRule type="expression" dxfId="102" priority="87">
      <formula>INDIRECT(ADDRESS(ROW(),COLUMN()))=TRUNC(INDIRECT(ADDRESS(ROW(),COLUMN())))</formula>
    </cfRule>
  </conditionalFormatting>
  <conditionalFormatting sqref="S68:BA69">
    <cfRule type="expression" dxfId="101" priority="86">
      <formula>INDIRECT(ADDRESS(ROW(),COLUMN()))=TRUNC(INDIRECT(ADDRESS(ROW(),COLUMN())))</formula>
    </cfRule>
  </conditionalFormatting>
  <conditionalFormatting sqref="S71:BA72">
    <cfRule type="expression" dxfId="100" priority="85">
      <formula>INDIRECT(ADDRESS(ROW(),COLUMN()))=TRUNC(INDIRECT(ADDRESS(ROW(),COLUMN())))</formula>
    </cfRule>
  </conditionalFormatting>
  <conditionalFormatting sqref="S74:BA75">
    <cfRule type="expression" dxfId="99" priority="84">
      <formula>INDIRECT(ADDRESS(ROW(),COLUMN()))=TRUNC(INDIRECT(ADDRESS(ROW(),COLUMN())))</formula>
    </cfRule>
  </conditionalFormatting>
  <conditionalFormatting sqref="S77:BA78">
    <cfRule type="expression" dxfId="98" priority="83">
      <formula>INDIRECT(ADDRESS(ROW(),COLUMN()))=TRUNC(INDIRECT(ADDRESS(ROW(),COLUMN())))</formula>
    </cfRule>
  </conditionalFormatting>
  <conditionalFormatting sqref="S80:BA81">
    <cfRule type="expression" dxfId="97" priority="82">
      <formula>INDIRECT(ADDRESS(ROW(),COLUMN()))=TRUNC(INDIRECT(ADDRESS(ROW(),COLUMN())))</formula>
    </cfRule>
  </conditionalFormatting>
  <conditionalFormatting sqref="S83:BA84">
    <cfRule type="expression" dxfId="96" priority="81">
      <formula>INDIRECT(ADDRESS(ROW(),COLUMN()))=TRUNC(INDIRECT(ADDRESS(ROW(),COLUMN())))</formula>
    </cfRule>
  </conditionalFormatting>
  <conditionalFormatting sqref="S86:BA87">
    <cfRule type="expression" dxfId="95" priority="80">
      <formula>INDIRECT(ADDRESS(ROW(),COLUMN()))=TRUNC(INDIRECT(ADDRESS(ROW(),COLUMN())))</formula>
    </cfRule>
  </conditionalFormatting>
  <conditionalFormatting sqref="S89:BA90">
    <cfRule type="expression" dxfId="94" priority="79">
      <formula>INDIRECT(ADDRESS(ROW(),COLUMN()))=TRUNC(INDIRECT(ADDRESS(ROW(),COLUMN())))</formula>
    </cfRule>
  </conditionalFormatting>
  <conditionalFormatting sqref="S92:BA93">
    <cfRule type="expression" dxfId="93" priority="78">
      <formula>INDIRECT(ADDRESS(ROW(),COLUMN()))=TRUNC(INDIRECT(ADDRESS(ROW(),COLUMN())))</formula>
    </cfRule>
  </conditionalFormatting>
  <conditionalFormatting sqref="S95:BA96">
    <cfRule type="expression" dxfId="92" priority="77">
      <formula>INDIRECT(ADDRESS(ROW(),COLUMN()))=TRUNC(INDIRECT(ADDRESS(ROW(),COLUMN())))</formula>
    </cfRule>
  </conditionalFormatting>
  <conditionalFormatting sqref="S98:BA99">
    <cfRule type="expression" dxfId="91" priority="76">
      <formula>INDIRECT(ADDRESS(ROW(),COLUMN()))=TRUNC(INDIRECT(ADDRESS(ROW(),COLUMN())))</formula>
    </cfRule>
  </conditionalFormatting>
  <conditionalFormatting sqref="S101:BA102">
    <cfRule type="expression" dxfId="90" priority="75">
      <formula>INDIRECT(ADDRESS(ROW(),COLUMN()))=TRUNC(INDIRECT(ADDRESS(ROW(),COLUMN())))</formula>
    </cfRule>
  </conditionalFormatting>
  <conditionalFormatting sqref="S104:BA105">
    <cfRule type="expression" dxfId="89" priority="74">
      <formula>INDIRECT(ADDRESS(ROW(),COLUMN()))=TRUNC(INDIRECT(ADDRESS(ROW(),COLUMN())))</formula>
    </cfRule>
  </conditionalFormatting>
  <conditionalFormatting sqref="S107:BA108">
    <cfRule type="expression" dxfId="88" priority="73">
      <formula>INDIRECT(ADDRESS(ROW(),COLUMN()))=TRUNC(INDIRECT(ADDRESS(ROW(),COLUMN())))</formula>
    </cfRule>
  </conditionalFormatting>
  <conditionalFormatting sqref="S110:BA111">
    <cfRule type="expression" dxfId="87" priority="72">
      <formula>INDIRECT(ADDRESS(ROW(),COLUMN()))=TRUNC(INDIRECT(ADDRESS(ROW(),COLUMN())))</formula>
    </cfRule>
  </conditionalFormatting>
  <conditionalFormatting sqref="S113:BA114">
    <cfRule type="expression" dxfId="86" priority="71">
      <formula>INDIRECT(ADDRESS(ROW(),COLUMN()))=TRUNC(INDIRECT(ADDRESS(ROW(),COLUMN())))</formula>
    </cfRule>
  </conditionalFormatting>
  <conditionalFormatting sqref="S116:BA117">
    <cfRule type="expression" dxfId="85" priority="70">
      <formula>INDIRECT(ADDRESS(ROW(),COLUMN()))=TRUNC(INDIRECT(ADDRESS(ROW(),COLUMN())))</formula>
    </cfRule>
  </conditionalFormatting>
  <conditionalFormatting sqref="S119:BA120">
    <cfRule type="expression" dxfId="84" priority="69">
      <formula>INDIRECT(ADDRESS(ROW(),COLUMN()))=TRUNC(INDIRECT(ADDRESS(ROW(),COLUMN())))</formula>
    </cfRule>
  </conditionalFormatting>
  <conditionalFormatting sqref="S122:BA123">
    <cfRule type="expression" dxfId="83" priority="68">
      <formula>INDIRECT(ADDRESS(ROW(),COLUMN()))=TRUNC(INDIRECT(ADDRESS(ROW(),COLUMN())))</formula>
    </cfRule>
  </conditionalFormatting>
  <conditionalFormatting sqref="S125:BA126">
    <cfRule type="expression" dxfId="82" priority="67">
      <formula>INDIRECT(ADDRESS(ROW(),COLUMN()))=TRUNC(INDIRECT(ADDRESS(ROW(),COLUMN())))</formula>
    </cfRule>
  </conditionalFormatting>
  <conditionalFormatting sqref="S128:BA129">
    <cfRule type="expression" dxfId="81" priority="66">
      <formula>INDIRECT(ADDRESS(ROW(),COLUMN()))=TRUNC(INDIRECT(ADDRESS(ROW(),COLUMN())))</formula>
    </cfRule>
  </conditionalFormatting>
  <conditionalFormatting sqref="S131:BA132">
    <cfRule type="expression" dxfId="80" priority="65">
      <formula>INDIRECT(ADDRESS(ROW(),COLUMN()))=TRUNC(INDIRECT(ADDRESS(ROW(),COLUMN())))</formula>
    </cfRule>
  </conditionalFormatting>
  <conditionalFormatting sqref="S134:BA135">
    <cfRule type="expression" dxfId="79" priority="64">
      <formula>INDIRECT(ADDRESS(ROW(),COLUMN()))=TRUNC(INDIRECT(ADDRESS(ROW(),COLUMN())))</formula>
    </cfRule>
  </conditionalFormatting>
  <conditionalFormatting sqref="S137:BA138">
    <cfRule type="expression" dxfId="78" priority="63">
      <formula>INDIRECT(ADDRESS(ROW(),COLUMN()))=TRUNC(INDIRECT(ADDRESS(ROW(),COLUMN())))</formula>
    </cfRule>
  </conditionalFormatting>
  <conditionalFormatting sqref="S140:BA141">
    <cfRule type="expression" dxfId="77" priority="62">
      <formula>INDIRECT(ADDRESS(ROW(),COLUMN()))=TRUNC(INDIRECT(ADDRESS(ROW(),COLUMN())))</formula>
    </cfRule>
  </conditionalFormatting>
  <conditionalFormatting sqref="S143:BA144">
    <cfRule type="expression" dxfId="76" priority="61">
      <formula>INDIRECT(ADDRESS(ROW(),COLUMN()))=TRUNC(INDIRECT(ADDRESS(ROW(),COLUMN())))</formula>
    </cfRule>
  </conditionalFormatting>
  <conditionalFormatting sqref="S146:BA147">
    <cfRule type="expression" dxfId="75" priority="60">
      <formula>INDIRECT(ADDRESS(ROW(),COLUMN()))=TRUNC(INDIRECT(ADDRESS(ROW(),COLUMN())))</formula>
    </cfRule>
  </conditionalFormatting>
  <conditionalFormatting sqref="S149:BA150">
    <cfRule type="expression" dxfId="74" priority="59">
      <formula>INDIRECT(ADDRESS(ROW(),COLUMN()))=TRUNC(INDIRECT(ADDRESS(ROW(),COLUMN())))</formula>
    </cfRule>
  </conditionalFormatting>
  <conditionalFormatting sqref="S152:BA153">
    <cfRule type="expression" dxfId="73" priority="58">
      <formula>INDIRECT(ADDRESS(ROW(),COLUMN()))=TRUNC(INDIRECT(ADDRESS(ROW(),COLUMN())))</formula>
    </cfRule>
  </conditionalFormatting>
  <conditionalFormatting sqref="S155:BA156">
    <cfRule type="expression" dxfId="72" priority="57">
      <formula>INDIRECT(ADDRESS(ROW(),COLUMN()))=TRUNC(INDIRECT(ADDRESS(ROW(),COLUMN())))</formula>
    </cfRule>
  </conditionalFormatting>
  <conditionalFormatting sqref="S158:BA159">
    <cfRule type="expression" dxfId="71" priority="56">
      <formula>INDIRECT(ADDRESS(ROW(),COLUMN()))=TRUNC(INDIRECT(ADDRESS(ROW(),COLUMN())))</formula>
    </cfRule>
  </conditionalFormatting>
  <conditionalFormatting sqref="S161:BA162">
    <cfRule type="expression" dxfId="70" priority="55">
      <formula>INDIRECT(ADDRESS(ROW(),COLUMN()))=TRUNC(INDIRECT(ADDRESS(ROW(),COLUMN())))</formula>
    </cfRule>
  </conditionalFormatting>
  <conditionalFormatting sqref="S164:BA165">
    <cfRule type="expression" dxfId="69" priority="54">
      <formula>INDIRECT(ADDRESS(ROW(),COLUMN()))=TRUNC(INDIRECT(ADDRESS(ROW(),COLUMN())))</formula>
    </cfRule>
  </conditionalFormatting>
  <conditionalFormatting sqref="S167:BA168">
    <cfRule type="expression" dxfId="68" priority="53">
      <formula>INDIRECT(ADDRESS(ROW(),COLUMN()))=TRUNC(INDIRECT(ADDRESS(ROW(),COLUMN())))</formula>
    </cfRule>
  </conditionalFormatting>
  <conditionalFormatting sqref="S170:BA171">
    <cfRule type="expression" dxfId="67" priority="52">
      <formula>INDIRECT(ADDRESS(ROW(),COLUMN()))=TRUNC(INDIRECT(ADDRESS(ROW(),COLUMN())))</formula>
    </cfRule>
  </conditionalFormatting>
  <conditionalFormatting sqref="S173:BA174">
    <cfRule type="expression" dxfId="66" priority="51">
      <formula>INDIRECT(ADDRESS(ROW(),COLUMN()))=TRUNC(INDIRECT(ADDRESS(ROW(),COLUMN())))</formula>
    </cfRule>
  </conditionalFormatting>
  <conditionalFormatting sqref="S176:BA177">
    <cfRule type="expression" dxfId="65" priority="50">
      <formula>INDIRECT(ADDRESS(ROW(),COLUMN()))=TRUNC(INDIRECT(ADDRESS(ROW(),COLUMN())))</formula>
    </cfRule>
  </conditionalFormatting>
  <conditionalFormatting sqref="S179:BA180">
    <cfRule type="expression" dxfId="64" priority="49">
      <formula>INDIRECT(ADDRESS(ROW(),COLUMN()))=TRUNC(INDIRECT(ADDRESS(ROW(),COLUMN())))</formula>
    </cfRule>
  </conditionalFormatting>
  <conditionalFormatting sqref="S182:BA183">
    <cfRule type="expression" dxfId="63" priority="48">
      <formula>INDIRECT(ADDRESS(ROW(),COLUMN()))=TRUNC(INDIRECT(ADDRESS(ROW(),COLUMN())))</formula>
    </cfRule>
  </conditionalFormatting>
  <conditionalFormatting sqref="S185:BA186">
    <cfRule type="expression" dxfId="62" priority="47">
      <formula>INDIRECT(ADDRESS(ROW(),COLUMN()))=TRUNC(INDIRECT(ADDRESS(ROW(),COLUMN())))</formula>
    </cfRule>
  </conditionalFormatting>
  <conditionalFormatting sqref="S188:BA189">
    <cfRule type="expression" dxfId="61" priority="46">
      <formula>INDIRECT(ADDRESS(ROW(),COLUMN()))=TRUNC(INDIRECT(ADDRESS(ROW(),COLUMN())))</formula>
    </cfRule>
  </conditionalFormatting>
  <conditionalFormatting sqref="S191:BA192">
    <cfRule type="expression" dxfId="60" priority="45">
      <formula>INDIRECT(ADDRESS(ROW(),COLUMN()))=TRUNC(INDIRECT(ADDRESS(ROW(),COLUMN())))</formula>
    </cfRule>
  </conditionalFormatting>
  <conditionalFormatting sqref="S194:BA195">
    <cfRule type="expression" dxfId="59" priority="44">
      <formula>INDIRECT(ADDRESS(ROW(),COLUMN()))=TRUNC(INDIRECT(ADDRESS(ROW(),COLUMN())))</formula>
    </cfRule>
  </conditionalFormatting>
  <conditionalFormatting sqref="S197:BA198">
    <cfRule type="expression" dxfId="58" priority="43">
      <formula>INDIRECT(ADDRESS(ROW(),COLUMN()))=TRUNC(INDIRECT(ADDRESS(ROW(),COLUMN())))</formula>
    </cfRule>
  </conditionalFormatting>
  <conditionalFormatting sqref="S200:BA201">
    <cfRule type="expression" dxfId="57" priority="42">
      <formula>INDIRECT(ADDRESS(ROW(),COLUMN()))=TRUNC(INDIRECT(ADDRESS(ROW(),COLUMN())))</formula>
    </cfRule>
  </conditionalFormatting>
  <conditionalFormatting sqref="S203:BA204">
    <cfRule type="expression" dxfId="56" priority="41">
      <formula>INDIRECT(ADDRESS(ROW(),COLUMN()))=TRUNC(INDIRECT(ADDRESS(ROW(),COLUMN())))</formula>
    </cfRule>
  </conditionalFormatting>
  <conditionalFormatting sqref="S206:BA207">
    <cfRule type="expression" dxfId="55" priority="40">
      <formula>INDIRECT(ADDRESS(ROW(),COLUMN()))=TRUNC(INDIRECT(ADDRESS(ROW(),COLUMN())))</formula>
    </cfRule>
  </conditionalFormatting>
  <conditionalFormatting sqref="S209:BA210">
    <cfRule type="expression" dxfId="54" priority="39">
      <formula>INDIRECT(ADDRESS(ROW(),COLUMN()))=TRUNC(INDIRECT(ADDRESS(ROW(),COLUMN())))</formula>
    </cfRule>
  </conditionalFormatting>
  <conditionalFormatting sqref="S212:BA213">
    <cfRule type="expression" dxfId="53" priority="38">
      <formula>INDIRECT(ADDRESS(ROW(),COLUMN()))=TRUNC(INDIRECT(ADDRESS(ROW(),COLUMN())))</formula>
    </cfRule>
  </conditionalFormatting>
  <conditionalFormatting sqref="S215:BA216">
    <cfRule type="expression" dxfId="52" priority="37">
      <formula>INDIRECT(ADDRESS(ROW(),COLUMN()))=TRUNC(INDIRECT(ADDRESS(ROW(),COLUMN())))</formula>
    </cfRule>
  </conditionalFormatting>
  <conditionalFormatting sqref="S218:BA219">
    <cfRule type="expression" dxfId="51" priority="36">
      <formula>INDIRECT(ADDRESS(ROW(),COLUMN()))=TRUNC(INDIRECT(ADDRESS(ROW(),COLUMN())))</formula>
    </cfRule>
  </conditionalFormatting>
  <conditionalFormatting sqref="S221:BA222">
    <cfRule type="expression" dxfId="50" priority="35">
      <formula>INDIRECT(ADDRESS(ROW(),COLUMN()))=TRUNC(INDIRECT(ADDRESS(ROW(),COLUMN())))</formula>
    </cfRule>
  </conditionalFormatting>
  <conditionalFormatting sqref="S224:BA225">
    <cfRule type="expression" dxfId="49" priority="34">
      <formula>INDIRECT(ADDRESS(ROW(),COLUMN()))=TRUNC(INDIRECT(ADDRESS(ROW(),COLUMN())))</formula>
    </cfRule>
  </conditionalFormatting>
  <conditionalFormatting sqref="S227:BA228">
    <cfRule type="expression" dxfId="48" priority="33">
      <formula>INDIRECT(ADDRESS(ROW(),COLUMN()))=TRUNC(INDIRECT(ADDRESS(ROW(),COLUMN())))</formula>
    </cfRule>
  </conditionalFormatting>
  <conditionalFormatting sqref="S230:BA231">
    <cfRule type="expression" dxfId="47" priority="32">
      <formula>INDIRECT(ADDRESS(ROW(),COLUMN()))=TRUNC(INDIRECT(ADDRESS(ROW(),COLUMN())))</formula>
    </cfRule>
  </conditionalFormatting>
  <conditionalFormatting sqref="S233:BA234">
    <cfRule type="expression" dxfId="46" priority="31">
      <formula>INDIRECT(ADDRESS(ROW(),COLUMN()))=TRUNC(INDIRECT(ADDRESS(ROW(),COLUMN())))</formula>
    </cfRule>
  </conditionalFormatting>
  <conditionalFormatting sqref="S236:BA237">
    <cfRule type="expression" dxfId="45" priority="30">
      <formula>INDIRECT(ADDRESS(ROW(),COLUMN()))=TRUNC(INDIRECT(ADDRESS(ROW(),COLUMN())))</formula>
    </cfRule>
  </conditionalFormatting>
  <conditionalFormatting sqref="S239:BA240">
    <cfRule type="expression" dxfId="44" priority="29">
      <formula>INDIRECT(ADDRESS(ROW(),COLUMN()))=TRUNC(INDIRECT(ADDRESS(ROW(),COLUMN())))</formula>
    </cfRule>
  </conditionalFormatting>
  <conditionalFormatting sqref="S242:BA243">
    <cfRule type="expression" dxfId="43" priority="28">
      <formula>INDIRECT(ADDRESS(ROW(),COLUMN()))=TRUNC(INDIRECT(ADDRESS(ROW(),COLUMN())))</formula>
    </cfRule>
  </conditionalFormatting>
  <conditionalFormatting sqref="S245:BA246">
    <cfRule type="expression" dxfId="42" priority="27">
      <formula>INDIRECT(ADDRESS(ROW(),COLUMN()))=TRUNC(INDIRECT(ADDRESS(ROW(),COLUMN())))</formula>
    </cfRule>
  </conditionalFormatting>
  <conditionalFormatting sqref="S248:BA249">
    <cfRule type="expression" dxfId="41" priority="26">
      <formula>INDIRECT(ADDRESS(ROW(),COLUMN()))=TRUNC(INDIRECT(ADDRESS(ROW(),COLUMN())))</formula>
    </cfRule>
  </conditionalFormatting>
  <conditionalFormatting sqref="S251:BA252">
    <cfRule type="expression" dxfId="40" priority="25">
      <formula>INDIRECT(ADDRESS(ROW(),COLUMN()))=TRUNC(INDIRECT(ADDRESS(ROW(),COLUMN())))</formula>
    </cfRule>
  </conditionalFormatting>
  <conditionalFormatting sqref="S254:BA255">
    <cfRule type="expression" dxfId="39" priority="24">
      <formula>INDIRECT(ADDRESS(ROW(),COLUMN()))=TRUNC(INDIRECT(ADDRESS(ROW(),COLUMN())))</formula>
    </cfRule>
  </conditionalFormatting>
  <conditionalFormatting sqref="S257:BA258">
    <cfRule type="expression" dxfId="38" priority="23">
      <formula>INDIRECT(ADDRESS(ROW(),COLUMN()))=TRUNC(INDIRECT(ADDRESS(ROW(),COLUMN())))</formula>
    </cfRule>
  </conditionalFormatting>
  <conditionalFormatting sqref="S260:BA261">
    <cfRule type="expression" dxfId="37" priority="22">
      <formula>INDIRECT(ADDRESS(ROW(),COLUMN()))=TRUNC(INDIRECT(ADDRESS(ROW(),COLUMN())))</formula>
    </cfRule>
  </conditionalFormatting>
  <conditionalFormatting sqref="S263:BA264">
    <cfRule type="expression" dxfId="36" priority="21">
      <formula>INDIRECT(ADDRESS(ROW(),COLUMN()))=TRUNC(INDIRECT(ADDRESS(ROW(),COLUMN())))</formula>
    </cfRule>
  </conditionalFormatting>
  <conditionalFormatting sqref="S266:BA267">
    <cfRule type="expression" dxfId="35" priority="20">
      <formula>INDIRECT(ADDRESS(ROW(),COLUMN()))=TRUNC(INDIRECT(ADDRESS(ROW(),COLUMN())))</formula>
    </cfRule>
  </conditionalFormatting>
  <conditionalFormatting sqref="S269:BA270">
    <cfRule type="expression" dxfId="34" priority="19">
      <formula>INDIRECT(ADDRESS(ROW(),COLUMN()))=TRUNC(INDIRECT(ADDRESS(ROW(),COLUMN())))</formula>
    </cfRule>
  </conditionalFormatting>
  <conditionalFormatting sqref="S272:BA273">
    <cfRule type="expression" dxfId="33" priority="18">
      <formula>INDIRECT(ADDRESS(ROW(),COLUMN()))=TRUNC(INDIRECT(ADDRESS(ROW(),COLUMN())))</formula>
    </cfRule>
  </conditionalFormatting>
  <conditionalFormatting sqref="S275:BA276">
    <cfRule type="expression" dxfId="32" priority="17">
      <formula>INDIRECT(ADDRESS(ROW(),COLUMN()))=TRUNC(INDIRECT(ADDRESS(ROW(),COLUMN())))</formula>
    </cfRule>
  </conditionalFormatting>
  <conditionalFormatting sqref="S278:BA279">
    <cfRule type="expression" dxfId="31" priority="16">
      <formula>INDIRECT(ADDRESS(ROW(),COLUMN()))=TRUNC(INDIRECT(ADDRESS(ROW(),COLUMN())))</formula>
    </cfRule>
  </conditionalFormatting>
  <conditionalFormatting sqref="S281:BA282">
    <cfRule type="expression" dxfId="30" priority="15">
      <formula>INDIRECT(ADDRESS(ROW(),COLUMN()))=TRUNC(INDIRECT(ADDRESS(ROW(),COLUMN())))</formula>
    </cfRule>
  </conditionalFormatting>
  <conditionalFormatting sqref="S284:BA285">
    <cfRule type="expression" dxfId="29" priority="14">
      <formula>INDIRECT(ADDRESS(ROW(),COLUMN()))=TRUNC(INDIRECT(ADDRESS(ROW(),COLUMN())))</formula>
    </cfRule>
  </conditionalFormatting>
  <conditionalFormatting sqref="S287:BA288">
    <cfRule type="expression" dxfId="28" priority="13">
      <formula>INDIRECT(ADDRESS(ROW(),COLUMN()))=TRUNC(INDIRECT(ADDRESS(ROW(),COLUMN())))</formula>
    </cfRule>
  </conditionalFormatting>
  <conditionalFormatting sqref="S290:BA291">
    <cfRule type="expression" dxfId="27" priority="12">
      <formula>INDIRECT(ADDRESS(ROW(),COLUMN()))=TRUNC(INDIRECT(ADDRESS(ROW(),COLUMN())))</formula>
    </cfRule>
  </conditionalFormatting>
  <conditionalFormatting sqref="S293:BA294">
    <cfRule type="expression" dxfId="26" priority="11">
      <formula>INDIRECT(ADDRESS(ROW(),COLUMN()))=TRUNC(INDIRECT(ADDRESS(ROW(),COLUMN())))</formula>
    </cfRule>
  </conditionalFormatting>
  <conditionalFormatting sqref="S296:BA297">
    <cfRule type="expression" dxfId="25" priority="10">
      <formula>INDIRECT(ADDRESS(ROW(),COLUMN()))=TRUNC(INDIRECT(ADDRESS(ROW(),COLUMN())))</formula>
    </cfRule>
  </conditionalFormatting>
  <conditionalFormatting sqref="S299:BA300">
    <cfRule type="expression" dxfId="24" priority="9">
      <formula>INDIRECT(ADDRESS(ROW(),COLUMN()))=TRUNC(INDIRECT(ADDRESS(ROW(),COLUMN())))</formula>
    </cfRule>
  </conditionalFormatting>
  <conditionalFormatting sqref="S302:BA303">
    <cfRule type="expression" dxfId="23" priority="8">
      <formula>INDIRECT(ADDRESS(ROW(),COLUMN()))=TRUNC(INDIRECT(ADDRESS(ROW(),COLUMN())))</formula>
    </cfRule>
  </conditionalFormatting>
  <conditionalFormatting sqref="S305:BA306">
    <cfRule type="expression" dxfId="22" priority="7">
      <formula>INDIRECT(ADDRESS(ROW(),COLUMN()))=TRUNC(INDIRECT(ADDRESS(ROW(),COLUMN())))</formula>
    </cfRule>
  </conditionalFormatting>
  <conditionalFormatting sqref="S308:BA309">
    <cfRule type="expression" dxfId="21" priority="6">
      <formula>INDIRECT(ADDRESS(ROW(),COLUMN()))=TRUNC(INDIRECT(ADDRESS(ROW(),COLUMN())))</formula>
    </cfRule>
  </conditionalFormatting>
  <conditionalFormatting sqref="S311:BA312">
    <cfRule type="expression" dxfId="20" priority="5">
      <formula>INDIRECT(ADDRESS(ROW(),COLUMN()))=TRUNC(INDIRECT(ADDRESS(ROW(),COLUMN())))</formula>
    </cfRule>
  </conditionalFormatting>
  <conditionalFormatting sqref="S314:BA315">
    <cfRule type="expression" dxfId="19" priority="4">
      <formula>INDIRECT(ADDRESS(ROW(),COLUMN()))=TRUNC(INDIRECT(ADDRESS(ROW(),COLUMN())))</formula>
    </cfRule>
  </conditionalFormatting>
  <conditionalFormatting sqref="S317:BA318">
    <cfRule type="expression" dxfId="18" priority="3">
      <formula>INDIRECT(ADDRESS(ROW(),COLUMN()))=TRUNC(INDIRECT(ADDRESS(ROW(),COLUMN())))</formula>
    </cfRule>
  </conditionalFormatting>
  <conditionalFormatting sqref="S320:BA321">
    <cfRule type="expression" dxfId="17" priority="2">
      <formula>INDIRECT(ADDRESS(ROW(),COLUMN()))=TRUNC(INDIRECT(ADDRESS(ROW(),COLUMN())))</formula>
    </cfRule>
  </conditionalFormatting>
  <conditionalFormatting sqref="S323:BA333">
    <cfRule type="expression" dxfId="16" priority="1">
      <formula>INDIRECT(ADDRESS(ROW(),COLUMN()))=TRUNC(INDIRECT(ADDRESS(ROW(),COLUMN())))</formula>
    </cfRule>
  </conditionalFormatting>
  <conditionalFormatting sqref="BC14:BD14">
    <cfRule type="expression" dxfId="15" priority="102">
      <formula>INDIRECT(ADDRESS(ROW(),COLUMN()))=TRUNC(INDIRECT(ADDRESS(ROW(),COLUMN())))</formula>
    </cfRule>
  </conditionalFormatting>
  <dataValidations count="8">
    <dataValidation type="decimal" allowBlank="1" showInputMessage="1" showErrorMessage="1" error="入力可能範囲　32～40" sqref="AX6" xr:uid="{00000000-0002-0000-1700-000000000000}">
      <formula1>32</formula1>
      <formula2>40</formula2>
    </dataValidation>
    <dataValidation type="list" allowBlank="1" showInputMessage="1" sqref="G22:G321" xr:uid="{00000000-0002-0000-1700-000001000000}">
      <formula1>"A, B, C, D"</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1700-000002000000}">
      <formula1>シフト記号表</formula1>
    </dataValidation>
    <dataValidation type="list" allowBlank="1" showInputMessage="1" sqref="C22:E321" xr:uid="{00000000-0002-0000-1700-000003000000}">
      <formula1>職種</formula1>
    </dataValidation>
    <dataValidation type="list" allowBlank="1" showInputMessage="1" showErrorMessage="1" sqref="BB4:BE4" xr:uid="{00000000-0002-0000-1700-000004000000}">
      <formula1>"予定,実績,予定・実績"</formula1>
    </dataValidation>
    <dataValidation type="list" errorStyle="warning" allowBlank="1" showInputMessage="1" error="リストにない場合のみ、入力してください。" sqref="H22:K321" xr:uid="{00000000-0002-0000-1700-000005000000}">
      <formula1>INDIRECT(C22)</formula1>
    </dataValidation>
    <dataValidation type="list" allowBlank="1" showInputMessage="1" showErrorMessage="1" sqref="BB3:BE3" xr:uid="{00000000-0002-0000-1700-000006000000}">
      <formula1>"４週,暦月"</formula1>
    </dataValidation>
    <dataValidation type="list" allowBlank="1" showInputMessage="1" showErrorMessage="1" sqref="AC3" xr:uid="{00000000-0002-0000-1700-000007000000}">
      <formula1>#REF!</formula1>
    </dataValidation>
  </dataValidations>
  <printOptions horizontalCentered="1"/>
  <pageMargins left="0.15748031496062992" right="0.15748031496062992" top="0.31496062992125984" bottom="0.15748031496062992" header="0.31496062992125984" footer="0.11811023622047245"/>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1700-000008000000}">
          <x14:formula1>
            <xm:f>標準様式１プルダウン・リスト!$C$4:$C$8</xm:f>
          </x14:formula1>
          <xm:sqref>AP1:BE1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W42"/>
  <sheetViews>
    <sheetView view="pageBreakPreview" zoomScale="85" zoomScaleNormal="85" zoomScaleSheetLayoutView="85" workbookViewId="0">
      <selection activeCell="F26" sqref="F26:G26"/>
    </sheetView>
  </sheetViews>
  <sheetFormatPr defaultColWidth="10" defaultRowHeight="18.75" x14ac:dyDescent="0.15"/>
  <cols>
    <col min="1" max="1" width="1.75" style="363" customWidth="1"/>
    <col min="2" max="2" width="6.25" style="362" customWidth="1"/>
    <col min="3" max="3" width="11.75" style="362" customWidth="1"/>
    <col min="4" max="4" width="3.75" style="362" bestFit="1" customWidth="1"/>
    <col min="5" max="5" width="17.375" style="363" customWidth="1"/>
    <col min="6" max="6" width="3.75" style="363" bestFit="1" customWidth="1"/>
    <col min="7" max="7" width="17.375" style="363" customWidth="1"/>
    <col min="8" max="8" width="3.75" style="363" bestFit="1" customWidth="1"/>
    <col min="9" max="9" width="17.375" style="362" customWidth="1"/>
    <col min="10" max="10" width="3.75" style="363" bestFit="1" customWidth="1"/>
    <col min="11" max="11" width="17.375" style="363" customWidth="1"/>
    <col min="12" max="12" width="3.75" style="363" customWidth="1"/>
    <col min="13" max="13" width="17.375" style="363" customWidth="1"/>
    <col min="14" max="14" width="3.75" style="363" customWidth="1"/>
    <col min="15" max="15" width="17.375" style="363" customWidth="1"/>
    <col min="16" max="16" width="3.75" style="363" customWidth="1"/>
    <col min="17" max="17" width="17.375" style="363" customWidth="1"/>
    <col min="18" max="18" width="3.75" style="363" customWidth="1"/>
    <col min="19" max="19" width="17.375" style="363" customWidth="1"/>
    <col min="20" max="20" width="3.75" style="363" customWidth="1"/>
    <col min="21" max="21" width="17.375" style="363" customWidth="1"/>
    <col min="22" max="22" width="3.75" style="363" customWidth="1"/>
    <col min="23" max="23" width="56.25" style="363" customWidth="1"/>
    <col min="24" max="16384" width="10" style="363"/>
  </cols>
  <sheetData>
    <row r="1" spans="2:23" x14ac:dyDescent="0.15">
      <c r="B1" s="361" t="s">
        <v>560</v>
      </c>
    </row>
    <row r="2" spans="2:23" x14ac:dyDescent="0.15">
      <c r="B2" s="364" t="s">
        <v>561</v>
      </c>
      <c r="E2" s="365"/>
      <c r="I2" s="366"/>
    </row>
    <row r="3" spans="2:23" x14ac:dyDescent="0.15">
      <c r="B3" s="366" t="s">
        <v>562</v>
      </c>
      <c r="E3" s="365" t="s">
        <v>563</v>
      </c>
      <c r="I3" s="366"/>
    </row>
    <row r="4" spans="2:23" x14ac:dyDescent="0.15">
      <c r="B4" s="364"/>
      <c r="E4" s="1712" t="s">
        <v>564</v>
      </c>
      <c r="F4" s="1712"/>
      <c r="G4" s="1712"/>
      <c r="H4" s="1712"/>
      <c r="I4" s="1712"/>
      <c r="J4" s="1712"/>
      <c r="K4" s="1712"/>
      <c r="M4" s="1712" t="s">
        <v>565</v>
      </c>
      <c r="N4" s="1712"/>
      <c r="O4" s="1712"/>
      <c r="Q4" s="1712" t="s">
        <v>566</v>
      </c>
      <c r="R4" s="1712"/>
      <c r="S4" s="1712"/>
      <c r="T4" s="1712"/>
      <c r="U4" s="1712"/>
      <c r="W4" s="1712" t="s">
        <v>567</v>
      </c>
    </row>
    <row r="5" spans="2:23" x14ac:dyDescent="0.15">
      <c r="B5" s="362" t="s">
        <v>535</v>
      </c>
      <c r="C5" s="362" t="s">
        <v>568</v>
      </c>
      <c r="E5" s="362" t="s">
        <v>569</v>
      </c>
      <c r="F5" s="362"/>
      <c r="G5" s="362" t="s">
        <v>570</v>
      </c>
      <c r="I5" s="362" t="s">
        <v>571</v>
      </c>
      <c r="K5" s="362" t="s">
        <v>564</v>
      </c>
      <c r="M5" s="362" t="s">
        <v>572</v>
      </c>
      <c r="O5" s="362" t="s">
        <v>573</v>
      </c>
      <c r="Q5" s="362" t="s">
        <v>572</v>
      </c>
      <c r="S5" s="362" t="s">
        <v>573</v>
      </c>
      <c r="U5" s="362" t="s">
        <v>564</v>
      </c>
      <c r="W5" s="1712"/>
    </row>
    <row r="6" spans="2:23" x14ac:dyDescent="0.15">
      <c r="B6" s="362">
        <v>1</v>
      </c>
      <c r="C6" s="368" t="s">
        <v>574</v>
      </c>
      <c r="D6" s="362" t="s">
        <v>575</v>
      </c>
      <c r="E6" s="369"/>
      <c r="F6" s="362" t="s">
        <v>532</v>
      </c>
      <c r="G6" s="369"/>
      <c r="H6" s="363" t="s">
        <v>576</v>
      </c>
      <c r="I6" s="369">
        <v>0</v>
      </c>
      <c r="J6" s="363" t="s">
        <v>514</v>
      </c>
      <c r="K6" s="367">
        <f t="shared" ref="K6:K8" si="0">(G6-E6-I6)*24</f>
        <v>0</v>
      </c>
      <c r="M6" s="369"/>
      <c r="N6" s="362" t="s">
        <v>532</v>
      </c>
      <c r="O6" s="369"/>
      <c r="Q6" s="370">
        <f>IF(E6&lt;M6,M6,E6)</f>
        <v>0</v>
      </c>
      <c r="R6" s="362" t="s">
        <v>532</v>
      </c>
      <c r="S6" s="370">
        <f t="shared" ref="S6:S8" si="1">IF(G6&gt;O6,O6,G6)</f>
        <v>0</v>
      </c>
      <c r="U6" s="367">
        <f t="shared" ref="U6:U8" si="2">(S6-Q6)*24</f>
        <v>0</v>
      </c>
      <c r="W6" s="371"/>
    </row>
    <row r="7" spans="2:23" x14ac:dyDescent="0.15">
      <c r="B7" s="362">
        <v>2</v>
      </c>
      <c r="C7" s="368" t="s">
        <v>577</v>
      </c>
      <c r="D7" s="362" t="s">
        <v>575</v>
      </c>
      <c r="E7" s="369"/>
      <c r="F7" s="362" t="s">
        <v>532</v>
      </c>
      <c r="G7" s="369"/>
      <c r="H7" s="363" t="s">
        <v>576</v>
      </c>
      <c r="I7" s="369">
        <v>0</v>
      </c>
      <c r="J7" s="363" t="s">
        <v>514</v>
      </c>
      <c r="K7" s="367">
        <f t="shared" si="0"/>
        <v>0</v>
      </c>
      <c r="M7" s="369"/>
      <c r="N7" s="362" t="s">
        <v>532</v>
      </c>
      <c r="O7" s="369"/>
      <c r="Q7" s="370">
        <f t="shared" ref="Q7:Q8" si="3">IF(E7&lt;M7,M7,E7)</f>
        <v>0</v>
      </c>
      <c r="R7" s="362" t="s">
        <v>532</v>
      </c>
      <c r="S7" s="370">
        <f t="shared" si="1"/>
        <v>0</v>
      </c>
      <c r="U7" s="367">
        <f t="shared" si="2"/>
        <v>0</v>
      </c>
      <c r="W7" s="371"/>
    </row>
    <row r="8" spans="2:23" x14ac:dyDescent="0.15">
      <c r="B8" s="362">
        <v>3</v>
      </c>
      <c r="C8" s="368" t="s">
        <v>578</v>
      </c>
      <c r="D8" s="362" t="s">
        <v>575</v>
      </c>
      <c r="E8" s="369"/>
      <c r="F8" s="362" t="s">
        <v>532</v>
      </c>
      <c r="G8" s="369"/>
      <c r="H8" s="363" t="s">
        <v>576</v>
      </c>
      <c r="I8" s="369">
        <v>0</v>
      </c>
      <c r="J8" s="363" t="s">
        <v>514</v>
      </c>
      <c r="K8" s="367">
        <f t="shared" si="0"/>
        <v>0</v>
      </c>
      <c r="M8" s="369"/>
      <c r="N8" s="362" t="s">
        <v>532</v>
      </c>
      <c r="O8" s="369"/>
      <c r="Q8" s="370">
        <f t="shared" si="3"/>
        <v>0</v>
      </c>
      <c r="R8" s="362" t="s">
        <v>532</v>
      </c>
      <c r="S8" s="370">
        <f t="shared" si="1"/>
        <v>0</v>
      </c>
      <c r="U8" s="367">
        <f t="shared" si="2"/>
        <v>0</v>
      </c>
      <c r="W8" s="371"/>
    </row>
    <row r="9" spans="2:23" x14ac:dyDescent="0.15">
      <c r="B9" s="362">
        <v>4</v>
      </c>
      <c r="C9" s="368" t="s">
        <v>579</v>
      </c>
      <c r="D9" s="362" t="s">
        <v>575</v>
      </c>
      <c r="E9" s="369"/>
      <c r="F9" s="362" t="s">
        <v>532</v>
      </c>
      <c r="G9" s="369"/>
      <c r="H9" s="363" t="s">
        <v>576</v>
      </c>
      <c r="I9" s="369">
        <v>0</v>
      </c>
      <c r="J9" s="363" t="s">
        <v>514</v>
      </c>
      <c r="K9" s="367">
        <f>(G9-E9-I9)*24</f>
        <v>0</v>
      </c>
      <c r="M9" s="369"/>
      <c r="N9" s="362" t="s">
        <v>532</v>
      </c>
      <c r="O9" s="369"/>
      <c r="Q9" s="370">
        <f>IF(E9&lt;M9,M9,E9)</f>
        <v>0</v>
      </c>
      <c r="R9" s="362" t="s">
        <v>532</v>
      </c>
      <c r="S9" s="370">
        <f>IF(G9&gt;O9,O9,G9)</f>
        <v>0</v>
      </c>
      <c r="U9" s="367">
        <f>(S9-Q9)*24</f>
        <v>0</v>
      </c>
      <c r="W9" s="371"/>
    </row>
    <row r="10" spans="2:23" x14ac:dyDescent="0.15">
      <c r="B10" s="362">
        <v>5</v>
      </c>
      <c r="C10" s="368" t="s">
        <v>580</v>
      </c>
      <c r="D10" s="362" t="s">
        <v>575</v>
      </c>
      <c r="E10" s="369"/>
      <c r="F10" s="362" t="s">
        <v>532</v>
      </c>
      <c r="G10" s="369"/>
      <c r="H10" s="363" t="s">
        <v>576</v>
      </c>
      <c r="I10" s="369">
        <v>0</v>
      </c>
      <c r="J10" s="363" t="s">
        <v>514</v>
      </c>
      <c r="K10" s="367">
        <f>(G10-E10-I10)*24</f>
        <v>0</v>
      </c>
      <c r="M10" s="369"/>
      <c r="N10" s="362" t="s">
        <v>532</v>
      </c>
      <c r="O10" s="369"/>
      <c r="Q10" s="370">
        <f t="shared" ref="Q10:Q25" si="4">IF(E10&lt;M10,M10,E10)</f>
        <v>0</v>
      </c>
      <c r="R10" s="362" t="s">
        <v>532</v>
      </c>
      <c r="S10" s="370">
        <f t="shared" ref="S10:S25" si="5">IF(G10&gt;O10,O10,G10)</f>
        <v>0</v>
      </c>
      <c r="U10" s="367">
        <f t="shared" ref="U10:U25" si="6">(S10-Q10)*24</f>
        <v>0</v>
      </c>
      <c r="W10" s="371"/>
    </row>
    <row r="11" spans="2:23" x14ac:dyDescent="0.15">
      <c r="B11" s="362">
        <v>6</v>
      </c>
      <c r="C11" s="368" t="s">
        <v>581</v>
      </c>
      <c r="D11" s="362" t="s">
        <v>575</v>
      </c>
      <c r="E11" s="369"/>
      <c r="F11" s="362" t="s">
        <v>532</v>
      </c>
      <c r="G11" s="369"/>
      <c r="H11" s="363" t="s">
        <v>576</v>
      </c>
      <c r="I11" s="369">
        <v>0</v>
      </c>
      <c r="J11" s="363" t="s">
        <v>514</v>
      </c>
      <c r="K11" s="367">
        <f t="shared" ref="K11:K25" si="7">(G11-E11-I11)*24</f>
        <v>0</v>
      </c>
      <c r="M11" s="369"/>
      <c r="N11" s="362" t="s">
        <v>532</v>
      </c>
      <c r="O11" s="369"/>
      <c r="Q11" s="370">
        <f t="shared" si="4"/>
        <v>0</v>
      </c>
      <c r="R11" s="362" t="s">
        <v>532</v>
      </c>
      <c r="S11" s="370">
        <f t="shared" si="5"/>
        <v>0</v>
      </c>
      <c r="U11" s="367">
        <f t="shared" si="6"/>
        <v>0</v>
      </c>
      <c r="W11" s="371"/>
    </row>
    <row r="12" spans="2:23" x14ac:dyDescent="0.15">
      <c r="B12" s="362">
        <v>7</v>
      </c>
      <c r="C12" s="368" t="s">
        <v>582</v>
      </c>
      <c r="D12" s="362" t="s">
        <v>575</v>
      </c>
      <c r="E12" s="369"/>
      <c r="F12" s="362" t="s">
        <v>532</v>
      </c>
      <c r="G12" s="369"/>
      <c r="H12" s="363" t="s">
        <v>576</v>
      </c>
      <c r="I12" s="369">
        <v>0</v>
      </c>
      <c r="J12" s="363" t="s">
        <v>514</v>
      </c>
      <c r="K12" s="367">
        <f t="shared" si="7"/>
        <v>0</v>
      </c>
      <c r="M12" s="369"/>
      <c r="N12" s="362" t="s">
        <v>532</v>
      </c>
      <c r="O12" s="369"/>
      <c r="Q12" s="370">
        <f t="shared" si="4"/>
        <v>0</v>
      </c>
      <c r="R12" s="362" t="s">
        <v>532</v>
      </c>
      <c r="S12" s="370">
        <f t="shared" si="5"/>
        <v>0</v>
      </c>
      <c r="U12" s="367">
        <f t="shared" si="6"/>
        <v>0</v>
      </c>
      <c r="W12" s="371"/>
    </row>
    <row r="13" spans="2:23" x14ac:dyDescent="0.15">
      <c r="B13" s="362">
        <v>8</v>
      </c>
      <c r="C13" s="368" t="s">
        <v>583</v>
      </c>
      <c r="D13" s="362" t="s">
        <v>575</v>
      </c>
      <c r="E13" s="369"/>
      <c r="F13" s="362" t="s">
        <v>532</v>
      </c>
      <c r="G13" s="369"/>
      <c r="H13" s="363" t="s">
        <v>576</v>
      </c>
      <c r="I13" s="369">
        <v>0</v>
      </c>
      <c r="J13" s="363" t="s">
        <v>514</v>
      </c>
      <c r="K13" s="367">
        <f t="shared" si="7"/>
        <v>0</v>
      </c>
      <c r="M13" s="369"/>
      <c r="N13" s="362" t="s">
        <v>532</v>
      </c>
      <c r="O13" s="369"/>
      <c r="Q13" s="370">
        <f t="shared" si="4"/>
        <v>0</v>
      </c>
      <c r="R13" s="362" t="s">
        <v>532</v>
      </c>
      <c r="S13" s="370">
        <f t="shared" si="5"/>
        <v>0</v>
      </c>
      <c r="U13" s="367">
        <f t="shared" si="6"/>
        <v>0</v>
      </c>
      <c r="W13" s="371"/>
    </row>
    <row r="14" spans="2:23" x14ac:dyDescent="0.15">
      <c r="B14" s="362">
        <v>9</v>
      </c>
      <c r="C14" s="368" t="s">
        <v>584</v>
      </c>
      <c r="D14" s="362" t="s">
        <v>575</v>
      </c>
      <c r="E14" s="369"/>
      <c r="F14" s="362" t="s">
        <v>532</v>
      </c>
      <c r="G14" s="369"/>
      <c r="H14" s="363" t="s">
        <v>576</v>
      </c>
      <c r="I14" s="369">
        <v>0</v>
      </c>
      <c r="J14" s="363" t="s">
        <v>514</v>
      </c>
      <c r="K14" s="367">
        <f t="shared" si="7"/>
        <v>0</v>
      </c>
      <c r="M14" s="369"/>
      <c r="N14" s="362" t="s">
        <v>532</v>
      </c>
      <c r="O14" s="369"/>
      <c r="Q14" s="370">
        <f t="shared" si="4"/>
        <v>0</v>
      </c>
      <c r="R14" s="362" t="s">
        <v>532</v>
      </c>
      <c r="S14" s="370">
        <f t="shared" si="5"/>
        <v>0</v>
      </c>
      <c r="U14" s="367">
        <f t="shared" si="6"/>
        <v>0</v>
      </c>
      <c r="W14" s="371"/>
    </row>
    <row r="15" spans="2:23" x14ac:dyDescent="0.15">
      <c r="B15" s="362">
        <v>10</v>
      </c>
      <c r="C15" s="368" t="s">
        <v>585</v>
      </c>
      <c r="D15" s="362" t="s">
        <v>575</v>
      </c>
      <c r="E15" s="369"/>
      <c r="F15" s="362" t="s">
        <v>532</v>
      </c>
      <c r="G15" s="369"/>
      <c r="H15" s="363" t="s">
        <v>576</v>
      </c>
      <c r="I15" s="369">
        <v>0</v>
      </c>
      <c r="J15" s="363" t="s">
        <v>514</v>
      </c>
      <c r="K15" s="367">
        <f t="shared" si="7"/>
        <v>0</v>
      </c>
      <c r="M15" s="369"/>
      <c r="N15" s="362" t="s">
        <v>532</v>
      </c>
      <c r="O15" s="369"/>
      <c r="Q15" s="370">
        <f t="shared" si="4"/>
        <v>0</v>
      </c>
      <c r="R15" s="362" t="s">
        <v>532</v>
      </c>
      <c r="S15" s="370">
        <f>IF(G15&gt;O15,O15,G15)</f>
        <v>0</v>
      </c>
      <c r="U15" s="367">
        <f t="shared" si="6"/>
        <v>0</v>
      </c>
      <c r="W15" s="371"/>
    </row>
    <row r="16" spans="2:23" x14ac:dyDescent="0.15">
      <c r="B16" s="362">
        <v>11</v>
      </c>
      <c r="C16" s="368" t="s">
        <v>586</v>
      </c>
      <c r="D16" s="362" t="s">
        <v>575</v>
      </c>
      <c r="E16" s="369"/>
      <c r="F16" s="362" t="s">
        <v>532</v>
      </c>
      <c r="G16" s="369"/>
      <c r="H16" s="363" t="s">
        <v>576</v>
      </c>
      <c r="I16" s="369">
        <v>0</v>
      </c>
      <c r="J16" s="363" t="s">
        <v>514</v>
      </c>
      <c r="K16" s="367">
        <f t="shared" si="7"/>
        <v>0</v>
      </c>
      <c r="M16" s="369"/>
      <c r="N16" s="362" t="s">
        <v>532</v>
      </c>
      <c r="O16" s="369"/>
      <c r="Q16" s="370">
        <f t="shared" si="4"/>
        <v>0</v>
      </c>
      <c r="R16" s="362" t="s">
        <v>532</v>
      </c>
      <c r="S16" s="370">
        <f t="shared" si="5"/>
        <v>0</v>
      </c>
      <c r="U16" s="367">
        <f t="shared" si="6"/>
        <v>0</v>
      </c>
      <c r="W16" s="371"/>
    </row>
    <row r="17" spans="2:23" x14ac:dyDescent="0.15">
      <c r="B17" s="362">
        <v>12</v>
      </c>
      <c r="C17" s="368" t="s">
        <v>587</v>
      </c>
      <c r="D17" s="362" t="s">
        <v>575</v>
      </c>
      <c r="E17" s="369"/>
      <c r="F17" s="362" t="s">
        <v>532</v>
      </c>
      <c r="G17" s="369"/>
      <c r="H17" s="363" t="s">
        <v>576</v>
      </c>
      <c r="I17" s="369">
        <v>0</v>
      </c>
      <c r="J17" s="363" t="s">
        <v>514</v>
      </c>
      <c r="K17" s="367">
        <f t="shared" si="7"/>
        <v>0</v>
      </c>
      <c r="M17" s="369"/>
      <c r="N17" s="362" t="s">
        <v>532</v>
      </c>
      <c r="O17" s="369"/>
      <c r="Q17" s="370">
        <f t="shared" si="4"/>
        <v>0</v>
      </c>
      <c r="R17" s="362" t="s">
        <v>532</v>
      </c>
      <c r="S17" s="370">
        <f t="shared" si="5"/>
        <v>0</v>
      </c>
      <c r="U17" s="367">
        <f t="shared" si="6"/>
        <v>0</v>
      </c>
      <c r="W17" s="371"/>
    </row>
    <row r="18" spans="2:23" x14ac:dyDescent="0.15">
      <c r="B18" s="362">
        <v>13</v>
      </c>
      <c r="C18" s="368" t="s">
        <v>588</v>
      </c>
      <c r="D18" s="362" t="s">
        <v>575</v>
      </c>
      <c r="E18" s="369"/>
      <c r="F18" s="362" t="s">
        <v>532</v>
      </c>
      <c r="G18" s="369"/>
      <c r="H18" s="363" t="s">
        <v>576</v>
      </c>
      <c r="I18" s="369">
        <v>0</v>
      </c>
      <c r="J18" s="363" t="s">
        <v>514</v>
      </c>
      <c r="K18" s="367">
        <f t="shared" si="7"/>
        <v>0</v>
      </c>
      <c r="M18" s="369"/>
      <c r="N18" s="362" t="s">
        <v>532</v>
      </c>
      <c r="O18" s="369"/>
      <c r="Q18" s="370">
        <f t="shared" si="4"/>
        <v>0</v>
      </c>
      <c r="R18" s="362" t="s">
        <v>532</v>
      </c>
      <c r="S18" s="370">
        <f t="shared" si="5"/>
        <v>0</v>
      </c>
      <c r="U18" s="367">
        <f t="shared" si="6"/>
        <v>0</v>
      </c>
      <c r="W18" s="371"/>
    </row>
    <row r="19" spans="2:23" x14ac:dyDescent="0.15">
      <c r="B19" s="362">
        <v>14</v>
      </c>
      <c r="C19" s="368" t="s">
        <v>589</v>
      </c>
      <c r="D19" s="362" t="s">
        <v>575</v>
      </c>
      <c r="E19" s="369"/>
      <c r="F19" s="362" t="s">
        <v>532</v>
      </c>
      <c r="G19" s="369"/>
      <c r="H19" s="363" t="s">
        <v>576</v>
      </c>
      <c r="I19" s="369">
        <v>0</v>
      </c>
      <c r="J19" s="363" t="s">
        <v>514</v>
      </c>
      <c r="K19" s="367">
        <f t="shared" si="7"/>
        <v>0</v>
      </c>
      <c r="M19" s="369"/>
      <c r="N19" s="362" t="s">
        <v>532</v>
      </c>
      <c r="O19" s="369"/>
      <c r="Q19" s="370">
        <f t="shared" si="4"/>
        <v>0</v>
      </c>
      <c r="R19" s="362" t="s">
        <v>532</v>
      </c>
      <c r="S19" s="370">
        <f t="shared" si="5"/>
        <v>0</v>
      </c>
      <c r="U19" s="367">
        <f t="shared" si="6"/>
        <v>0</v>
      </c>
      <c r="W19" s="371"/>
    </row>
    <row r="20" spans="2:23" x14ac:dyDescent="0.15">
      <c r="B20" s="362">
        <v>15</v>
      </c>
      <c r="C20" s="368" t="s">
        <v>590</v>
      </c>
      <c r="D20" s="362" t="s">
        <v>575</v>
      </c>
      <c r="E20" s="369"/>
      <c r="F20" s="362" t="s">
        <v>532</v>
      </c>
      <c r="G20" s="369"/>
      <c r="H20" s="363" t="s">
        <v>576</v>
      </c>
      <c r="I20" s="369">
        <v>0</v>
      </c>
      <c r="J20" s="363" t="s">
        <v>514</v>
      </c>
      <c r="K20" s="372">
        <f t="shared" si="7"/>
        <v>0</v>
      </c>
      <c r="M20" s="369"/>
      <c r="N20" s="362" t="s">
        <v>532</v>
      </c>
      <c r="O20" s="369"/>
      <c r="Q20" s="370">
        <f t="shared" si="4"/>
        <v>0</v>
      </c>
      <c r="R20" s="362" t="s">
        <v>532</v>
      </c>
      <c r="S20" s="370">
        <f t="shared" si="5"/>
        <v>0</v>
      </c>
      <c r="U20" s="367">
        <f t="shared" si="6"/>
        <v>0</v>
      </c>
      <c r="W20" s="371"/>
    </row>
    <row r="21" spans="2:23" x14ac:dyDescent="0.15">
      <c r="B21" s="362">
        <v>16</v>
      </c>
      <c r="C21" s="368" t="s">
        <v>591</v>
      </c>
      <c r="D21" s="362" t="s">
        <v>575</v>
      </c>
      <c r="E21" s="369"/>
      <c r="F21" s="362" t="s">
        <v>532</v>
      </c>
      <c r="G21" s="369"/>
      <c r="H21" s="363" t="s">
        <v>576</v>
      </c>
      <c r="I21" s="369">
        <v>0</v>
      </c>
      <c r="J21" s="363" t="s">
        <v>514</v>
      </c>
      <c r="K21" s="367">
        <f t="shared" si="7"/>
        <v>0</v>
      </c>
      <c r="M21" s="369"/>
      <c r="N21" s="362" t="s">
        <v>532</v>
      </c>
      <c r="O21" s="369"/>
      <c r="Q21" s="370">
        <f t="shared" si="4"/>
        <v>0</v>
      </c>
      <c r="R21" s="362" t="s">
        <v>532</v>
      </c>
      <c r="S21" s="370">
        <f t="shared" si="5"/>
        <v>0</v>
      </c>
      <c r="U21" s="367">
        <f t="shared" si="6"/>
        <v>0</v>
      </c>
      <c r="W21" s="371"/>
    </row>
    <row r="22" spans="2:23" x14ac:dyDescent="0.15">
      <c r="B22" s="362">
        <v>17</v>
      </c>
      <c r="C22" s="368" t="s">
        <v>592</v>
      </c>
      <c r="D22" s="362" t="s">
        <v>575</v>
      </c>
      <c r="E22" s="369"/>
      <c r="F22" s="362" t="s">
        <v>532</v>
      </c>
      <c r="G22" s="369"/>
      <c r="H22" s="363" t="s">
        <v>576</v>
      </c>
      <c r="I22" s="369">
        <v>0</v>
      </c>
      <c r="J22" s="363" t="s">
        <v>514</v>
      </c>
      <c r="K22" s="367">
        <f t="shared" si="7"/>
        <v>0</v>
      </c>
      <c r="M22" s="369"/>
      <c r="N22" s="362" t="s">
        <v>532</v>
      </c>
      <c r="O22" s="369"/>
      <c r="Q22" s="370">
        <f t="shared" si="4"/>
        <v>0</v>
      </c>
      <c r="R22" s="362" t="s">
        <v>532</v>
      </c>
      <c r="S22" s="370">
        <f t="shared" si="5"/>
        <v>0</v>
      </c>
      <c r="U22" s="367">
        <f t="shared" si="6"/>
        <v>0</v>
      </c>
      <c r="W22" s="371"/>
    </row>
    <row r="23" spans="2:23" x14ac:dyDescent="0.15">
      <c r="B23" s="362">
        <v>18</v>
      </c>
      <c r="C23" s="368" t="s">
        <v>593</v>
      </c>
      <c r="D23" s="362" t="s">
        <v>575</v>
      </c>
      <c r="E23" s="369"/>
      <c r="F23" s="362" t="s">
        <v>532</v>
      </c>
      <c r="G23" s="369"/>
      <c r="H23" s="363" t="s">
        <v>576</v>
      </c>
      <c r="I23" s="369">
        <v>0</v>
      </c>
      <c r="J23" s="363" t="s">
        <v>514</v>
      </c>
      <c r="K23" s="367">
        <f t="shared" si="7"/>
        <v>0</v>
      </c>
      <c r="M23" s="369"/>
      <c r="N23" s="362" t="s">
        <v>532</v>
      </c>
      <c r="O23" s="369"/>
      <c r="Q23" s="370">
        <f t="shared" si="4"/>
        <v>0</v>
      </c>
      <c r="R23" s="362" t="s">
        <v>532</v>
      </c>
      <c r="S23" s="370">
        <f t="shared" si="5"/>
        <v>0</v>
      </c>
      <c r="U23" s="367">
        <f t="shared" si="6"/>
        <v>0</v>
      </c>
      <c r="W23" s="371"/>
    </row>
    <row r="24" spans="2:23" x14ac:dyDescent="0.15">
      <c r="B24" s="362">
        <v>19</v>
      </c>
      <c r="C24" s="368" t="s">
        <v>594</v>
      </c>
      <c r="D24" s="362" t="s">
        <v>575</v>
      </c>
      <c r="E24" s="369"/>
      <c r="F24" s="362" t="s">
        <v>532</v>
      </c>
      <c r="G24" s="369"/>
      <c r="H24" s="363" t="s">
        <v>576</v>
      </c>
      <c r="I24" s="369">
        <v>0</v>
      </c>
      <c r="J24" s="363" t="s">
        <v>514</v>
      </c>
      <c r="K24" s="367">
        <f t="shared" si="7"/>
        <v>0</v>
      </c>
      <c r="M24" s="369"/>
      <c r="N24" s="362" t="s">
        <v>532</v>
      </c>
      <c r="O24" s="369"/>
      <c r="Q24" s="370">
        <f t="shared" si="4"/>
        <v>0</v>
      </c>
      <c r="R24" s="362" t="s">
        <v>532</v>
      </c>
      <c r="S24" s="370">
        <f t="shared" si="5"/>
        <v>0</v>
      </c>
      <c r="U24" s="367">
        <f t="shared" si="6"/>
        <v>0</v>
      </c>
      <c r="W24" s="371"/>
    </row>
    <row r="25" spans="2:23" x14ac:dyDescent="0.15">
      <c r="B25" s="362">
        <v>20</v>
      </c>
      <c r="C25" s="368" t="s">
        <v>595</v>
      </c>
      <c r="D25" s="362" t="s">
        <v>575</v>
      </c>
      <c r="E25" s="369"/>
      <c r="F25" s="362" t="s">
        <v>532</v>
      </c>
      <c r="G25" s="369"/>
      <c r="H25" s="363" t="s">
        <v>576</v>
      </c>
      <c r="I25" s="369">
        <v>0</v>
      </c>
      <c r="J25" s="363" t="s">
        <v>514</v>
      </c>
      <c r="K25" s="367">
        <f t="shared" si="7"/>
        <v>0</v>
      </c>
      <c r="M25" s="369"/>
      <c r="N25" s="362" t="s">
        <v>532</v>
      </c>
      <c r="O25" s="369"/>
      <c r="Q25" s="370">
        <f t="shared" si="4"/>
        <v>0</v>
      </c>
      <c r="R25" s="362" t="s">
        <v>532</v>
      </c>
      <c r="S25" s="370">
        <f t="shared" si="5"/>
        <v>0</v>
      </c>
      <c r="U25" s="367">
        <f t="shared" si="6"/>
        <v>0</v>
      </c>
      <c r="W25" s="371"/>
    </row>
    <row r="26" spans="2:23" x14ac:dyDescent="0.15">
      <c r="B26" s="362">
        <v>21</v>
      </c>
      <c r="C26" s="368" t="s">
        <v>596</v>
      </c>
      <c r="D26" s="362" t="s">
        <v>575</v>
      </c>
      <c r="E26" s="373"/>
      <c r="F26" s="362" t="s">
        <v>532</v>
      </c>
      <c r="G26" s="373"/>
      <c r="H26" s="363" t="s">
        <v>576</v>
      </c>
      <c r="I26" s="373"/>
      <c r="J26" s="363" t="s">
        <v>514</v>
      </c>
      <c r="K26" s="368">
        <v>1</v>
      </c>
      <c r="M26" s="367"/>
      <c r="N26" s="362" t="s">
        <v>532</v>
      </c>
      <c r="O26" s="367"/>
      <c r="Q26" s="367"/>
      <c r="R26" s="362" t="s">
        <v>532</v>
      </c>
      <c r="S26" s="367"/>
      <c r="U26" s="368">
        <v>1</v>
      </c>
      <c r="W26" s="371"/>
    </row>
    <row r="27" spans="2:23" x14ac:dyDescent="0.15">
      <c r="B27" s="362">
        <v>22</v>
      </c>
      <c r="C27" s="368" t="s">
        <v>597</v>
      </c>
      <c r="D27" s="362" t="s">
        <v>575</v>
      </c>
      <c r="E27" s="373"/>
      <c r="F27" s="362" t="s">
        <v>532</v>
      </c>
      <c r="G27" s="373"/>
      <c r="H27" s="363" t="s">
        <v>576</v>
      </c>
      <c r="I27" s="373"/>
      <c r="J27" s="363" t="s">
        <v>514</v>
      </c>
      <c r="K27" s="368">
        <v>2</v>
      </c>
      <c r="M27" s="367"/>
      <c r="N27" s="362" t="s">
        <v>532</v>
      </c>
      <c r="O27" s="367"/>
      <c r="Q27" s="367"/>
      <c r="R27" s="362" t="s">
        <v>532</v>
      </c>
      <c r="S27" s="367"/>
      <c r="U27" s="368">
        <v>2</v>
      </c>
      <c r="W27" s="371"/>
    </row>
    <row r="28" spans="2:23" x14ac:dyDescent="0.15">
      <c r="B28" s="362">
        <v>23</v>
      </c>
      <c r="C28" s="368" t="s">
        <v>598</v>
      </c>
      <c r="D28" s="362" t="s">
        <v>575</v>
      </c>
      <c r="E28" s="373"/>
      <c r="F28" s="362" t="s">
        <v>532</v>
      </c>
      <c r="G28" s="373"/>
      <c r="H28" s="363" t="s">
        <v>576</v>
      </c>
      <c r="I28" s="373"/>
      <c r="J28" s="363" t="s">
        <v>514</v>
      </c>
      <c r="K28" s="368">
        <v>3</v>
      </c>
      <c r="M28" s="367"/>
      <c r="N28" s="362" t="s">
        <v>532</v>
      </c>
      <c r="O28" s="367"/>
      <c r="Q28" s="367"/>
      <c r="R28" s="362" t="s">
        <v>532</v>
      </c>
      <c r="S28" s="367"/>
      <c r="U28" s="368">
        <v>3</v>
      </c>
      <c r="W28" s="371"/>
    </row>
    <row r="29" spans="2:23" x14ac:dyDescent="0.15">
      <c r="B29" s="362">
        <v>24</v>
      </c>
      <c r="C29" s="368" t="s">
        <v>599</v>
      </c>
      <c r="D29" s="362" t="s">
        <v>575</v>
      </c>
      <c r="E29" s="373"/>
      <c r="F29" s="362" t="s">
        <v>532</v>
      </c>
      <c r="G29" s="373"/>
      <c r="H29" s="363" t="s">
        <v>576</v>
      </c>
      <c r="I29" s="373"/>
      <c r="J29" s="363" t="s">
        <v>514</v>
      </c>
      <c r="K29" s="368">
        <v>4</v>
      </c>
      <c r="M29" s="367"/>
      <c r="N29" s="362" t="s">
        <v>532</v>
      </c>
      <c r="O29" s="367"/>
      <c r="Q29" s="367"/>
      <c r="R29" s="362" t="s">
        <v>532</v>
      </c>
      <c r="S29" s="367"/>
      <c r="U29" s="368">
        <v>4</v>
      </c>
      <c r="W29" s="371"/>
    </row>
    <row r="30" spans="2:23" x14ac:dyDescent="0.15">
      <c r="B30" s="362">
        <v>25</v>
      </c>
      <c r="C30" s="368" t="s">
        <v>600</v>
      </c>
      <c r="D30" s="362" t="s">
        <v>575</v>
      </c>
      <c r="E30" s="373"/>
      <c r="F30" s="362" t="s">
        <v>532</v>
      </c>
      <c r="G30" s="373"/>
      <c r="H30" s="363" t="s">
        <v>576</v>
      </c>
      <c r="I30" s="373"/>
      <c r="J30" s="363" t="s">
        <v>514</v>
      </c>
      <c r="K30" s="368">
        <v>4</v>
      </c>
      <c r="M30" s="367"/>
      <c r="N30" s="362" t="s">
        <v>532</v>
      </c>
      <c r="O30" s="367"/>
      <c r="Q30" s="367"/>
      <c r="R30" s="362" t="s">
        <v>532</v>
      </c>
      <c r="S30" s="367"/>
      <c r="U30" s="368">
        <v>3</v>
      </c>
      <c r="W30" s="371"/>
    </row>
    <row r="31" spans="2:23" x14ac:dyDescent="0.15">
      <c r="B31" s="362">
        <v>26</v>
      </c>
      <c r="C31" s="368" t="s">
        <v>601</v>
      </c>
      <c r="D31" s="362" t="s">
        <v>575</v>
      </c>
      <c r="E31" s="373"/>
      <c r="F31" s="362" t="s">
        <v>532</v>
      </c>
      <c r="G31" s="373"/>
      <c r="H31" s="363" t="s">
        <v>576</v>
      </c>
      <c r="I31" s="373"/>
      <c r="J31" s="363" t="s">
        <v>514</v>
      </c>
      <c r="K31" s="368">
        <v>5</v>
      </c>
      <c r="M31" s="367"/>
      <c r="N31" s="362" t="s">
        <v>532</v>
      </c>
      <c r="O31" s="367"/>
      <c r="Q31" s="367"/>
      <c r="R31" s="362" t="s">
        <v>532</v>
      </c>
      <c r="S31" s="367"/>
      <c r="U31" s="368">
        <v>5</v>
      </c>
      <c r="W31" s="371"/>
    </row>
    <row r="32" spans="2:23" x14ac:dyDescent="0.15">
      <c r="B32" s="362">
        <v>27</v>
      </c>
      <c r="C32" s="368" t="s">
        <v>602</v>
      </c>
      <c r="D32" s="362" t="s">
        <v>575</v>
      </c>
      <c r="E32" s="373"/>
      <c r="F32" s="362" t="s">
        <v>532</v>
      </c>
      <c r="G32" s="373"/>
      <c r="H32" s="363" t="s">
        <v>576</v>
      </c>
      <c r="I32" s="373"/>
      <c r="J32" s="363" t="s">
        <v>514</v>
      </c>
      <c r="K32" s="368">
        <v>0</v>
      </c>
      <c r="M32" s="367"/>
      <c r="N32" s="362" t="s">
        <v>532</v>
      </c>
      <c r="O32" s="367"/>
      <c r="Q32" s="367"/>
      <c r="R32" s="362" t="s">
        <v>532</v>
      </c>
      <c r="S32" s="367"/>
      <c r="U32" s="368">
        <v>0</v>
      </c>
      <c r="W32" s="371" t="s">
        <v>603</v>
      </c>
    </row>
    <row r="33" spans="2:23" x14ac:dyDescent="0.15">
      <c r="B33" s="362">
        <v>28</v>
      </c>
      <c r="C33" s="368" t="s">
        <v>604</v>
      </c>
      <c r="D33" s="362" t="s">
        <v>575</v>
      </c>
      <c r="E33" s="373"/>
      <c r="F33" s="362" t="s">
        <v>532</v>
      </c>
      <c r="G33" s="373"/>
      <c r="H33" s="363" t="s">
        <v>576</v>
      </c>
      <c r="I33" s="373"/>
      <c r="J33" s="363" t="s">
        <v>514</v>
      </c>
      <c r="K33" s="368"/>
      <c r="M33" s="367"/>
      <c r="N33" s="362" t="s">
        <v>532</v>
      </c>
      <c r="O33" s="367"/>
      <c r="Q33" s="367"/>
      <c r="R33" s="362" t="s">
        <v>532</v>
      </c>
      <c r="S33" s="367"/>
      <c r="U33" s="368"/>
      <c r="W33" s="371"/>
    </row>
    <row r="34" spans="2:23" x14ac:dyDescent="0.15">
      <c r="B34" s="362">
        <v>29</v>
      </c>
      <c r="C34" s="368" t="s">
        <v>604</v>
      </c>
      <c r="D34" s="362" t="s">
        <v>575</v>
      </c>
      <c r="E34" s="373"/>
      <c r="F34" s="362" t="s">
        <v>532</v>
      </c>
      <c r="G34" s="373"/>
      <c r="H34" s="363" t="s">
        <v>576</v>
      </c>
      <c r="I34" s="373"/>
      <c r="J34" s="363" t="s">
        <v>514</v>
      </c>
      <c r="K34" s="368"/>
      <c r="M34" s="367"/>
      <c r="N34" s="362" t="s">
        <v>532</v>
      </c>
      <c r="O34" s="367"/>
      <c r="Q34" s="367"/>
      <c r="R34" s="362" t="s">
        <v>532</v>
      </c>
      <c r="S34" s="367"/>
      <c r="U34" s="368"/>
      <c r="W34" s="371"/>
    </row>
    <row r="35" spans="2:23" x14ac:dyDescent="0.15">
      <c r="B35" s="362">
        <v>30</v>
      </c>
      <c r="C35" s="368" t="s">
        <v>604</v>
      </c>
      <c r="D35" s="362" t="s">
        <v>575</v>
      </c>
      <c r="E35" s="373"/>
      <c r="F35" s="362" t="s">
        <v>532</v>
      </c>
      <c r="G35" s="373"/>
      <c r="H35" s="363" t="s">
        <v>576</v>
      </c>
      <c r="I35" s="373"/>
      <c r="J35" s="363" t="s">
        <v>514</v>
      </c>
      <c r="K35" s="368"/>
      <c r="M35" s="367"/>
      <c r="N35" s="362" t="s">
        <v>532</v>
      </c>
      <c r="O35" s="367"/>
      <c r="Q35" s="367"/>
      <c r="R35" s="362" t="s">
        <v>532</v>
      </c>
      <c r="S35" s="367"/>
      <c r="U35" s="368"/>
      <c r="W35" s="371"/>
    </row>
    <row r="36" spans="2:23" x14ac:dyDescent="0.15">
      <c r="C36" s="374"/>
    </row>
    <row r="37" spans="2:23" x14ac:dyDescent="0.15">
      <c r="C37" s="363" t="s">
        <v>605</v>
      </c>
    </row>
    <row r="38" spans="2:23" x14ac:dyDescent="0.15">
      <c r="C38" s="363" t="s">
        <v>606</v>
      </c>
    </row>
    <row r="39" spans="2:23" x14ac:dyDescent="0.15">
      <c r="C39" s="363" t="s">
        <v>607</v>
      </c>
    </row>
    <row r="40" spans="2:23" x14ac:dyDescent="0.15">
      <c r="C40" s="363" t="s">
        <v>608</v>
      </c>
    </row>
    <row r="41" spans="2:23" x14ac:dyDescent="0.15">
      <c r="C41" s="364" t="s">
        <v>609</v>
      </c>
    </row>
    <row r="42" spans="2:23" x14ac:dyDescent="0.15">
      <c r="C42" s="364" t="s">
        <v>610</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BU81"/>
  <sheetViews>
    <sheetView showGridLines="0" view="pageBreakPreview" zoomScale="60" zoomScaleNormal="70" workbookViewId="0">
      <selection activeCell="F26" sqref="F25:G27"/>
    </sheetView>
  </sheetViews>
  <sheetFormatPr defaultColWidth="4.875" defaultRowHeight="20.25" customHeight="1" x14ac:dyDescent="0.15"/>
  <cols>
    <col min="1" max="1" width="1.75" style="275" customWidth="1"/>
    <col min="2" max="5" width="6.375" style="275" customWidth="1"/>
    <col min="6" max="6" width="18.375" style="275" hidden="1" customWidth="1"/>
    <col min="7" max="58" width="6.25" style="275" customWidth="1"/>
    <col min="59" max="16384" width="4.875" style="275"/>
  </cols>
  <sheetData>
    <row r="1" spans="2:64" s="247" customFormat="1" ht="20.25" customHeight="1" x14ac:dyDescent="0.15">
      <c r="C1" s="248" t="s">
        <v>507</v>
      </c>
      <c r="D1" s="248"/>
      <c r="E1" s="248"/>
      <c r="F1" s="248"/>
      <c r="G1" s="248"/>
      <c r="H1" s="249" t="s">
        <v>508</v>
      </c>
      <c r="J1" s="249"/>
      <c r="L1" s="248"/>
      <c r="M1" s="248"/>
      <c r="N1" s="248"/>
      <c r="O1" s="248"/>
      <c r="P1" s="248"/>
      <c r="Q1" s="248"/>
      <c r="R1" s="248"/>
      <c r="AM1" s="250"/>
      <c r="AN1" s="251"/>
      <c r="AO1" s="251" t="s">
        <v>509</v>
      </c>
      <c r="AP1" s="1479" t="s">
        <v>510</v>
      </c>
      <c r="AQ1" s="1480"/>
      <c r="AR1" s="1480"/>
      <c r="AS1" s="1480"/>
      <c r="AT1" s="1480"/>
      <c r="AU1" s="1480"/>
      <c r="AV1" s="1480"/>
      <c r="AW1" s="1480"/>
      <c r="AX1" s="1480"/>
      <c r="AY1" s="1480"/>
      <c r="AZ1" s="1480"/>
      <c r="BA1" s="1480"/>
      <c r="BB1" s="1480"/>
      <c r="BC1" s="1480"/>
      <c r="BD1" s="1480"/>
      <c r="BE1" s="1480"/>
      <c r="BF1" s="251" t="s">
        <v>511</v>
      </c>
    </row>
    <row r="2" spans="2:64" s="247" customFormat="1" ht="20.25" customHeight="1" x14ac:dyDescent="0.15">
      <c r="C2" s="248"/>
      <c r="D2" s="248"/>
      <c r="E2" s="248"/>
      <c r="F2" s="248"/>
      <c r="G2" s="248"/>
      <c r="J2" s="249"/>
      <c r="L2" s="248"/>
      <c r="M2" s="248"/>
      <c r="N2" s="248"/>
      <c r="O2" s="248"/>
      <c r="P2" s="248"/>
      <c r="Q2" s="248"/>
      <c r="R2" s="248"/>
      <c r="Y2" s="251" t="s">
        <v>512</v>
      </c>
      <c r="Z2" s="1481">
        <v>6</v>
      </c>
      <c r="AA2" s="1481"/>
      <c r="AB2" s="251" t="s">
        <v>513</v>
      </c>
      <c r="AC2" s="1482">
        <f>IF(Z2=0,"",YEAR(DATE(2018+Z2,1,1)))</f>
        <v>2024</v>
      </c>
      <c r="AD2" s="1482"/>
      <c r="AE2" s="253" t="s">
        <v>514</v>
      </c>
      <c r="AF2" s="253" t="s">
        <v>515</v>
      </c>
      <c r="AG2" s="1481">
        <v>4</v>
      </c>
      <c r="AH2" s="1481"/>
      <c r="AI2" s="253" t="s">
        <v>516</v>
      </c>
      <c r="AM2" s="250"/>
      <c r="AN2" s="251"/>
      <c r="AO2" s="251" t="s">
        <v>517</v>
      </c>
      <c r="AP2" s="1481" t="s">
        <v>518</v>
      </c>
      <c r="AQ2" s="1481"/>
      <c r="AR2" s="1481"/>
      <c r="AS2" s="1481"/>
      <c r="AT2" s="1481"/>
      <c r="AU2" s="1481"/>
      <c r="AV2" s="1481"/>
      <c r="AW2" s="1481"/>
      <c r="AX2" s="1481"/>
      <c r="AY2" s="1481"/>
      <c r="AZ2" s="1481"/>
      <c r="BA2" s="1481"/>
      <c r="BB2" s="1481"/>
      <c r="BC2" s="1481"/>
      <c r="BD2" s="1481"/>
      <c r="BE2" s="1481"/>
      <c r="BF2" s="251" t="s">
        <v>511</v>
      </c>
    </row>
    <row r="3" spans="2:64" s="253" customFormat="1" ht="20.25" customHeight="1" x14ac:dyDescent="0.15">
      <c r="G3" s="249"/>
      <c r="J3" s="249"/>
      <c r="L3" s="251"/>
      <c r="M3" s="251"/>
      <c r="N3" s="251"/>
      <c r="O3" s="251"/>
      <c r="P3" s="251"/>
      <c r="Q3" s="251"/>
      <c r="R3" s="251"/>
      <c r="Z3" s="254"/>
      <c r="AA3" s="254"/>
      <c r="AB3" s="254"/>
      <c r="AC3" s="255"/>
      <c r="AD3" s="254"/>
      <c r="BA3" s="256" t="s">
        <v>519</v>
      </c>
      <c r="BB3" s="1470" t="s">
        <v>520</v>
      </c>
      <c r="BC3" s="1471"/>
      <c r="BD3" s="1471"/>
      <c r="BE3" s="1472"/>
      <c r="BF3" s="251"/>
    </row>
    <row r="4" spans="2:64" s="253" customFormat="1" ht="18.75" x14ac:dyDescent="0.15">
      <c r="G4" s="249"/>
      <c r="J4" s="249"/>
      <c r="L4" s="251"/>
      <c r="M4" s="251"/>
      <c r="N4" s="251"/>
      <c r="O4" s="251"/>
      <c r="P4" s="251"/>
      <c r="Q4" s="251"/>
      <c r="R4" s="251"/>
      <c r="Z4" s="252"/>
      <c r="AA4" s="252"/>
      <c r="AG4" s="247"/>
      <c r="AH4" s="247"/>
      <c r="AI4" s="247"/>
      <c r="AJ4" s="247"/>
      <c r="AK4" s="247"/>
      <c r="AL4" s="247"/>
      <c r="AM4" s="247"/>
      <c r="AN4" s="247"/>
      <c r="AO4" s="247"/>
      <c r="AP4" s="247"/>
      <c r="AQ4" s="247"/>
      <c r="AR4" s="247"/>
      <c r="AS4" s="247"/>
      <c r="AT4" s="247"/>
      <c r="AU4" s="247"/>
      <c r="AV4" s="247"/>
      <c r="AW4" s="247"/>
      <c r="AX4" s="247"/>
      <c r="AY4" s="247"/>
      <c r="AZ4" s="247"/>
      <c r="BA4" s="256" t="s">
        <v>521</v>
      </c>
      <c r="BB4" s="1470" t="s">
        <v>522</v>
      </c>
      <c r="BC4" s="1471"/>
      <c r="BD4" s="1471"/>
      <c r="BE4" s="1472"/>
      <c r="BF4" s="257"/>
    </row>
    <row r="5" spans="2:64" s="253" customFormat="1" ht="6.75" customHeight="1" x14ac:dyDescent="0.15">
      <c r="C5" s="247"/>
      <c r="D5" s="247"/>
      <c r="E5" s="247"/>
      <c r="F5" s="247"/>
      <c r="G5" s="248"/>
      <c r="H5" s="247"/>
      <c r="I5" s="247"/>
      <c r="J5" s="248"/>
      <c r="K5" s="247"/>
      <c r="L5" s="257"/>
      <c r="M5" s="257"/>
      <c r="N5" s="257"/>
      <c r="O5" s="257"/>
      <c r="P5" s="257"/>
      <c r="Q5" s="257"/>
      <c r="R5" s="257"/>
      <c r="S5" s="247"/>
      <c r="T5" s="247"/>
      <c r="U5" s="247"/>
      <c r="V5" s="247"/>
      <c r="W5" s="247"/>
      <c r="X5" s="247"/>
      <c r="Y5" s="247"/>
      <c r="Z5" s="258"/>
      <c r="AA5" s="258"/>
      <c r="AB5" s="247"/>
      <c r="AC5" s="247"/>
      <c r="AD5" s="247"/>
      <c r="AE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57"/>
      <c r="BF5" s="257"/>
    </row>
    <row r="6" spans="2:64" s="253" customFormat="1" ht="20.25" customHeight="1" x14ac:dyDescent="0.15">
      <c r="C6" s="247"/>
      <c r="D6" s="247"/>
      <c r="E6" s="247"/>
      <c r="F6" s="247"/>
      <c r="G6" s="248"/>
      <c r="H6" s="247"/>
      <c r="I6" s="247"/>
      <c r="J6" s="248"/>
      <c r="K6" s="247"/>
      <c r="L6" s="257"/>
      <c r="M6" s="257"/>
      <c r="N6" s="257"/>
      <c r="O6" s="257"/>
      <c r="P6" s="257"/>
      <c r="Q6" s="257"/>
      <c r="R6" s="257"/>
      <c r="S6" s="247"/>
      <c r="T6" s="247"/>
      <c r="U6" s="247"/>
      <c r="V6" s="247"/>
      <c r="W6" s="247"/>
      <c r="X6" s="247"/>
      <c r="Y6" s="247"/>
      <c r="Z6" s="258"/>
      <c r="AA6" s="258"/>
      <c r="AB6" s="247"/>
      <c r="AC6" s="247"/>
      <c r="AD6" s="247"/>
      <c r="AE6" s="247"/>
      <c r="AG6" s="247"/>
      <c r="AH6" s="247"/>
      <c r="AI6" s="247"/>
      <c r="AJ6" s="247"/>
      <c r="AK6" s="247"/>
      <c r="AL6" s="247" t="s">
        <v>523</v>
      </c>
      <c r="AM6" s="247"/>
      <c r="AN6" s="247"/>
      <c r="AO6" s="247"/>
      <c r="AP6" s="247"/>
      <c r="AQ6" s="247"/>
      <c r="AR6" s="247"/>
      <c r="AS6" s="247"/>
      <c r="AT6" s="259"/>
      <c r="AU6" s="259"/>
      <c r="AV6" s="260"/>
      <c r="AW6" s="247"/>
      <c r="AX6" s="1473">
        <v>40</v>
      </c>
      <c r="AY6" s="1474"/>
      <c r="AZ6" s="260" t="s">
        <v>524</v>
      </c>
      <c r="BA6" s="247"/>
      <c r="BB6" s="1473">
        <v>160</v>
      </c>
      <c r="BC6" s="1474"/>
      <c r="BD6" s="260" t="s">
        <v>525</v>
      </c>
      <c r="BE6" s="247"/>
      <c r="BF6" s="257"/>
    </row>
    <row r="7" spans="2:64" s="253" customFormat="1" ht="6.75" customHeight="1" x14ac:dyDescent="0.15">
      <c r="C7" s="247"/>
      <c r="D7" s="247"/>
      <c r="E7" s="247"/>
      <c r="F7" s="247"/>
      <c r="G7" s="248"/>
      <c r="H7" s="247"/>
      <c r="I7" s="247"/>
      <c r="J7" s="248"/>
      <c r="K7" s="247"/>
      <c r="L7" s="257"/>
      <c r="M7" s="257"/>
      <c r="N7" s="257"/>
      <c r="O7" s="257"/>
      <c r="P7" s="257"/>
      <c r="Q7" s="257"/>
      <c r="R7" s="257"/>
      <c r="S7" s="247"/>
      <c r="T7" s="247"/>
      <c r="U7" s="247"/>
      <c r="V7" s="247"/>
      <c r="W7" s="247"/>
      <c r="X7" s="247"/>
      <c r="Y7" s="247"/>
      <c r="Z7" s="258"/>
      <c r="AA7" s="258"/>
      <c r="AB7" s="247"/>
      <c r="AC7" s="247"/>
      <c r="AD7" s="247"/>
      <c r="AE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57"/>
      <c r="BF7" s="257"/>
    </row>
    <row r="8" spans="2:64" s="253" customFormat="1" ht="20.25" customHeight="1" x14ac:dyDescent="0.15">
      <c r="B8" s="261"/>
      <c r="C8" s="261"/>
      <c r="D8" s="261"/>
      <c r="E8" s="261"/>
      <c r="F8" s="261"/>
      <c r="G8" s="262"/>
      <c r="H8" s="262"/>
      <c r="I8" s="262"/>
      <c r="J8" s="261"/>
      <c r="K8" s="261"/>
      <c r="L8" s="262"/>
      <c r="M8" s="262"/>
      <c r="N8" s="262"/>
      <c r="O8" s="261"/>
      <c r="P8" s="262"/>
      <c r="Q8" s="262"/>
      <c r="R8" s="262"/>
      <c r="S8" s="263"/>
      <c r="T8" s="264"/>
      <c r="U8" s="264"/>
      <c r="V8" s="265"/>
      <c r="Z8" s="258"/>
      <c r="AA8" s="266"/>
      <c r="AB8" s="248"/>
      <c r="AC8" s="258"/>
      <c r="AD8" s="258"/>
      <c r="AE8" s="258"/>
      <c r="AF8" s="252"/>
      <c r="AG8" s="267"/>
      <c r="AH8" s="267"/>
      <c r="AI8" s="267"/>
      <c r="AJ8" s="247"/>
      <c r="AK8" s="257"/>
      <c r="AL8" s="266"/>
      <c r="AM8" s="266"/>
      <c r="AN8" s="248"/>
      <c r="AO8" s="259"/>
      <c r="AP8" s="259"/>
      <c r="AQ8" s="259"/>
      <c r="AR8" s="268"/>
      <c r="AS8" s="268"/>
      <c r="AT8" s="247"/>
      <c r="AU8" s="259"/>
      <c r="AV8" s="259"/>
      <c r="AW8" s="261"/>
      <c r="AX8" s="247"/>
      <c r="AY8" s="247" t="s">
        <v>526</v>
      </c>
      <c r="AZ8" s="247"/>
      <c r="BA8" s="247"/>
      <c r="BB8" s="1475">
        <f>DAY(EOMONTH(DATE(AC2,AG2,1),0))</f>
        <v>30</v>
      </c>
      <c r="BC8" s="1476"/>
      <c r="BD8" s="247" t="s">
        <v>527</v>
      </c>
      <c r="BE8" s="247"/>
      <c r="BF8" s="247"/>
      <c r="BJ8" s="251"/>
      <c r="BK8" s="251"/>
      <c r="BL8" s="251"/>
    </row>
    <row r="9" spans="2:64" s="253" customFormat="1" ht="6" customHeight="1" x14ac:dyDescent="0.15">
      <c r="B9" s="259"/>
      <c r="C9" s="259"/>
      <c r="D9" s="259"/>
      <c r="E9" s="259"/>
      <c r="F9" s="259"/>
      <c r="G9" s="261"/>
      <c r="H9" s="262"/>
      <c r="I9" s="259"/>
      <c r="J9" s="259"/>
      <c r="K9" s="259"/>
      <c r="L9" s="261"/>
      <c r="M9" s="262"/>
      <c r="N9" s="259"/>
      <c r="O9" s="259"/>
      <c r="P9" s="261"/>
      <c r="Q9" s="259"/>
      <c r="R9" s="259"/>
      <c r="S9" s="259"/>
      <c r="T9" s="259"/>
      <c r="U9" s="259"/>
      <c r="V9" s="259"/>
      <c r="Z9" s="247"/>
      <c r="AA9" s="247"/>
      <c r="AB9" s="247"/>
      <c r="AC9" s="247"/>
      <c r="AD9" s="247"/>
      <c r="AE9" s="247"/>
      <c r="AG9" s="258"/>
      <c r="AH9" s="247"/>
      <c r="AI9" s="247"/>
      <c r="AJ9" s="267"/>
      <c r="AK9" s="247"/>
      <c r="AL9" s="247"/>
      <c r="AM9" s="247"/>
      <c r="AN9" s="247"/>
      <c r="AO9" s="247"/>
      <c r="AP9" s="247"/>
      <c r="AQ9" s="258"/>
      <c r="AR9" s="258"/>
      <c r="AS9" s="258"/>
      <c r="AT9" s="247"/>
      <c r="AU9" s="247"/>
      <c r="AV9" s="247"/>
      <c r="AW9" s="247"/>
      <c r="AX9" s="247"/>
      <c r="AY9" s="247"/>
      <c r="AZ9" s="247"/>
      <c r="BA9" s="247"/>
      <c r="BB9" s="247"/>
      <c r="BC9" s="247"/>
      <c r="BD9" s="247"/>
      <c r="BE9" s="247"/>
      <c r="BF9" s="247"/>
      <c r="BJ9" s="251"/>
      <c r="BK9" s="251"/>
      <c r="BL9" s="251"/>
    </row>
    <row r="10" spans="2:64" s="253" customFormat="1" ht="18.75" x14ac:dyDescent="0.2">
      <c r="B10" s="261"/>
      <c r="C10" s="261"/>
      <c r="D10" s="261"/>
      <c r="E10" s="261"/>
      <c r="F10" s="261"/>
      <c r="G10" s="262"/>
      <c r="H10" s="262"/>
      <c r="I10" s="262"/>
      <c r="J10" s="261"/>
      <c r="K10" s="261"/>
      <c r="L10" s="262"/>
      <c r="M10" s="262"/>
      <c r="N10" s="262"/>
      <c r="O10" s="261"/>
      <c r="P10" s="262"/>
      <c r="Q10" s="262"/>
      <c r="R10" s="262"/>
      <c r="S10" s="263"/>
      <c r="T10" s="264"/>
      <c r="U10" s="264"/>
      <c r="V10" s="265"/>
      <c r="Z10" s="258"/>
      <c r="AA10" s="266"/>
      <c r="AB10" s="248"/>
      <c r="AC10" s="258"/>
      <c r="AD10" s="258"/>
      <c r="AE10" s="258"/>
      <c r="AG10" s="267"/>
      <c r="AH10" s="267"/>
      <c r="AI10" s="267"/>
      <c r="AJ10" s="247"/>
      <c r="AK10" s="257"/>
      <c r="AL10" s="266"/>
      <c r="AM10" s="247"/>
      <c r="AN10" s="247"/>
      <c r="AO10" s="270"/>
      <c r="AP10" s="270"/>
      <c r="AQ10" s="270"/>
      <c r="AR10" s="260"/>
      <c r="AS10" s="258"/>
      <c r="AT10" s="258"/>
      <c r="AU10" s="258"/>
      <c r="AV10" s="247"/>
      <c r="AW10" s="247"/>
      <c r="AX10" s="271"/>
      <c r="AY10" s="271"/>
      <c r="AZ10" s="257" t="s">
        <v>528</v>
      </c>
      <c r="BA10" s="247"/>
      <c r="BB10" s="1473">
        <v>1</v>
      </c>
      <c r="BC10" s="1477"/>
      <c r="BD10" s="1474"/>
      <c r="BE10" s="272" t="s">
        <v>529</v>
      </c>
      <c r="BF10" s="247"/>
      <c r="BJ10" s="251"/>
      <c r="BK10" s="251"/>
      <c r="BL10" s="251"/>
    </row>
    <row r="11" spans="2:64" s="253" customFormat="1" ht="6" customHeight="1" x14ac:dyDescent="0.2">
      <c r="B11" s="259"/>
      <c r="C11" s="259"/>
      <c r="D11" s="259"/>
      <c r="E11" s="259"/>
      <c r="F11" s="254"/>
      <c r="G11" s="259"/>
      <c r="H11" s="259"/>
      <c r="I11" s="259"/>
      <c r="J11" s="259"/>
      <c r="K11" s="261"/>
      <c r="L11" s="262"/>
      <c r="M11" s="259"/>
      <c r="N11" s="259"/>
      <c r="O11" s="261"/>
      <c r="P11" s="259"/>
      <c r="Q11" s="259"/>
      <c r="R11" s="259"/>
      <c r="S11" s="259"/>
      <c r="T11" s="259"/>
      <c r="U11" s="259"/>
      <c r="V11" s="254"/>
      <c r="Z11" s="247"/>
      <c r="AA11" s="247"/>
      <c r="AB11" s="247"/>
      <c r="AC11" s="247"/>
      <c r="AD11" s="247"/>
      <c r="AE11" s="247"/>
      <c r="AG11" s="258"/>
      <c r="AH11" s="267"/>
      <c r="AI11" s="247"/>
      <c r="AJ11" s="267"/>
      <c r="AK11" s="247"/>
      <c r="AL11" s="247"/>
      <c r="AM11" s="247"/>
      <c r="AN11" s="247"/>
      <c r="AO11" s="259"/>
      <c r="AP11" s="259"/>
      <c r="AQ11" s="261"/>
      <c r="AR11" s="273"/>
      <c r="AS11" s="258"/>
      <c r="AT11" s="258"/>
      <c r="AU11" s="258"/>
      <c r="AV11" s="247"/>
      <c r="AW11" s="247"/>
      <c r="AX11" s="271"/>
      <c r="AY11" s="271"/>
      <c r="AZ11" s="247"/>
      <c r="BA11" s="247"/>
      <c r="BB11" s="258"/>
      <c r="BC11" s="258"/>
      <c r="BD11" s="258"/>
      <c r="BE11" s="272"/>
      <c r="BF11" s="247"/>
      <c r="BJ11" s="251"/>
      <c r="BK11" s="251"/>
      <c r="BL11" s="251"/>
    </row>
    <row r="12" spans="2:64" s="253" customFormat="1" ht="20.25" customHeight="1" x14ac:dyDescent="0.2">
      <c r="B12" s="274"/>
      <c r="C12" s="274"/>
      <c r="D12" s="274"/>
      <c r="E12" s="274"/>
      <c r="F12" s="274"/>
      <c r="G12" s="274"/>
      <c r="H12" s="274"/>
      <c r="I12" s="274"/>
      <c r="J12" s="274"/>
      <c r="K12" s="274"/>
      <c r="L12" s="274"/>
      <c r="M12" s="274"/>
      <c r="N12" s="274"/>
      <c r="O12" s="274"/>
      <c r="P12" s="274"/>
      <c r="Q12" s="274"/>
      <c r="R12" s="274"/>
      <c r="S12" s="274"/>
      <c r="T12" s="274"/>
      <c r="U12" s="274"/>
      <c r="V12" s="274"/>
      <c r="Z12" s="261"/>
      <c r="AA12" s="275"/>
      <c r="AB12" s="275"/>
      <c r="AC12" s="261"/>
      <c r="AD12" s="258"/>
      <c r="AE12" s="258"/>
      <c r="AF12" s="252"/>
      <c r="AG12" s="248"/>
      <c r="AH12" s="267"/>
      <c r="AI12" s="247"/>
      <c r="AJ12" s="267"/>
      <c r="AK12" s="247"/>
      <c r="AL12" s="247"/>
      <c r="AM12" s="247"/>
      <c r="AN12" s="247"/>
      <c r="AO12" s="1478"/>
      <c r="AP12" s="1478"/>
      <c r="AQ12" s="1478"/>
      <c r="AR12" s="260"/>
      <c r="AS12" s="258"/>
      <c r="AT12" s="258"/>
      <c r="AU12" s="258"/>
      <c r="AV12" s="247"/>
      <c r="AW12" s="247"/>
      <c r="AX12" s="271"/>
      <c r="AY12" s="271"/>
      <c r="AZ12" s="247"/>
      <c r="BA12" s="247"/>
      <c r="BB12" s="1473">
        <v>1</v>
      </c>
      <c r="BC12" s="1477"/>
      <c r="BD12" s="1474"/>
      <c r="BE12" s="276" t="s">
        <v>530</v>
      </c>
      <c r="BF12" s="247"/>
      <c r="BJ12" s="251"/>
      <c r="BK12" s="251"/>
      <c r="BL12" s="251"/>
    </row>
    <row r="13" spans="2:64" s="253" customFormat="1" ht="6.75" customHeight="1" x14ac:dyDescent="0.2">
      <c r="B13" s="274"/>
      <c r="C13" s="274"/>
      <c r="D13" s="274"/>
      <c r="E13" s="274"/>
      <c r="F13" s="274"/>
      <c r="G13" s="274"/>
      <c r="H13" s="274"/>
      <c r="I13" s="274"/>
      <c r="J13" s="274"/>
      <c r="K13" s="274"/>
      <c r="L13" s="274"/>
      <c r="M13" s="274"/>
      <c r="N13" s="274"/>
      <c r="O13" s="274"/>
      <c r="P13" s="274"/>
      <c r="Q13" s="274"/>
      <c r="R13" s="274"/>
      <c r="S13" s="274"/>
      <c r="T13" s="274"/>
      <c r="U13" s="274"/>
      <c r="V13" s="274"/>
      <c r="Z13" s="262"/>
      <c r="AA13" s="277"/>
      <c r="AB13" s="277"/>
      <c r="AC13" s="262"/>
      <c r="AD13" s="267"/>
      <c r="AE13" s="267"/>
      <c r="AG13" s="247"/>
      <c r="AH13" s="247"/>
      <c r="AI13" s="247"/>
      <c r="AJ13" s="247"/>
      <c r="AK13" s="247"/>
      <c r="AL13" s="247"/>
      <c r="AM13" s="247"/>
      <c r="AN13" s="247"/>
      <c r="AO13" s="259"/>
      <c r="AP13" s="259"/>
      <c r="AQ13" s="259"/>
      <c r="AR13" s="247"/>
      <c r="AS13" s="258"/>
      <c r="AT13" s="258"/>
      <c r="AU13" s="258"/>
      <c r="AV13" s="247"/>
      <c r="AW13" s="247"/>
      <c r="AX13" s="271"/>
      <c r="AY13" s="271"/>
      <c r="AZ13" s="247"/>
      <c r="BA13" s="247"/>
      <c r="BB13" s="258"/>
      <c r="BC13" s="258"/>
      <c r="BD13" s="258"/>
      <c r="BE13" s="272"/>
      <c r="BF13" s="247"/>
      <c r="BJ13" s="251"/>
      <c r="BK13" s="251"/>
      <c r="BL13" s="251"/>
    </row>
    <row r="14" spans="2:64" s="253" customFormat="1" ht="18.75" x14ac:dyDescent="0.15">
      <c r="B14" s="274"/>
      <c r="C14" s="274"/>
      <c r="D14" s="274"/>
      <c r="E14" s="274"/>
      <c r="F14" s="274"/>
      <c r="G14" s="274"/>
      <c r="H14" s="274"/>
      <c r="I14" s="274"/>
      <c r="J14" s="274"/>
      <c r="K14" s="274"/>
      <c r="L14" s="274"/>
      <c r="M14" s="274"/>
      <c r="N14" s="274"/>
      <c r="O14" s="274"/>
      <c r="P14" s="274"/>
      <c r="Q14" s="274"/>
      <c r="R14" s="274"/>
      <c r="S14" s="274"/>
      <c r="T14" s="274"/>
      <c r="U14" s="274"/>
      <c r="V14" s="274"/>
      <c r="Z14" s="261"/>
      <c r="AA14" s="275"/>
      <c r="AB14" s="275"/>
      <c r="AC14" s="261"/>
      <c r="AD14" s="258"/>
      <c r="AE14" s="258"/>
      <c r="AG14" s="247"/>
      <c r="AH14" s="247"/>
      <c r="AI14" s="247"/>
      <c r="AJ14" s="247"/>
      <c r="AK14" s="247"/>
      <c r="AL14" s="247"/>
      <c r="AM14" s="247"/>
      <c r="AN14" s="247"/>
      <c r="AO14" s="259"/>
      <c r="AP14" s="259"/>
      <c r="AQ14" s="259"/>
      <c r="AR14" s="247"/>
      <c r="AS14" s="258"/>
      <c r="AT14" s="257" t="s">
        <v>531</v>
      </c>
      <c r="AU14" s="1483">
        <v>0.39583333333333331</v>
      </c>
      <c r="AV14" s="1484"/>
      <c r="AW14" s="1485"/>
      <c r="AX14" s="258" t="s">
        <v>532</v>
      </c>
      <c r="AY14" s="1483">
        <v>0.6875</v>
      </c>
      <c r="AZ14" s="1484"/>
      <c r="BA14" s="1485"/>
      <c r="BB14" s="257" t="s">
        <v>533</v>
      </c>
      <c r="BC14" s="1486">
        <f>(AY14-AU14)*24</f>
        <v>7</v>
      </c>
      <c r="BD14" s="1487"/>
      <c r="BE14" s="248" t="s">
        <v>534</v>
      </c>
      <c r="BF14" s="258"/>
      <c r="BJ14" s="251"/>
      <c r="BK14" s="251"/>
      <c r="BL14" s="251"/>
    </row>
    <row r="15" spans="2:64" s="253" customFormat="1" ht="6.75" customHeight="1" x14ac:dyDescent="0.15">
      <c r="C15" s="268"/>
      <c r="D15" s="268"/>
      <c r="E15" s="268"/>
      <c r="F15" s="268"/>
      <c r="G15" s="247"/>
      <c r="H15" s="247"/>
      <c r="I15" s="257"/>
      <c r="J15" s="258"/>
      <c r="K15" s="267"/>
      <c r="L15" s="247"/>
      <c r="M15" s="247"/>
      <c r="N15" s="258"/>
      <c r="O15" s="247"/>
      <c r="P15" s="247"/>
      <c r="Q15" s="267"/>
      <c r="R15" s="247"/>
      <c r="S15" s="247"/>
      <c r="T15" s="247"/>
      <c r="U15" s="247"/>
      <c r="V15" s="247"/>
      <c r="W15" s="257"/>
      <c r="X15" s="258"/>
      <c r="Y15" s="258"/>
      <c r="Z15" s="248"/>
      <c r="AA15" s="258"/>
      <c r="AB15" s="257"/>
      <c r="AC15" s="258"/>
      <c r="AD15" s="267"/>
      <c r="AE15" s="247"/>
      <c r="AG15" s="252"/>
      <c r="AH15" s="278"/>
      <c r="AJ15" s="278"/>
      <c r="AQ15" s="252"/>
      <c r="AR15" s="252"/>
      <c r="AS15" s="252"/>
      <c r="AT15" s="252"/>
      <c r="AU15" s="252"/>
      <c r="AX15" s="279"/>
      <c r="AY15" s="279"/>
      <c r="BB15" s="252"/>
      <c r="BC15" s="252"/>
      <c r="BD15" s="252"/>
      <c r="BE15" s="280"/>
      <c r="BJ15" s="251"/>
      <c r="BK15" s="251"/>
      <c r="BL15" s="251"/>
    </row>
    <row r="16" spans="2:64" ht="8.4499999999999993" customHeight="1" thickBot="1" x14ac:dyDescent="0.2">
      <c r="C16" s="277"/>
      <c r="D16" s="277"/>
      <c r="E16" s="277"/>
      <c r="F16" s="277"/>
      <c r="G16" s="277"/>
      <c r="X16" s="277"/>
      <c r="AN16" s="277"/>
      <c r="BE16" s="281"/>
      <c r="BF16" s="281"/>
      <c r="BG16" s="281"/>
    </row>
    <row r="17" spans="2:58" ht="20.25" customHeight="1" x14ac:dyDescent="0.15">
      <c r="B17" s="1488" t="s">
        <v>535</v>
      </c>
      <c r="C17" s="1491" t="s">
        <v>536</v>
      </c>
      <c r="D17" s="1492"/>
      <c r="E17" s="1493"/>
      <c r="F17" s="282"/>
      <c r="G17" s="1500" t="s">
        <v>537</v>
      </c>
      <c r="H17" s="1503" t="s">
        <v>538</v>
      </c>
      <c r="I17" s="1492"/>
      <c r="J17" s="1492"/>
      <c r="K17" s="1493"/>
      <c r="L17" s="1503" t="s">
        <v>539</v>
      </c>
      <c r="M17" s="1492"/>
      <c r="N17" s="1492"/>
      <c r="O17" s="1506"/>
      <c r="P17" s="1509"/>
      <c r="Q17" s="1510"/>
      <c r="R17" s="1511"/>
      <c r="S17" s="1518" t="s">
        <v>540</v>
      </c>
      <c r="T17" s="1519"/>
      <c r="U17" s="1519"/>
      <c r="V17" s="1519"/>
      <c r="W17" s="1519"/>
      <c r="X17" s="1519"/>
      <c r="Y17" s="1519"/>
      <c r="Z17" s="1519"/>
      <c r="AA17" s="1519"/>
      <c r="AB17" s="1519"/>
      <c r="AC17" s="1519"/>
      <c r="AD17" s="1519"/>
      <c r="AE17" s="1519"/>
      <c r="AF17" s="1519"/>
      <c r="AG17" s="1519"/>
      <c r="AH17" s="1519"/>
      <c r="AI17" s="1519"/>
      <c r="AJ17" s="1519"/>
      <c r="AK17" s="1519"/>
      <c r="AL17" s="1519"/>
      <c r="AM17" s="1519"/>
      <c r="AN17" s="1519"/>
      <c r="AO17" s="1519"/>
      <c r="AP17" s="1519"/>
      <c r="AQ17" s="1519"/>
      <c r="AR17" s="1519"/>
      <c r="AS17" s="1519"/>
      <c r="AT17" s="1519"/>
      <c r="AU17" s="1519"/>
      <c r="AV17" s="1519"/>
      <c r="AW17" s="1520"/>
      <c r="AX17" s="1549" t="str">
        <f>IF(BB3="４週","(11) 1～4週目の勤務時間数合計","(11) 1か月の勤務時間数   合計")</f>
        <v>(11) 1～4週目の勤務時間数合計</v>
      </c>
      <c r="AY17" s="1550"/>
      <c r="AZ17" s="1555" t="s">
        <v>541</v>
      </c>
      <c r="BA17" s="1556"/>
      <c r="BB17" s="1561" t="s">
        <v>542</v>
      </c>
      <c r="BC17" s="1562"/>
      <c r="BD17" s="1562"/>
      <c r="BE17" s="1562"/>
      <c r="BF17" s="1563"/>
    </row>
    <row r="18" spans="2:58" ht="20.25" customHeight="1" x14ac:dyDescent="0.15">
      <c r="B18" s="1489"/>
      <c r="C18" s="1494"/>
      <c r="D18" s="1495"/>
      <c r="E18" s="1496"/>
      <c r="F18" s="283"/>
      <c r="G18" s="1501"/>
      <c r="H18" s="1504"/>
      <c r="I18" s="1495"/>
      <c r="J18" s="1495"/>
      <c r="K18" s="1496"/>
      <c r="L18" s="1504"/>
      <c r="M18" s="1495"/>
      <c r="N18" s="1495"/>
      <c r="O18" s="1507"/>
      <c r="P18" s="1512"/>
      <c r="Q18" s="1513"/>
      <c r="R18" s="1514"/>
      <c r="S18" s="1570" t="s">
        <v>543</v>
      </c>
      <c r="T18" s="1571"/>
      <c r="U18" s="1571"/>
      <c r="V18" s="1571"/>
      <c r="W18" s="1571"/>
      <c r="X18" s="1571"/>
      <c r="Y18" s="1572"/>
      <c r="Z18" s="1570" t="s">
        <v>544</v>
      </c>
      <c r="AA18" s="1571"/>
      <c r="AB18" s="1571"/>
      <c r="AC18" s="1571"/>
      <c r="AD18" s="1571"/>
      <c r="AE18" s="1571"/>
      <c r="AF18" s="1572"/>
      <c r="AG18" s="1570" t="s">
        <v>545</v>
      </c>
      <c r="AH18" s="1571"/>
      <c r="AI18" s="1571"/>
      <c r="AJ18" s="1571"/>
      <c r="AK18" s="1571"/>
      <c r="AL18" s="1571"/>
      <c r="AM18" s="1572"/>
      <c r="AN18" s="1570" t="s">
        <v>546</v>
      </c>
      <c r="AO18" s="1571"/>
      <c r="AP18" s="1571"/>
      <c r="AQ18" s="1571"/>
      <c r="AR18" s="1571"/>
      <c r="AS18" s="1571"/>
      <c r="AT18" s="1572"/>
      <c r="AU18" s="1573" t="s">
        <v>547</v>
      </c>
      <c r="AV18" s="1574"/>
      <c r="AW18" s="1575"/>
      <c r="AX18" s="1551"/>
      <c r="AY18" s="1552"/>
      <c r="AZ18" s="1557"/>
      <c r="BA18" s="1558"/>
      <c r="BB18" s="1564"/>
      <c r="BC18" s="1565"/>
      <c r="BD18" s="1565"/>
      <c r="BE18" s="1565"/>
      <c r="BF18" s="1566"/>
    </row>
    <row r="19" spans="2:58" ht="20.25" customHeight="1" x14ac:dyDescent="0.15">
      <c r="B19" s="1489"/>
      <c r="C19" s="1494"/>
      <c r="D19" s="1495"/>
      <c r="E19" s="1496"/>
      <c r="F19" s="283"/>
      <c r="G19" s="1501"/>
      <c r="H19" s="1504"/>
      <c r="I19" s="1495"/>
      <c r="J19" s="1495"/>
      <c r="K19" s="1496"/>
      <c r="L19" s="1504"/>
      <c r="M19" s="1495"/>
      <c r="N19" s="1495"/>
      <c r="O19" s="1507"/>
      <c r="P19" s="1512"/>
      <c r="Q19" s="1513"/>
      <c r="R19" s="1514"/>
      <c r="S19" s="284">
        <v>1</v>
      </c>
      <c r="T19" s="285">
        <v>2</v>
      </c>
      <c r="U19" s="285">
        <v>3</v>
      </c>
      <c r="V19" s="285">
        <v>4</v>
      </c>
      <c r="W19" s="285">
        <v>5</v>
      </c>
      <c r="X19" s="285">
        <v>6</v>
      </c>
      <c r="Y19" s="286">
        <v>7</v>
      </c>
      <c r="Z19" s="284">
        <v>8</v>
      </c>
      <c r="AA19" s="285">
        <v>9</v>
      </c>
      <c r="AB19" s="285">
        <v>10</v>
      </c>
      <c r="AC19" s="285">
        <v>11</v>
      </c>
      <c r="AD19" s="285">
        <v>12</v>
      </c>
      <c r="AE19" s="285">
        <v>13</v>
      </c>
      <c r="AF19" s="286">
        <v>14</v>
      </c>
      <c r="AG19" s="287">
        <v>15</v>
      </c>
      <c r="AH19" s="285">
        <v>16</v>
      </c>
      <c r="AI19" s="285">
        <v>17</v>
      </c>
      <c r="AJ19" s="285">
        <v>18</v>
      </c>
      <c r="AK19" s="285">
        <v>19</v>
      </c>
      <c r="AL19" s="285">
        <v>20</v>
      </c>
      <c r="AM19" s="286">
        <v>21</v>
      </c>
      <c r="AN19" s="284">
        <v>22</v>
      </c>
      <c r="AO19" s="285">
        <v>23</v>
      </c>
      <c r="AP19" s="285">
        <v>24</v>
      </c>
      <c r="AQ19" s="285">
        <v>25</v>
      </c>
      <c r="AR19" s="285">
        <v>26</v>
      </c>
      <c r="AS19" s="285">
        <v>27</v>
      </c>
      <c r="AT19" s="286">
        <v>28</v>
      </c>
      <c r="AU19" s="284" t="str">
        <f>IF($BB$3="暦月",IF(DAY(DATE($AC$2,$AG$2,29))=29,29,""),"")</f>
        <v/>
      </c>
      <c r="AV19" s="285" t="str">
        <f>IF($BB$3="暦月",IF(DAY(DATE($AC$2,$AG$2,30))=30,30,""),"")</f>
        <v/>
      </c>
      <c r="AW19" s="286" t="str">
        <f>IF($BB$3="暦月",IF(DAY(DATE($AC$2,$AG$2,31))=31,31,""),"")</f>
        <v/>
      </c>
      <c r="AX19" s="1551"/>
      <c r="AY19" s="1552"/>
      <c r="AZ19" s="1557"/>
      <c r="BA19" s="1558"/>
      <c r="BB19" s="1564"/>
      <c r="BC19" s="1565"/>
      <c r="BD19" s="1565"/>
      <c r="BE19" s="1565"/>
      <c r="BF19" s="1566"/>
    </row>
    <row r="20" spans="2:58" ht="20.25" hidden="1" customHeight="1" x14ac:dyDescent="0.15">
      <c r="B20" s="1489"/>
      <c r="C20" s="1494"/>
      <c r="D20" s="1495"/>
      <c r="E20" s="1496"/>
      <c r="F20" s="283"/>
      <c r="G20" s="1501"/>
      <c r="H20" s="1504"/>
      <c r="I20" s="1495"/>
      <c r="J20" s="1495"/>
      <c r="K20" s="1496"/>
      <c r="L20" s="1504"/>
      <c r="M20" s="1495"/>
      <c r="N20" s="1495"/>
      <c r="O20" s="1507"/>
      <c r="P20" s="1512"/>
      <c r="Q20" s="1513"/>
      <c r="R20" s="1514"/>
      <c r="S20" s="284">
        <f>WEEKDAY(DATE($AC$2,$AG$2,1))</f>
        <v>2</v>
      </c>
      <c r="T20" s="285">
        <f>WEEKDAY(DATE($AC$2,$AG$2,2))</f>
        <v>3</v>
      </c>
      <c r="U20" s="285">
        <f>WEEKDAY(DATE($AC$2,$AG$2,3))</f>
        <v>4</v>
      </c>
      <c r="V20" s="285">
        <f>WEEKDAY(DATE($AC$2,$AG$2,4))</f>
        <v>5</v>
      </c>
      <c r="W20" s="285">
        <f>WEEKDAY(DATE($AC$2,$AG$2,5))</f>
        <v>6</v>
      </c>
      <c r="X20" s="285">
        <f>WEEKDAY(DATE($AC$2,$AG$2,6))</f>
        <v>7</v>
      </c>
      <c r="Y20" s="286">
        <f>WEEKDAY(DATE($AC$2,$AG$2,7))</f>
        <v>1</v>
      </c>
      <c r="Z20" s="284">
        <f>WEEKDAY(DATE($AC$2,$AG$2,8))</f>
        <v>2</v>
      </c>
      <c r="AA20" s="285">
        <f>WEEKDAY(DATE($AC$2,$AG$2,9))</f>
        <v>3</v>
      </c>
      <c r="AB20" s="285">
        <f>WEEKDAY(DATE($AC$2,$AG$2,10))</f>
        <v>4</v>
      </c>
      <c r="AC20" s="285">
        <f>WEEKDAY(DATE($AC$2,$AG$2,11))</f>
        <v>5</v>
      </c>
      <c r="AD20" s="285">
        <f>WEEKDAY(DATE($AC$2,$AG$2,12))</f>
        <v>6</v>
      </c>
      <c r="AE20" s="285">
        <f>WEEKDAY(DATE($AC$2,$AG$2,13))</f>
        <v>7</v>
      </c>
      <c r="AF20" s="286">
        <f>WEEKDAY(DATE($AC$2,$AG$2,14))</f>
        <v>1</v>
      </c>
      <c r="AG20" s="284">
        <f>WEEKDAY(DATE($AC$2,$AG$2,15))</f>
        <v>2</v>
      </c>
      <c r="AH20" s="285">
        <f>WEEKDAY(DATE($AC$2,$AG$2,16))</f>
        <v>3</v>
      </c>
      <c r="AI20" s="285">
        <f>WEEKDAY(DATE($AC$2,$AG$2,17))</f>
        <v>4</v>
      </c>
      <c r="AJ20" s="285">
        <f>WEEKDAY(DATE($AC$2,$AG$2,18))</f>
        <v>5</v>
      </c>
      <c r="AK20" s="285">
        <f>WEEKDAY(DATE($AC$2,$AG$2,19))</f>
        <v>6</v>
      </c>
      <c r="AL20" s="285">
        <f>WEEKDAY(DATE($AC$2,$AG$2,20))</f>
        <v>7</v>
      </c>
      <c r="AM20" s="286">
        <f>WEEKDAY(DATE($AC$2,$AG$2,21))</f>
        <v>1</v>
      </c>
      <c r="AN20" s="284">
        <f>WEEKDAY(DATE($AC$2,$AG$2,22))</f>
        <v>2</v>
      </c>
      <c r="AO20" s="285">
        <f>WEEKDAY(DATE($AC$2,$AG$2,23))</f>
        <v>3</v>
      </c>
      <c r="AP20" s="285">
        <f>WEEKDAY(DATE($AC$2,$AG$2,24))</f>
        <v>4</v>
      </c>
      <c r="AQ20" s="285">
        <f>WEEKDAY(DATE($AC$2,$AG$2,25))</f>
        <v>5</v>
      </c>
      <c r="AR20" s="285">
        <f>WEEKDAY(DATE($AC$2,$AG$2,26))</f>
        <v>6</v>
      </c>
      <c r="AS20" s="285">
        <f>WEEKDAY(DATE($AC$2,$AG$2,27))</f>
        <v>7</v>
      </c>
      <c r="AT20" s="286">
        <f>WEEKDAY(DATE($AC$2,$AG$2,28))</f>
        <v>1</v>
      </c>
      <c r="AU20" s="284">
        <f>IF(AU19=29,WEEKDAY(DATE($AC$2,$AG$2,29)),0)</f>
        <v>0</v>
      </c>
      <c r="AV20" s="285">
        <f>IF(AV19=30,WEEKDAY(DATE($AC$2,$AG$2,30)),0)</f>
        <v>0</v>
      </c>
      <c r="AW20" s="286">
        <f>IF(AW19=31,WEEKDAY(DATE($AC$2,$AG$2,31)),0)</f>
        <v>0</v>
      </c>
      <c r="AX20" s="1551"/>
      <c r="AY20" s="1552"/>
      <c r="AZ20" s="1557"/>
      <c r="BA20" s="1558"/>
      <c r="BB20" s="1564"/>
      <c r="BC20" s="1565"/>
      <c r="BD20" s="1565"/>
      <c r="BE20" s="1565"/>
      <c r="BF20" s="1566"/>
    </row>
    <row r="21" spans="2:58" ht="22.5" customHeight="1" thickBot="1" x14ac:dyDescent="0.2">
      <c r="B21" s="1490"/>
      <c r="C21" s="1497"/>
      <c r="D21" s="1498"/>
      <c r="E21" s="1499"/>
      <c r="F21" s="288"/>
      <c r="G21" s="1502"/>
      <c r="H21" s="1505"/>
      <c r="I21" s="1498"/>
      <c r="J21" s="1498"/>
      <c r="K21" s="1499"/>
      <c r="L21" s="1505"/>
      <c r="M21" s="1498"/>
      <c r="N21" s="1498"/>
      <c r="O21" s="1508"/>
      <c r="P21" s="1515"/>
      <c r="Q21" s="1516"/>
      <c r="R21" s="1517"/>
      <c r="S21" s="289" t="str">
        <f>IF(S20=1,"日",IF(S20=2,"月",IF(S20=3,"火",IF(S20=4,"水",IF(S20=5,"木",IF(S20=6,"金","土"))))))</f>
        <v>月</v>
      </c>
      <c r="T21" s="290" t="str">
        <f t="shared" ref="T21:AT21" si="0">IF(T20=1,"日",IF(T20=2,"月",IF(T20=3,"火",IF(T20=4,"水",IF(T20=5,"木",IF(T20=6,"金","土"))))))</f>
        <v>火</v>
      </c>
      <c r="U21" s="290" t="str">
        <f t="shared" si="0"/>
        <v>水</v>
      </c>
      <c r="V21" s="290" t="str">
        <f t="shared" si="0"/>
        <v>木</v>
      </c>
      <c r="W21" s="290" t="str">
        <f t="shared" si="0"/>
        <v>金</v>
      </c>
      <c r="X21" s="290" t="str">
        <f t="shared" si="0"/>
        <v>土</v>
      </c>
      <c r="Y21" s="291" t="str">
        <f t="shared" si="0"/>
        <v>日</v>
      </c>
      <c r="Z21" s="289" t="str">
        <f>IF(Z20=1,"日",IF(Z20=2,"月",IF(Z20=3,"火",IF(Z20=4,"水",IF(Z20=5,"木",IF(Z20=6,"金","土"))))))</f>
        <v>月</v>
      </c>
      <c r="AA21" s="290" t="str">
        <f t="shared" si="0"/>
        <v>火</v>
      </c>
      <c r="AB21" s="290" t="str">
        <f t="shared" si="0"/>
        <v>水</v>
      </c>
      <c r="AC21" s="290" t="str">
        <f t="shared" si="0"/>
        <v>木</v>
      </c>
      <c r="AD21" s="290" t="str">
        <f t="shared" si="0"/>
        <v>金</v>
      </c>
      <c r="AE21" s="290" t="str">
        <f t="shared" si="0"/>
        <v>土</v>
      </c>
      <c r="AF21" s="291" t="str">
        <f t="shared" si="0"/>
        <v>日</v>
      </c>
      <c r="AG21" s="289" t="str">
        <f>IF(AG20=1,"日",IF(AG20=2,"月",IF(AG20=3,"火",IF(AG20=4,"水",IF(AG20=5,"木",IF(AG20=6,"金","土"))))))</f>
        <v>月</v>
      </c>
      <c r="AH21" s="290" t="str">
        <f t="shared" si="0"/>
        <v>火</v>
      </c>
      <c r="AI21" s="290" t="str">
        <f t="shared" si="0"/>
        <v>水</v>
      </c>
      <c r="AJ21" s="290" t="str">
        <f t="shared" si="0"/>
        <v>木</v>
      </c>
      <c r="AK21" s="290" t="str">
        <f t="shared" si="0"/>
        <v>金</v>
      </c>
      <c r="AL21" s="290" t="str">
        <f t="shared" si="0"/>
        <v>土</v>
      </c>
      <c r="AM21" s="291" t="str">
        <f t="shared" si="0"/>
        <v>日</v>
      </c>
      <c r="AN21" s="289" t="str">
        <f>IF(AN20=1,"日",IF(AN20=2,"月",IF(AN20=3,"火",IF(AN20=4,"水",IF(AN20=5,"木",IF(AN20=6,"金","土"))))))</f>
        <v>月</v>
      </c>
      <c r="AO21" s="290" t="str">
        <f t="shared" si="0"/>
        <v>火</v>
      </c>
      <c r="AP21" s="290" t="str">
        <f t="shared" si="0"/>
        <v>水</v>
      </c>
      <c r="AQ21" s="290" t="str">
        <f t="shared" si="0"/>
        <v>木</v>
      </c>
      <c r="AR21" s="290" t="str">
        <f t="shared" si="0"/>
        <v>金</v>
      </c>
      <c r="AS21" s="290" t="str">
        <f t="shared" si="0"/>
        <v>土</v>
      </c>
      <c r="AT21" s="291" t="str">
        <f t="shared" si="0"/>
        <v>日</v>
      </c>
      <c r="AU21" s="290" t="str">
        <f>IF(AU20=1,"日",IF(AU20=2,"月",IF(AU20=3,"火",IF(AU20=4,"水",IF(AU20=5,"木",IF(AU20=6,"金",IF(AU20=0,"","土")))))))</f>
        <v/>
      </c>
      <c r="AV21" s="290" t="str">
        <f>IF(AV20=1,"日",IF(AV20=2,"月",IF(AV20=3,"火",IF(AV20=4,"水",IF(AV20=5,"木",IF(AV20=6,"金",IF(AV20=0,"","土")))))))</f>
        <v/>
      </c>
      <c r="AW21" s="290" t="str">
        <f>IF(AW20=1,"日",IF(AW20=2,"月",IF(AW20=3,"火",IF(AW20=4,"水",IF(AW20=5,"木",IF(AW20=6,"金",IF(AW20=0,"","土")))))))</f>
        <v/>
      </c>
      <c r="AX21" s="1553"/>
      <c r="AY21" s="1554"/>
      <c r="AZ21" s="1559"/>
      <c r="BA21" s="1560"/>
      <c r="BB21" s="1567"/>
      <c r="BC21" s="1568"/>
      <c r="BD21" s="1568"/>
      <c r="BE21" s="1568"/>
      <c r="BF21" s="1569"/>
    </row>
    <row r="22" spans="2:58" ht="20.25" customHeight="1" x14ac:dyDescent="0.15">
      <c r="B22" s="1713">
        <v>1</v>
      </c>
      <c r="C22" s="1523" t="s">
        <v>611</v>
      </c>
      <c r="D22" s="1524"/>
      <c r="E22" s="1525"/>
      <c r="F22" s="292"/>
      <c r="G22" s="1532" t="s">
        <v>612</v>
      </c>
      <c r="H22" s="1534" t="s">
        <v>613</v>
      </c>
      <c r="I22" s="1535"/>
      <c r="J22" s="1535"/>
      <c r="K22" s="1536"/>
      <c r="L22" s="1540" t="s">
        <v>614</v>
      </c>
      <c r="M22" s="1541"/>
      <c r="N22" s="1541"/>
      <c r="O22" s="1542"/>
      <c r="P22" s="1546" t="s">
        <v>548</v>
      </c>
      <c r="Q22" s="1547"/>
      <c r="R22" s="1548"/>
      <c r="S22" s="293" t="s">
        <v>574</v>
      </c>
      <c r="T22" s="294" t="s">
        <v>615</v>
      </c>
      <c r="U22" s="294"/>
      <c r="V22" s="294" t="s">
        <v>574</v>
      </c>
      <c r="W22" s="294" t="s">
        <v>574</v>
      </c>
      <c r="X22" s="294"/>
      <c r="Y22" s="295" t="s">
        <v>574</v>
      </c>
      <c r="Z22" s="293" t="s">
        <v>574</v>
      </c>
      <c r="AA22" s="294" t="s">
        <v>574</v>
      </c>
      <c r="AB22" s="294"/>
      <c r="AC22" s="294" t="s">
        <v>574</v>
      </c>
      <c r="AD22" s="294" t="s">
        <v>574</v>
      </c>
      <c r="AE22" s="294"/>
      <c r="AF22" s="295" t="s">
        <v>574</v>
      </c>
      <c r="AG22" s="293" t="s">
        <v>574</v>
      </c>
      <c r="AH22" s="294" t="s">
        <v>574</v>
      </c>
      <c r="AI22" s="294"/>
      <c r="AJ22" s="294" t="s">
        <v>574</v>
      </c>
      <c r="AK22" s="294" t="s">
        <v>574</v>
      </c>
      <c r="AL22" s="294"/>
      <c r="AM22" s="295" t="s">
        <v>574</v>
      </c>
      <c r="AN22" s="293" t="s">
        <v>574</v>
      </c>
      <c r="AO22" s="294" t="s">
        <v>574</v>
      </c>
      <c r="AP22" s="294"/>
      <c r="AQ22" s="294" t="s">
        <v>574</v>
      </c>
      <c r="AR22" s="294" t="s">
        <v>574</v>
      </c>
      <c r="AS22" s="294"/>
      <c r="AT22" s="295" t="s">
        <v>574</v>
      </c>
      <c r="AU22" s="293"/>
      <c r="AV22" s="294"/>
      <c r="AW22" s="294"/>
      <c r="AX22" s="1576"/>
      <c r="AY22" s="1577"/>
      <c r="AZ22" s="1578"/>
      <c r="BA22" s="1579"/>
      <c r="BB22" s="1580"/>
      <c r="BC22" s="1581"/>
      <c r="BD22" s="1581"/>
      <c r="BE22" s="1581"/>
      <c r="BF22" s="1582"/>
    </row>
    <row r="23" spans="2:58" ht="20.25" customHeight="1" x14ac:dyDescent="0.15">
      <c r="B23" s="1714"/>
      <c r="C23" s="1526"/>
      <c r="D23" s="1527"/>
      <c r="E23" s="1528"/>
      <c r="F23" s="296"/>
      <c r="G23" s="1533"/>
      <c r="H23" s="1537"/>
      <c r="I23" s="1538"/>
      <c r="J23" s="1538"/>
      <c r="K23" s="1539"/>
      <c r="L23" s="1543"/>
      <c r="M23" s="1544"/>
      <c r="N23" s="1544"/>
      <c r="O23" s="1545"/>
      <c r="P23" s="1589" t="s">
        <v>549</v>
      </c>
      <c r="Q23" s="1590"/>
      <c r="R23" s="1591"/>
      <c r="S23" s="297">
        <f>IF(S22="","",VLOOKUP(S22,'標準様式１【記載例】シフト記号表（勤務時間帯）'!$C$6:$K$35,9,FALSE))</f>
        <v>8</v>
      </c>
      <c r="T23" s="298">
        <f>IF(T22="","",VLOOKUP(T22,'標準様式１【記載例】シフト記号表（勤務時間帯）'!$C$6:$K$35,9,FALSE))</f>
        <v>8</v>
      </c>
      <c r="U23" s="298" t="str">
        <f>IF(U22="","",VLOOKUP(U22,'標準様式１【記載例】シフト記号表（勤務時間帯）'!$C$6:$K$35,9,FALSE))</f>
        <v/>
      </c>
      <c r="V23" s="298">
        <f>IF(V22="","",VLOOKUP(V22,'標準様式１【記載例】シフト記号表（勤務時間帯）'!$C$6:$K$35,9,FALSE))</f>
        <v>8</v>
      </c>
      <c r="W23" s="298">
        <f>IF(W22="","",VLOOKUP(W22,'標準様式１【記載例】シフト記号表（勤務時間帯）'!$C$6:$K$35,9,FALSE))</f>
        <v>8</v>
      </c>
      <c r="X23" s="298" t="str">
        <f>IF(X22="","",VLOOKUP(X22,'標準様式１【記載例】シフト記号表（勤務時間帯）'!$C$6:$K$35,9,FALSE))</f>
        <v/>
      </c>
      <c r="Y23" s="299">
        <f>IF(Y22="","",VLOOKUP(Y22,'標準様式１【記載例】シフト記号表（勤務時間帯）'!$C$6:$K$35,9,FALSE))</f>
        <v>8</v>
      </c>
      <c r="Z23" s="297">
        <f>IF(Z22="","",VLOOKUP(Z22,'標準様式１【記載例】シフト記号表（勤務時間帯）'!$C$6:$K$35,9,FALSE))</f>
        <v>8</v>
      </c>
      <c r="AA23" s="298">
        <f>IF(AA22="","",VLOOKUP(AA22,'標準様式１【記載例】シフト記号表（勤務時間帯）'!$C$6:$K$35,9,FALSE))</f>
        <v>8</v>
      </c>
      <c r="AB23" s="298" t="str">
        <f>IF(AB22="","",VLOOKUP(AB22,'標準様式１【記載例】シフト記号表（勤務時間帯）'!$C$6:$K$35,9,FALSE))</f>
        <v/>
      </c>
      <c r="AC23" s="298">
        <f>IF(AC22="","",VLOOKUP(AC22,'標準様式１【記載例】シフト記号表（勤務時間帯）'!$C$6:$K$35,9,FALSE))</f>
        <v>8</v>
      </c>
      <c r="AD23" s="298">
        <f>IF(AD22="","",VLOOKUP(AD22,'標準様式１【記載例】シフト記号表（勤務時間帯）'!$C$6:$K$35,9,FALSE))</f>
        <v>8</v>
      </c>
      <c r="AE23" s="298" t="str">
        <f>IF(AE22="","",VLOOKUP(AE22,'標準様式１【記載例】シフト記号表（勤務時間帯）'!$C$6:$K$35,9,FALSE))</f>
        <v/>
      </c>
      <c r="AF23" s="299">
        <f>IF(AF22="","",VLOOKUP(AF22,'標準様式１【記載例】シフト記号表（勤務時間帯）'!$C$6:$K$35,9,FALSE))</f>
        <v>8</v>
      </c>
      <c r="AG23" s="297">
        <f>IF(AG22="","",VLOOKUP(AG22,'標準様式１【記載例】シフト記号表（勤務時間帯）'!$C$6:$K$35,9,FALSE))</f>
        <v>8</v>
      </c>
      <c r="AH23" s="298">
        <f>IF(AH22="","",VLOOKUP(AH22,'標準様式１【記載例】シフト記号表（勤務時間帯）'!$C$6:$K$35,9,FALSE))</f>
        <v>8</v>
      </c>
      <c r="AI23" s="298" t="str">
        <f>IF(AI22="","",VLOOKUP(AI22,'標準様式１【記載例】シフト記号表（勤務時間帯）'!$C$6:$K$35,9,FALSE))</f>
        <v/>
      </c>
      <c r="AJ23" s="298">
        <f>IF(AJ22="","",VLOOKUP(AJ22,'標準様式１【記載例】シフト記号表（勤務時間帯）'!$C$6:$K$35,9,FALSE))</f>
        <v>8</v>
      </c>
      <c r="AK23" s="298">
        <f>IF(AK22="","",VLOOKUP(AK22,'標準様式１【記載例】シフト記号表（勤務時間帯）'!$C$6:$K$35,9,FALSE))</f>
        <v>8</v>
      </c>
      <c r="AL23" s="298" t="str">
        <f>IF(AL22="","",VLOOKUP(AL22,'標準様式１【記載例】シフト記号表（勤務時間帯）'!$C$6:$K$35,9,FALSE))</f>
        <v/>
      </c>
      <c r="AM23" s="299">
        <f>IF(AM22="","",VLOOKUP(AM22,'標準様式１【記載例】シフト記号表（勤務時間帯）'!$C$6:$K$35,9,FALSE))</f>
        <v>8</v>
      </c>
      <c r="AN23" s="297">
        <f>IF(AN22="","",VLOOKUP(AN22,'標準様式１【記載例】シフト記号表（勤務時間帯）'!$C$6:$K$35,9,FALSE))</f>
        <v>8</v>
      </c>
      <c r="AO23" s="298">
        <f>IF(AO22="","",VLOOKUP(AO22,'標準様式１【記載例】シフト記号表（勤務時間帯）'!$C$6:$K$35,9,FALSE))</f>
        <v>8</v>
      </c>
      <c r="AP23" s="298" t="str">
        <f>IF(AP22="","",VLOOKUP(AP22,'標準様式１【記載例】シフト記号表（勤務時間帯）'!$C$6:$K$35,9,FALSE))</f>
        <v/>
      </c>
      <c r="AQ23" s="298">
        <f>IF(AQ22="","",VLOOKUP(AQ22,'標準様式１【記載例】シフト記号表（勤務時間帯）'!$C$6:$K$35,9,FALSE))</f>
        <v>8</v>
      </c>
      <c r="AR23" s="298">
        <f>IF(AR22="","",VLOOKUP(AR22,'標準様式１【記載例】シフト記号表（勤務時間帯）'!$C$6:$K$35,9,FALSE))</f>
        <v>8</v>
      </c>
      <c r="AS23" s="298" t="str">
        <f>IF(AS22="","",VLOOKUP(AS22,'標準様式１【記載例】シフト記号表（勤務時間帯）'!$C$6:$K$35,9,FALSE))</f>
        <v/>
      </c>
      <c r="AT23" s="299">
        <f>IF(AT22="","",VLOOKUP(AT22,'標準様式１【記載例】シフト記号表（勤務時間帯）'!$C$6:$K$35,9,FALSE))</f>
        <v>8</v>
      </c>
      <c r="AU23" s="297" t="str">
        <f>IF(AU22="","",VLOOKUP(AU22,'標準様式１【記載例】シフト記号表（勤務時間帯）'!$C$6:$K$35,9,FALSE))</f>
        <v/>
      </c>
      <c r="AV23" s="298" t="str">
        <f>IF(AV22="","",VLOOKUP(AV22,'標準様式１【記載例】シフト記号表（勤務時間帯）'!$C$6:$K$35,9,FALSE))</f>
        <v/>
      </c>
      <c r="AW23" s="298" t="str">
        <f>IF(AW22="","",VLOOKUP(AW22,'標準様式１【記載例】シフト記号表（勤務時間帯）'!$C$6:$K$35,9,FALSE))</f>
        <v/>
      </c>
      <c r="AX23" s="1592">
        <f>IF($BB$3="４週",SUM(S23:AT23),IF($BB$3="暦月",SUM(S23:AW23),""))</f>
        <v>160</v>
      </c>
      <c r="AY23" s="1593"/>
      <c r="AZ23" s="1594">
        <f>IF($BB$3="４週",AX23/4,IF($BB$3="暦月",標準様式１【記載例】地密通所!AX23/(標準様式１【記載例】地密通所!$BB$8/7),""))</f>
        <v>40</v>
      </c>
      <c r="BA23" s="1595"/>
      <c r="BB23" s="1583"/>
      <c r="BC23" s="1584"/>
      <c r="BD23" s="1584"/>
      <c r="BE23" s="1584"/>
      <c r="BF23" s="1585"/>
    </row>
    <row r="24" spans="2:58" ht="20.25" customHeight="1" x14ac:dyDescent="0.15">
      <c r="B24" s="1714"/>
      <c r="C24" s="1529"/>
      <c r="D24" s="1530"/>
      <c r="E24" s="1531"/>
      <c r="F24" s="300" t="str">
        <f>C22</f>
        <v>管理者</v>
      </c>
      <c r="G24" s="1533"/>
      <c r="H24" s="1537"/>
      <c r="I24" s="1538"/>
      <c r="J24" s="1538"/>
      <c r="K24" s="1539"/>
      <c r="L24" s="1543"/>
      <c r="M24" s="1544"/>
      <c r="N24" s="1544"/>
      <c r="O24" s="1545"/>
      <c r="P24" s="1596" t="s">
        <v>550</v>
      </c>
      <c r="Q24" s="1597"/>
      <c r="R24" s="1598"/>
      <c r="S24" s="301">
        <f>IF(S22="","",VLOOKUP(S22,'標準様式１【記載例】シフト記号表（勤務時間帯）'!$C$6:$U$35,19,FALSE))</f>
        <v>7</v>
      </c>
      <c r="T24" s="302">
        <f>IF(T22="","",VLOOKUP(T22,'標準様式１【記載例】シフト記号表（勤務時間帯）'!$C$6:$U$35,19,FALSE))</f>
        <v>7</v>
      </c>
      <c r="U24" s="302" t="str">
        <f>IF(U22="","",VLOOKUP(U22,'標準様式１【記載例】シフト記号表（勤務時間帯）'!$C$6:$U$35,19,FALSE))</f>
        <v/>
      </c>
      <c r="V24" s="302">
        <f>IF(V22="","",VLOOKUP(V22,'標準様式１【記載例】シフト記号表（勤務時間帯）'!$C$6:$U$35,19,FALSE))</f>
        <v>7</v>
      </c>
      <c r="W24" s="302">
        <f>IF(W22="","",VLOOKUP(W22,'標準様式１【記載例】シフト記号表（勤務時間帯）'!$C$6:$U$35,19,FALSE))</f>
        <v>7</v>
      </c>
      <c r="X24" s="302" t="str">
        <f>IF(X22="","",VLOOKUP(X22,'標準様式１【記載例】シフト記号表（勤務時間帯）'!$C$6:$U$35,19,FALSE))</f>
        <v/>
      </c>
      <c r="Y24" s="303">
        <f>IF(Y22="","",VLOOKUP(Y22,'標準様式１【記載例】シフト記号表（勤務時間帯）'!$C$6:$U$35,19,FALSE))</f>
        <v>7</v>
      </c>
      <c r="Z24" s="301">
        <f>IF(Z22="","",VLOOKUP(Z22,'標準様式１【記載例】シフト記号表（勤務時間帯）'!$C$6:$U$35,19,FALSE))</f>
        <v>7</v>
      </c>
      <c r="AA24" s="302">
        <f>IF(AA22="","",VLOOKUP(AA22,'標準様式１【記載例】シフト記号表（勤務時間帯）'!$C$6:$U$35,19,FALSE))</f>
        <v>7</v>
      </c>
      <c r="AB24" s="302" t="str">
        <f>IF(AB22="","",VLOOKUP(AB22,'標準様式１【記載例】シフト記号表（勤務時間帯）'!$C$6:$U$35,19,FALSE))</f>
        <v/>
      </c>
      <c r="AC24" s="302">
        <f>IF(AC22="","",VLOOKUP(AC22,'標準様式１【記載例】シフト記号表（勤務時間帯）'!$C$6:$U$35,19,FALSE))</f>
        <v>7</v>
      </c>
      <c r="AD24" s="302">
        <f>IF(AD22="","",VLOOKUP(AD22,'標準様式１【記載例】シフト記号表（勤務時間帯）'!$C$6:$U$35,19,FALSE))</f>
        <v>7</v>
      </c>
      <c r="AE24" s="302" t="str">
        <f>IF(AE22="","",VLOOKUP(AE22,'標準様式１【記載例】シフト記号表（勤務時間帯）'!$C$6:$U$35,19,FALSE))</f>
        <v/>
      </c>
      <c r="AF24" s="303">
        <f>IF(AF22="","",VLOOKUP(AF22,'標準様式１【記載例】シフト記号表（勤務時間帯）'!$C$6:$U$35,19,FALSE))</f>
        <v>7</v>
      </c>
      <c r="AG24" s="301">
        <f>IF(AG22="","",VLOOKUP(AG22,'標準様式１【記載例】シフト記号表（勤務時間帯）'!$C$6:$U$35,19,FALSE))</f>
        <v>7</v>
      </c>
      <c r="AH24" s="302">
        <f>IF(AH22="","",VLOOKUP(AH22,'標準様式１【記載例】シフト記号表（勤務時間帯）'!$C$6:$U$35,19,FALSE))</f>
        <v>7</v>
      </c>
      <c r="AI24" s="302" t="str">
        <f>IF(AI22="","",VLOOKUP(AI22,'標準様式１【記載例】シフト記号表（勤務時間帯）'!$C$6:$U$35,19,FALSE))</f>
        <v/>
      </c>
      <c r="AJ24" s="302">
        <f>IF(AJ22="","",VLOOKUP(AJ22,'標準様式１【記載例】シフト記号表（勤務時間帯）'!$C$6:$U$35,19,FALSE))</f>
        <v>7</v>
      </c>
      <c r="AK24" s="302">
        <f>IF(AK22="","",VLOOKUP(AK22,'標準様式１【記載例】シフト記号表（勤務時間帯）'!$C$6:$U$35,19,FALSE))</f>
        <v>7</v>
      </c>
      <c r="AL24" s="302" t="str">
        <f>IF(AL22="","",VLOOKUP(AL22,'標準様式１【記載例】シフト記号表（勤務時間帯）'!$C$6:$U$35,19,FALSE))</f>
        <v/>
      </c>
      <c r="AM24" s="303">
        <f>IF(AM22="","",VLOOKUP(AM22,'標準様式１【記載例】シフト記号表（勤務時間帯）'!$C$6:$U$35,19,FALSE))</f>
        <v>7</v>
      </c>
      <c r="AN24" s="301">
        <f>IF(AN22="","",VLOOKUP(AN22,'標準様式１【記載例】シフト記号表（勤務時間帯）'!$C$6:$U$35,19,FALSE))</f>
        <v>7</v>
      </c>
      <c r="AO24" s="302">
        <f>IF(AO22="","",VLOOKUP(AO22,'標準様式１【記載例】シフト記号表（勤務時間帯）'!$C$6:$U$35,19,FALSE))</f>
        <v>7</v>
      </c>
      <c r="AP24" s="302" t="str">
        <f>IF(AP22="","",VLOOKUP(AP22,'標準様式１【記載例】シフト記号表（勤務時間帯）'!$C$6:$U$35,19,FALSE))</f>
        <v/>
      </c>
      <c r="AQ24" s="302">
        <f>IF(AQ22="","",VLOOKUP(AQ22,'標準様式１【記載例】シフト記号表（勤務時間帯）'!$C$6:$U$35,19,FALSE))</f>
        <v>7</v>
      </c>
      <c r="AR24" s="302">
        <f>IF(AR22="","",VLOOKUP(AR22,'標準様式１【記載例】シフト記号表（勤務時間帯）'!$C$6:$U$35,19,FALSE))</f>
        <v>7</v>
      </c>
      <c r="AS24" s="302" t="str">
        <f>IF(AS22="","",VLOOKUP(AS22,'標準様式１【記載例】シフト記号表（勤務時間帯）'!$C$6:$U$35,19,FALSE))</f>
        <v/>
      </c>
      <c r="AT24" s="303">
        <f>IF(AT22="","",VLOOKUP(AT22,'標準様式１【記載例】シフト記号表（勤務時間帯）'!$C$6:$U$35,19,FALSE))</f>
        <v>7</v>
      </c>
      <c r="AU24" s="301" t="str">
        <f>IF(AU22="","",VLOOKUP(AU22,'標準様式１【記載例】シフト記号表（勤務時間帯）'!$C$6:$U$35,19,FALSE))</f>
        <v/>
      </c>
      <c r="AV24" s="302" t="str">
        <f>IF(AV22="","",VLOOKUP(AV22,'標準様式１【記載例】シフト記号表（勤務時間帯）'!$C$6:$U$35,19,FALSE))</f>
        <v/>
      </c>
      <c r="AW24" s="302" t="str">
        <f>IF(AW22="","",VLOOKUP(AW22,'標準様式１【記載例】シフト記号表（勤務時間帯）'!$C$6:$U$35,19,FALSE))</f>
        <v/>
      </c>
      <c r="AX24" s="1599">
        <f>IF($BB$3="４週",SUM(S24:AT24),IF($BB$3="暦月",SUM(S24:AW24),""))</f>
        <v>140</v>
      </c>
      <c r="AY24" s="1600"/>
      <c r="AZ24" s="1601">
        <f>IF($BB$3="４週",AX24/4,IF($BB$3="暦月",標準様式１【記載例】地密通所!AX24/(標準様式１【記載例】地密通所!$BB$8/7),""))</f>
        <v>35</v>
      </c>
      <c r="BA24" s="1602"/>
      <c r="BB24" s="1586"/>
      <c r="BC24" s="1587"/>
      <c r="BD24" s="1587"/>
      <c r="BE24" s="1587"/>
      <c r="BF24" s="1588"/>
    </row>
    <row r="25" spans="2:58" ht="20.25" customHeight="1" x14ac:dyDescent="0.15">
      <c r="B25" s="1714">
        <f>B22+1</f>
        <v>2</v>
      </c>
      <c r="C25" s="1603" t="s">
        <v>552</v>
      </c>
      <c r="D25" s="1604"/>
      <c r="E25" s="1605"/>
      <c r="F25" s="304"/>
      <c r="G25" s="1606" t="s">
        <v>612</v>
      </c>
      <c r="H25" s="1608" t="s">
        <v>616</v>
      </c>
      <c r="I25" s="1538"/>
      <c r="J25" s="1538"/>
      <c r="K25" s="1539"/>
      <c r="L25" s="1609" t="s">
        <v>617</v>
      </c>
      <c r="M25" s="1610"/>
      <c r="N25" s="1610"/>
      <c r="O25" s="1611"/>
      <c r="P25" s="1615" t="s">
        <v>548</v>
      </c>
      <c r="Q25" s="1616"/>
      <c r="R25" s="1617"/>
      <c r="S25" s="293"/>
      <c r="T25" s="294" t="s">
        <v>574</v>
      </c>
      <c r="U25" s="294" t="s">
        <v>574</v>
      </c>
      <c r="V25" s="294" t="s">
        <v>574</v>
      </c>
      <c r="W25" s="294" t="s">
        <v>574</v>
      </c>
      <c r="X25" s="294" t="s">
        <v>574</v>
      </c>
      <c r="Y25" s="295"/>
      <c r="Z25" s="293"/>
      <c r="AA25" s="294" t="s">
        <v>574</v>
      </c>
      <c r="AB25" s="294" t="s">
        <v>574</v>
      </c>
      <c r="AC25" s="294" t="s">
        <v>574</v>
      </c>
      <c r="AD25" s="294" t="s">
        <v>574</v>
      </c>
      <c r="AE25" s="294" t="s">
        <v>574</v>
      </c>
      <c r="AF25" s="295"/>
      <c r="AG25" s="293"/>
      <c r="AH25" s="294" t="s">
        <v>574</v>
      </c>
      <c r="AI25" s="294" t="s">
        <v>574</v>
      </c>
      <c r="AJ25" s="294" t="s">
        <v>574</v>
      </c>
      <c r="AK25" s="294" t="s">
        <v>574</v>
      </c>
      <c r="AL25" s="294" t="s">
        <v>574</v>
      </c>
      <c r="AM25" s="295"/>
      <c r="AN25" s="293"/>
      <c r="AO25" s="294" t="s">
        <v>574</v>
      </c>
      <c r="AP25" s="294" t="s">
        <v>574</v>
      </c>
      <c r="AQ25" s="294" t="s">
        <v>574</v>
      </c>
      <c r="AR25" s="294" t="s">
        <v>574</v>
      </c>
      <c r="AS25" s="294" t="s">
        <v>574</v>
      </c>
      <c r="AT25" s="295"/>
      <c r="AU25" s="293"/>
      <c r="AV25" s="294"/>
      <c r="AW25" s="294"/>
      <c r="AX25" s="1618"/>
      <c r="AY25" s="1619"/>
      <c r="AZ25" s="1620"/>
      <c r="BA25" s="1621"/>
      <c r="BB25" s="1622"/>
      <c r="BC25" s="1623"/>
      <c r="BD25" s="1623"/>
      <c r="BE25" s="1623"/>
      <c r="BF25" s="1624"/>
    </row>
    <row r="26" spans="2:58" ht="20.25" customHeight="1" x14ac:dyDescent="0.15">
      <c r="B26" s="1714"/>
      <c r="C26" s="1526"/>
      <c r="D26" s="1527"/>
      <c r="E26" s="1528"/>
      <c r="F26" s="296"/>
      <c r="G26" s="1533"/>
      <c r="H26" s="1537"/>
      <c r="I26" s="1538"/>
      <c r="J26" s="1538"/>
      <c r="K26" s="1539"/>
      <c r="L26" s="1543"/>
      <c r="M26" s="1544"/>
      <c r="N26" s="1544"/>
      <c r="O26" s="1545"/>
      <c r="P26" s="1589" t="s">
        <v>549</v>
      </c>
      <c r="Q26" s="1590"/>
      <c r="R26" s="1591"/>
      <c r="S26" s="297" t="str">
        <f>IF(S25="","",VLOOKUP(S25,'標準様式１【記載例】シフト記号表（勤務時間帯）'!$C$6:$K$35,9,FALSE))</f>
        <v/>
      </c>
      <c r="T26" s="298">
        <f>IF(T25="","",VLOOKUP(T25,'標準様式１【記載例】シフト記号表（勤務時間帯）'!$C$6:$K$35,9,FALSE))</f>
        <v>8</v>
      </c>
      <c r="U26" s="298">
        <f>IF(U25="","",VLOOKUP(U25,'標準様式１【記載例】シフト記号表（勤務時間帯）'!$C$6:$K$35,9,FALSE))</f>
        <v>8</v>
      </c>
      <c r="V26" s="298">
        <f>IF(V25="","",VLOOKUP(V25,'標準様式１【記載例】シフト記号表（勤務時間帯）'!$C$6:$K$35,9,FALSE))</f>
        <v>8</v>
      </c>
      <c r="W26" s="298">
        <f>IF(W25="","",VLOOKUP(W25,'標準様式１【記載例】シフト記号表（勤務時間帯）'!$C$6:$K$35,9,FALSE))</f>
        <v>8</v>
      </c>
      <c r="X26" s="298">
        <f>IF(X25="","",VLOOKUP(X25,'標準様式１【記載例】シフト記号表（勤務時間帯）'!$C$6:$K$35,9,FALSE))</f>
        <v>8</v>
      </c>
      <c r="Y26" s="299" t="str">
        <f>IF(Y25="","",VLOOKUP(Y25,'標準様式１【記載例】シフト記号表（勤務時間帯）'!$C$6:$K$35,9,FALSE))</f>
        <v/>
      </c>
      <c r="Z26" s="297" t="str">
        <f>IF(Z25="","",VLOOKUP(Z25,'標準様式１【記載例】シフト記号表（勤務時間帯）'!$C$6:$K$35,9,FALSE))</f>
        <v/>
      </c>
      <c r="AA26" s="298">
        <f>IF(AA25="","",VLOOKUP(AA25,'標準様式１【記載例】シフト記号表（勤務時間帯）'!$C$6:$K$35,9,FALSE))</f>
        <v>8</v>
      </c>
      <c r="AB26" s="298">
        <f>IF(AB25="","",VLOOKUP(AB25,'標準様式１【記載例】シフト記号表（勤務時間帯）'!$C$6:$K$35,9,FALSE))</f>
        <v>8</v>
      </c>
      <c r="AC26" s="298">
        <f>IF(AC25="","",VLOOKUP(AC25,'標準様式１【記載例】シフト記号表（勤務時間帯）'!$C$6:$K$35,9,FALSE))</f>
        <v>8</v>
      </c>
      <c r="AD26" s="298">
        <f>IF(AD25="","",VLOOKUP(AD25,'標準様式１【記載例】シフト記号表（勤務時間帯）'!$C$6:$K$35,9,FALSE))</f>
        <v>8</v>
      </c>
      <c r="AE26" s="298">
        <f>IF(AE25="","",VLOOKUP(AE25,'標準様式１【記載例】シフト記号表（勤務時間帯）'!$C$6:$K$35,9,FALSE))</f>
        <v>8</v>
      </c>
      <c r="AF26" s="299" t="str">
        <f>IF(AF25="","",VLOOKUP(AF25,'標準様式１【記載例】シフト記号表（勤務時間帯）'!$C$6:$K$35,9,FALSE))</f>
        <v/>
      </c>
      <c r="AG26" s="297" t="str">
        <f>IF(AG25="","",VLOOKUP(AG25,'標準様式１【記載例】シフト記号表（勤務時間帯）'!$C$6:$K$35,9,FALSE))</f>
        <v/>
      </c>
      <c r="AH26" s="298">
        <f>IF(AH25="","",VLOOKUP(AH25,'標準様式１【記載例】シフト記号表（勤務時間帯）'!$C$6:$K$35,9,FALSE))</f>
        <v>8</v>
      </c>
      <c r="AI26" s="298">
        <f>IF(AI25="","",VLOOKUP(AI25,'標準様式１【記載例】シフト記号表（勤務時間帯）'!$C$6:$K$35,9,FALSE))</f>
        <v>8</v>
      </c>
      <c r="AJ26" s="298">
        <f>IF(AJ25="","",VLOOKUP(AJ25,'標準様式１【記載例】シフト記号表（勤務時間帯）'!$C$6:$K$35,9,FALSE))</f>
        <v>8</v>
      </c>
      <c r="AK26" s="298">
        <f>IF(AK25="","",VLOOKUP(AK25,'標準様式１【記載例】シフト記号表（勤務時間帯）'!$C$6:$K$35,9,FALSE))</f>
        <v>8</v>
      </c>
      <c r="AL26" s="298">
        <f>IF(AL25="","",VLOOKUP(AL25,'標準様式１【記載例】シフト記号表（勤務時間帯）'!$C$6:$K$35,9,FALSE))</f>
        <v>8</v>
      </c>
      <c r="AM26" s="299" t="str">
        <f>IF(AM25="","",VLOOKUP(AM25,'標準様式１【記載例】シフト記号表（勤務時間帯）'!$C$6:$K$35,9,FALSE))</f>
        <v/>
      </c>
      <c r="AN26" s="297" t="str">
        <f>IF(AN25="","",VLOOKUP(AN25,'標準様式１【記載例】シフト記号表（勤務時間帯）'!$C$6:$K$35,9,FALSE))</f>
        <v/>
      </c>
      <c r="AO26" s="298">
        <f>IF(AO25="","",VLOOKUP(AO25,'標準様式１【記載例】シフト記号表（勤務時間帯）'!$C$6:$K$35,9,FALSE))</f>
        <v>8</v>
      </c>
      <c r="AP26" s="298">
        <f>IF(AP25="","",VLOOKUP(AP25,'標準様式１【記載例】シフト記号表（勤務時間帯）'!$C$6:$K$35,9,FALSE))</f>
        <v>8</v>
      </c>
      <c r="AQ26" s="298">
        <f>IF(AQ25="","",VLOOKUP(AQ25,'標準様式１【記載例】シフト記号表（勤務時間帯）'!$C$6:$K$35,9,FALSE))</f>
        <v>8</v>
      </c>
      <c r="AR26" s="298">
        <f>IF(AR25="","",VLOOKUP(AR25,'標準様式１【記載例】シフト記号表（勤務時間帯）'!$C$6:$K$35,9,FALSE))</f>
        <v>8</v>
      </c>
      <c r="AS26" s="298">
        <f>IF(AS25="","",VLOOKUP(AS25,'標準様式１【記載例】シフト記号表（勤務時間帯）'!$C$6:$K$35,9,FALSE))</f>
        <v>8</v>
      </c>
      <c r="AT26" s="299" t="str">
        <f>IF(AT25="","",VLOOKUP(AT25,'標準様式１【記載例】シフト記号表（勤務時間帯）'!$C$6:$K$35,9,FALSE))</f>
        <v/>
      </c>
      <c r="AU26" s="297" t="str">
        <f>IF(AU25="","",VLOOKUP(AU25,'標準様式１【記載例】シフト記号表（勤務時間帯）'!$C$6:$K$35,9,FALSE))</f>
        <v/>
      </c>
      <c r="AV26" s="298" t="str">
        <f>IF(AV25="","",VLOOKUP(AV25,'標準様式１【記載例】シフト記号表（勤務時間帯）'!$C$6:$K$35,9,FALSE))</f>
        <v/>
      </c>
      <c r="AW26" s="298" t="str">
        <f>IF(AW25="","",VLOOKUP(AW25,'標準様式１【記載例】シフト記号表（勤務時間帯）'!$C$6:$K$35,9,FALSE))</f>
        <v/>
      </c>
      <c r="AX26" s="1592">
        <f>IF($BB$3="４週",SUM(S26:AT26),IF($BB$3="暦月",SUM(S26:AW26),""))</f>
        <v>160</v>
      </c>
      <c r="AY26" s="1593"/>
      <c r="AZ26" s="1594">
        <f>IF($BB$3="４週",AX26/4,IF($BB$3="暦月",標準様式１【記載例】地密通所!AX26/(標準様式１【記載例】地密通所!$BB$8/7),""))</f>
        <v>40</v>
      </c>
      <c r="BA26" s="1595"/>
      <c r="BB26" s="1583"/>
      <c r="BC26" s="1584"/>
      <c r="BD26" s="1584"/>
      <c r="BE26" s="1584"/>
      <c r="BF26" s="1585"/>
    </row>
    <row r="27" spans="2:58" ht="20.25" customHeight="1" x14ac:dyDescent="0.15">
      <c r="B27" s="1714"/>
      <c r="C27" s="1529"/>
      <c r="D27" s="1530"/>
      <c r="E27" s="1531"/>
      <c r="F27" s="296" t="str">
        <f>C25</f>
        <v>生活相談員</v>
      </c>
      <c r="G27" s="1607"/>
      <c r="H27" s="1537"/>
      <c r="I27" s="1538"/>
      <c r="J27" s="1538"/>
      <c r="K27" s="1539"/>
      <c r="L27" s="1612"/>
      <c r="M27" s="1613"/>
      <c r="N27" s="1613"/>
      <c r="O27" s="1614"/>
      <c r="P27" s="1596" t="s">
        <v>550</v>
      </c>
      <c r="Q27" s="1597"/>
      <c r="R27" s="1598"/>
      <c r="S27" s="301" t="str">
        <f>IF(S25="","",VLOOKUP(S25,'標準様式１【記載例】シフト記号表（勤務時間帯）'!$C$6:$U$35,19,FALSE))</f>
        <v/>
      </c>
      <c r="T27" s="302">
        <f>IF(T25="","",VLOOKUP(T25,'標準様式１【記載例】シフト記号表（勤務時間帯）'!$C$6:$U$35,19,FALSE))</f>
        <v>7</v>
      </c>
      <c r="U27" s="302">
        <f>IF(U25="","",VLOOKUP(U25,'標準様式１【記載例】シフト記号表（勤務時間帯）'!$C$6:$U$35,19,FALSE))</f>
        <v>7</v>
      </c>
      <c r="V27" s="302">
        <f>IF(V25="","",VLOOKUP(V25,'標準様式１【記載例】シフト記号表（勤務時間帯）'!$C$6:$U$35,19,FALSE))</f>
        <v>7</v>
      </c>
      <c r="W27" s="302">
        <f>IF(W25="","",VLOOKUP(W25,'標準様式１【記載例】シフト記号表（勤務時間帯）'!$C$6:$U$35,19,FALSE))</f>
        <v>7</v>
      </c>
      <c r="X27" s="302">
        <f>IF(X25="","",VLOOKUP(X25,'標準様式１【記載例】シフト記号表（勤務時間帯）'!$C$6:$U$35,19,FALSE))</f>
        <v>7</v>
      </c>
      <c r="Y27" s="303" t="str">
        <f>IF(Y25="","",VLOOKUP(Y25,'標準様式１【記載例】シフト記号表（勤務時間帯）'!$C$6:$U$35,19,FALSE))</f>
        <v/>
      </c>
      <c r="Z27" s="301" t="str">
        <f>IF(Z25="","",VLOOKUP(Z25,'標準様式１【記載例】シフト記号表（勤務時間帯）'!$C$6:$U$35,19,FALSE))</f>
        <v/>
      </c>
      <c r="AA27" s="302">
        <f>IF(AA25="","",VLOOKUP(AA25,'標準様式１【記載例】シフト記号表（勤務時間帯）'!$C$6:$U$35,19,FALSE))</f>
        <v>7</v>
      </c>
      <c r="AB27" s="302">
        <f>IF(AB25="","",VLOOKUP(AB25,'標準様式１【記載例】シフト記号表（勤務時間帯）'!$C$6:$U$35,19,FALSE))</f>
        <v>7</v>
      </c>
      <c r="AC27" s="302">
        <f>IF(AC25="","",VLOOKUP(AC25,'標準様式１【記載例】シフト記号表（勤務時間帯）'!$C$6:$U$35,19,FALSE))</f>
        <v>7</v>
      </c>
      <c r="AD27" s="302">
        <f>IF(AD25="","",VLOOKUP(AD25,'標準様式１【記載例】シフト記号表（勤務時間帯）'!$C$6:$U$35,19,FALSE))</f>
        <v>7</v>
      </c>
      <c r="AE27" s="302">
        <f>IF(AE25="","",VLOOKUP(AE25,'標準様式１【記載例】シフト記号表（勤務時間帯）'!$C$6:$U$35,19,FALSE))</f>
        <v>7</v>
      </c>
      <c r="AF27" s="303" t="str">
        <f>IF(AF25="","",VLOOKUP(AF25,'標準様式１【記載例】シフト記号表（勤務時間帯）'!$C$6:$U$35,19,FALSE))</f>
        <v/>
      </c>
      <c r="AG27" s="301" t="str">
        <f>IF(AG25="","",VLOOKUP(AG25,'標準様式１【記載例】シフト記号表（勤務時間帯）'!$C$6:$U$35,19,FALSE))</f>
        <v/>
      </c>
      <c r="AH27" s="302">
        <f>IF(AH25="","",VLOOKUP(AH25,'標準様式１【記載例】シフト記号表（勤務時間帯）'!$C$6:$U$35,19,FALSE))</f>
        <v>7</v>
      </c>
      <c r="AI27" s="302">
        <f>IF(AI25="","",VLOOKUP(AI25,'標準様式１【記載例】シフト記号表（勤務時間帯）'!$C$6:$U$35,19,FALSE))</f>
        <v>7</v>
      </c>
      <c r="AJ27" s="302">
        <f>IF(AJ25="","",VLOOKUP(AJ25,'標準様式１【記載例】シフト記号表（勤務時間帯）'!$C$6:$U$35,19,FALSE))</f>
        <v>7</v>
      </c>
      <c r="AK27" s="302">
        <f>IF(AK25="","",VLOOKUP(AK25,'標準様式１【記載例】シフト記号表（勤務時間帯）'!$C$6:$U$35,19,FALSE))</f>
        <v>7</v>
      </c>
      <c r="AL27" s="302">
        <f>IF(AL25="","",VLOOKUP(AL25,'標準様式１【記載例】シフト記号表（勤務時間帯）'!$C$6:$U$35,19,FALSE))</f>
        <v>7</v>
      </c>
      <c r="AM27" s="303" t="str">
        <f>IF(AM25="","",VLOOKUP(AM25,'標準様式１【記載例】シフト記号表（勤務時間帯）'!$C$6:$U$35,19,FALSE))</f>
        <v/>
      </c>
      <c r="AN27" s="301" t="str">
        <f>IF(AN25="","",VLOOKUP(AN25,'標準様式１【記載例】シフト記号表（勤務時間帯）'!$C$6:$U$35,19,FALSE))</f>
        <v/>
      </c>
      <c r="AO27" s="302">
        <f>IF(AO25="","",VLOOKUP(AO25,'標準様式１【記載例】シフト記号表（勤務時間帯）'!$C$6:$U$35,19,FALSE))</f>
        <v>7</v>
      </c>
      <c r="AP27" s="302">
        <f>IF(AP25="","",VLOOKUP(AP25,'標準様式１【記載例】シフト記号表（勤務時間帯）'!$C$6:$U$35,19,FALSE))</f>
        <v>7</v>
      </c>
      <c r="AQ27" s="302">
        <f>IF(AQ25="","",VLOOKUP(AQ25,'標準様式１【記載例】シフト記号表（勤務時間帯）'!$C$6:$U$35,19,FALSE))</f>
        <v>7</v>
      </c>
      <c r="AR27" s="302">
        <f>IF(AR25="","",VLOOKUP(AR25,'標準様式１【記載例】シフト記号表（勤務時間帯）'!$C$6:$U$35,19,FALSE))</f>
        <v>7</v>
      </c>
      <c r="AS27" s="302">
        <f>IF(AS25="","",VLOOKUP(AS25,'標準様式１【記載例】シフト記号表（勤務時間帯）'!$C$6:$U$35,19,FALSE))</f>
        <v>7</v>
      </c>
      <c r="AT27" s="303" t="str">
        <f>IF(AT25="","",VLOOKUP(AT25,'標準様式１【記載例】シフト記号表（勤務時間帯）'!$C$6:$U$35,19,FALSE))</f>
        <v/>
      </c>
      <c r="AU27" s="301" t="str">
        <f>IF(AU25="","",VLOOKUP(AU25,'標準様式１【記載例】シフト記号表（勤務時間帯）'!$C$6:$U$35,19,FALSE))</f>
        <v/>
      </c>
      <c r="AV27" s="302" t="str">
        <f>IF(AV25="","",VLOOKUP(AV25,'標準様式１【記載例】シフト記号表（勤務時間帯）'!$C$6:$U$35,19,FALSE))</f>
        <v/>
      </c>
      <c r="AW27" s="302" t="str">
        <f>IF(AW25="","",VLOOKUP(AW25,'標準様式１【記載例】シフト記号表（勤務時間帯）'!$C$6:$U$35,19,FALSE))</f>
        <v/>
      </c>
      <c r="AX27" s="1599">
        <f>IF($BB$3="４週",SUM(S27:AT27),IF($BB$3="暦月",SUM(S27:AW27),""))</f>
        <v>140</v>
      </c>
      <c r="AY27" s="1600"/>
      <c r="AZ27" s="1601">
        <f>IF($BB$3="４週",AX27/4,IF($BB$3="暦月",標準様式１【記載例】地密通所!AX27/(標準様式１【記載例】地密通所!$BB$8/7),""))</f>
        <v>35</v>
      </c>
      <c r="BA27" s="1602"/>
      <c r="BB27" s="1586"/>
      <c r="BC27" s="1587"/>
      <c r="BD27" s="1587"/>
      <c r="BE27" s="1587"/>
      <c r="BF27" s="1588"/>
    </row>
    <row r="28" spans="2:58" ht="20.25" customHeight="1" x14ac:dyDescent="0.15">
      <c r="B28" s="1714">
        <f>B25+1</f>
        <v>3</v>
      </c>
      <c r="C28" s="1625" t="s">
        <v>552</v>
      </c>
      <c r="D28" s="1626"/>
      <c r="E28" s="1627"/>
      <c r="F28" s="304"/>
      <c r="G28" s="1606" t="s">
        <v>618</v>
      </c>
      <c r="H28" s="1608" t="s">
        <v>619</v>
      </c>
      <c r="I28" s="1538"/>
      <c r="J28" s="1538"/>
      <c r="K28" s="1539"/>
      <c r="L28" s="1609" t="s">
        <v>620</v>
      </c>
      <c r="M28" s="1610"/>
      <c r="N28" s="1610"/>
      <c r="O28" s="1611"/>
      <c r="P28" s="1615" t="s">
        <v>548</v>
      </c>
      <c r="Q28" s="1616"/>
      <c r="R28" s="1617"/>
      <c r="S28" s="293" t="s">
        <v>574</v>
      </c>
      <c r="T28" s="294"/>
      <c r="U28" s="294"/>
      <c r="V28" s="294"/>
      <c r="W28" s="294"/>
      <c r="X28" s="294"/>
      <c r="Y28" s="295" t="s">
        <v>574</v>
      </c>
      <c r="Z28" s="293" t="s">
        <v>574</v>
      </c>
      <c r="AA28" s="294"/>
      <c r="AB28" s="294"/>
      <c r="AC28" s="294"/>
      <c r="AD28" s="294"/>
      <c r="AE28" s="294"/>
      <c r="AF28" s="295" t="s">
        <v>574</v>
      </c>
      <c r="AG28" s="293" t="s">
        <v>574</v>
      </c>
      <c r="AH28" s="294"/>
      <c r="AI28" s="294"/>
      <c r="AJ28" s="294"/>
      <c r="AK28" s="294"/>
      <c r="AL28" s="294"/>
      <c r="AM28" s="295" t="s">
        <v>574</v>
      </c>
      <c r="AN28" s="293" t="s">
        <v>574</v>
      </c>
      <c r="AO28" s="294"/>
      <c r="AP28" s="294"/>
      <c r="AQ28" s="294"/>
      <c r="AR28" s="294"/>
      <c r="AS28" s="294"/>
      <c r="AT28" s="295" t="s">
        <v>574</v>
      </c>
      <c r="AU28" s="293"/>
      <c r="AV28" s="294"/>
      <c r="AW28" s="294"/>
      <c r="AX28" s="1618"/>
      <c r="AY28" s="1619"/>
      <c r="AZ28" s="1620"/>
      <c r="BA28" s="1621"/>
      <c r="BB28" s="1622" t="s">
        <v>554</v>
      </c>
      <c r="BC28" s="1623"/>
      <c r="BD28" s="1623"/>
      <c r="BE28" s="1623"/>
      <c r="BF28" s="1624"/>
    </row>
    <row r="29" spans="2:58" ht="20.25" customHeight="1" x14ac:dyDescent="0.15">
      <c r="B29" s="1714"/>
      <c r="C29" s="1628"/>
      <c r="D29" s="1629"/>
      <c r="E29" s="1630"/>
      <c r="F29" s="296"/>
      <c r="G29" s="1533"/>
      <c r="H29" s="1537"/>
      <c r="I29" s="1538"/>
      <c r="J29" s="1538"/>
      <c r="K29" s="1539"/>
      <c r="L29" s="1543"/>
      <c r="M29" s="1544"/>
      <c r="N29" s="1544"/>
      <c r="O29" s="1545"/>
      <c r="P29" s="1589" t="s">
        <v>549</v>
      </c>
      <c r="Q29" s="1590"/>
      <c r="R29" s="1591"/>
      <c r="S29" s="297">
        <f>IF(S28="","",VLOOKUP(S28,'標準様式１【記載例】シフト記号表（勤務時間帯）'!$C$6:$K$35,9,FALSE))</f>
        <v>8</v>
      </c>
      <c r="T29" s="298" t="str">
        <f>IF(T28="","",VLOOKUP(T28,'標準様式１【記載例】シフト記号表（勤務時間帯）'!$C$6:$K$35,9,FALSE))</f>
        <v/>
      </c>
      <c r="U29" s="298" t="str">
        <f>IF(U28="","",VLOOKUP(U28,'標準様式１【記載例】シフト記号表（勤務時間帯）'!$C$6:$K$35,9,FALSE))</f>
        <v/>
      </c>
      <c r="V29" s="298" t="str">
        <f>IF(V28="","",VLOOKUP(V28,'標準様式１【記載例】シフト記号表（勤務時間帯）'!$C$6:$K$35,9,FALSE))</f>
        <v/>
      </c>
      <c r="W29" s="298" t="str">
        <f>IF(W28="","",VLOOKUP(W28,'標準様式１【記載例】シフト記号表（勤務時間帯）'!$C$6:$K$35,9,FALSE))</f>
        <v/>
      </c>
      <c r="X29" s="298" t="str">
        <f>IF(X28="","",VLOOKUP(X28,'標準様式１【記載例】シフト記号表（勤務時間帯）'!$C$6:$K$35,9,FALSE))</f>
        <v/>
      </c>
      <c r="Y29" s="299">
        <f>IF(Y28="","",VLOOKUP(Y28,'標準様式１【記載例】シフト記号表（勤務時間帯）'!$C$6:$K$35,9,FALSE))</f>
        <v>8</v>
      </c>
      <c r="Z29" s="297">
        <f>IF(Z28="","",VLOOKUP(Z28,'標準様式１【記載例】シフト記号表（勤務時間帯）'!$C$6:$K$35,9,FALSE))</f>
        <v>8</v>
      </c>
      <c r="AA29" s="298" t="str">
        <f>IF(AA28="","",VLOOKUP(AA28,'標準様式１【記載例】シフト記号表（勤務時間帯）'!$C$6:$K$35,9,FALSE))</f>
        <v/>
      </c>
      <c r="AB29" s="298" t="str">
        <f>IF(AB28="","",VLOOKUP(AB28,'標準様式１【記載例】シフト記号表（勤務時間帯）'!$C$6:$K$35,9,FALSE))</f>
        <v/>
      </c>
      <c r="AC29" s="298" t="str">
        <f>IF(AC28="","",VLOOKUP(AC28,'標準様式１【記載例】シフト記号表（勤務時間帯）'!$C$6:$K$35,9,FALSE))</f>
        <v/>
      </c>
      <c r="AD29" s="298" t="str">
        <f>IF(AD28="","",VLOOKUP(AD28,'標準様式１【記載例】シフト記号表（勤務時間帯）'!$C$6:$K$35,9,FALSE))</f>
        <v/>
      </c>
      <c r="AE29" s="298" t="str">
        <f>IF(AE28="","",VLOOKUP(AE28,'標準様式１【記載例】シフト記号表（勤務時間帯）'!$C$6:$K$35,9,FALSE))</f>
        <v/>
      </c>
      <c r="AF29" s="299">
        <f>IF(AF28="","",VLOOKUP(AF28,'標準様式１【記載例】シフト記号表（勤務時間帯）'!$C$6:$K$35,9,FALSE))</f>
        <v>8</v>
      </c>
      <c r="AG29" s="297">
        <f>IF(AG28="","",VLOOKUP(AG28,'標準様式１【記載例】シフト記号表（勤務時間帯）'!$C$6:$K$35,9,FALSE))</f>
        <v>8</v>
      </c>
      <c r="AH29" s="298" t="str">
        <f>IF(AH28="","",VLOOKUP(AH28,'標準様式１【記載例】シフト記号表（勤務時間帯）'!$C$6:$K$35,9,FALSE))</f>
        <v/>
      </c>
      <c r="AI29" s="298" t="str">
        <f>IF(AI28="","",VLOOKUP(AI28,'標準様式１【記載例】シフト記号表（勤務時間帯）'!$C$6:$K$35,9,FALSE))</f>
        <v/>
      </c>
      <c r="AJ29" s="298" t="str">
        <f>IF(AJ28="","",VLOOKUP(AJ28,'標準様式１【記載例】シフト記号表（勤務時間帯）'!$C$6:$K$35,9,FALSE))</f>
        <v/>
      </c>
      <c r="AK29" s="298" t="str">
        <f>IF(AK28="","",VLOOKUP(AK28,'標準様式１【記載例】シフト記号表（勤務時間帯）'!$C$6:$K$35,9,FALSE))</f>
        <v/>
      </c>
      <c r="AL29" s="298" t="str">
        <f>IF(AL28="","",VLOOKUP(AL28,'標準様式１【記載例】シフト記号表（勤務時間帯）'!$C$6:$K$35,9,FALSE))</f>
        <v/>
      </c>
      <c r="AM29" s="299">
        <f>IF(AM28="","",VLOOKUP(AM28,'標準様式１【記載例】シフト記号表（勤務時間帯）'!$C$6:$K$35,9,FALSE))</f>
        <v>8</v>
      </c>
      <c r="AN29" s="297">
        <f>IF(AN28="","",VLOOKUP(AN28,'標準様式１【記載例】シフト記号表（勤務時間帯）'!$C$6:$K$35,9,FALSE))</f>
        <v>8</v>
      </c>
      <c r="AO29" s="298" t="str">
        <f>IF(AO28="","",VLOOKUP(AO28,'標準様式１【記載例】シフト記号表（勤務時間帯）'!$C$6:$K$35,9,FALSE))</f>
        <v/>
      </c>
      <c r="AP29" s="298" t="str">
        <f>IF(AP28="","",VLOOKUP(AP28,'標準様式１【記載例】シフト記号表（勤務時間帯）'!$C$6:$K$35,9,FALSE))</f>
        <v/>
      </c>
      <c r="AQ29" s="298" t="str">
        <f>IF(AQ28="","",VLOOKUP(AQ28,'標準様式１【記載例】シフト記号表（勤務時間帯）'!$C$6:$K$35,9,FALSE))</f>
        <v/>
      </c>
      <c r="AR29" s="298" t="str">
        <f>IF(AR28="","",VLOOKUP(AR28,'標準様式１【記載例】シフト記号表（勤務時間帯）'!$C$6:$K$35,9,FALSE))</f>
        <v/>
      </c>
      <c r="AS29" s="298" t="str">
        <f>IF(AS28="","",VLOOKUP(AS28,'標準様式１【記載例】シフト記号表（勤務時間帯）'!$C$6:$K$35,9,FALSE))</f>
        <v/>
      </c>
      <c r="AT29" s="299">
        <f>IF(AT28="","",VLOOKUP(AT28,'標準様式１【記載例】シフト記号表（勤務時間帯）'!$C$6:$K$35,9,FALSE))</f>
        <v>8</v>
      </c>
      <c r="AU29" s="297" t="str">
        <f>IF(AU28="","",VLOOKUP(AU28,'標準様式１【記載例】シフト記号表（勤務時間帯）'!$C$6:$K$35,9,FALSE))</f>
        <v/>
      </c>
      <c r="AV29" s="298" t="str">
        <f>IF(AV28="","",VLOOKUP(AV28,'標準様式１【記載例】シフト記号表（勤務時間帯）'!$C$6:$K$35,9,FALSE))</f>
        <v/>
      </c>
      <c r="AW29" s="298" t="str">
        <f>IF(AW28="","",VLOOKUP(AW28,'標準様式１【記載例】シフト記号表（勤務時間帯）'!$C$6:$K$35,9,FALSE))</f>
        <v/>
      </c>
      <c r="AX29" s="1592">
        <f>IF($BB$3="４週",SUM(S29:AT29),IF($BB$3="暦月",SUM(S29:AW29),""))</f>
        <v>64</v>
      </c>
      <c r="AY29" s="1593"/>
      <c r="AZ29" s="1594">
        <f>IF($BB$3="４週",AX29/4,IF($BB$3="暦月",標準様式１【記載例】地密通所!AX29/(標準様式１【記載例】地密通所!$BB$8/7),""))</f>
        <v>16</v>
      </c>
      <c r="BA29" s="1595"/>
      <c r="BB29" s="1583"/>
      <c r="BC29" s="1584"/>
      <c r="BD29" s="1584"/>
      <c r="BE29" s="1584"/>
      <c r="BF29" s="1585"/>
    </row>
    <row r="30" spans="2:58" ht="20.25" customHeight="1" x14ac:dyDescent="0.15">
      <c r="B30" s="1714"/>
      <c r="C30" s="1631"/>
      <c r="D30" s="1632"/>
      <c r="E30" s="1633"/>
      <c r="F30" s="296" t="str">
        <f>C28</f>
        <v>生活相談員</v>
      </c>
      <c r="G30" s="1607"/>
      <c r="H30" s="1537"/>
      <c r="I30" s="1538"/>
      <c r="J30" s="1538"/>
      <c r="K30" s="1539"/>
      <c r="L30" s="1612"/>
      <c r="M30" s="1613"/>
      <c r="N30" s="1613"/>
      <c r="O30" s="1614"/>
      <c r="P30" s="1596" t="s">
        <v>550</v>
      </c>
      <c r="Q30" s="1597"/>
      <c r="R30" s="1598"/>
      <c r="S30" s="301">
        <f>IF(S28="","",VLOOKUP(S28,'標準様式１【記載例】シフト記号表（勤務時間帯）'!$C$6:$U$35,19,FALSE))</f>
        <v>7</v>
      </c>
      <c r="T30" s="302" t="str">
        <f>IF(T28="","",VLOOKUP(T28,'標準様式１【記載例】シフト記号表（勤務時間帯）'!$C$6:$U$35,19,FALSE))</f>
        <v/>
      </c>
      <c r="U30" s="302" t="str">
        <f>IF(U28="","",VLOOKUP(U28,'標準様式１【記載例】シフト記号表（勤務時間帯）'!$C$6:$U$35,19,FALSE))</f>
        <v/>
      </c>
      <c r="V30" s="302" t="str">
        <f>IF(V28="","",VLOOKUP(V28,'標準様式１【記載例】シフト記号表（勤務時間帯）'!$C$6:$U$35,19,FALSE))</f>
        <v/>
      </c>
      <c r="W30" s="302" t="str">
        <f>IF(W28="","",VLOOKUP(W28,'標準様式１【記載例】シフト記号表（勤務時間帯）'!$C$6:$U$35,19,FALSE))</f>
        <v/>
      </c>
      <c r="X30" s="302" t="str">
        <f>IF(X28="","",VLOOKUP(X28,'標準様式１【記載例】シフト記号表（勤務時間帯）'!$C$6:$U$35,19,FALSE))</f>
        <v/>
      </c>
      <c r="Y30" s="303">
        <f>IF(Y28="","",VLOOKUP(Y28,'標準様式１【記載例】シフト記号表（勤務時間帯）'!$C$6:$U$35,19,FALSE))</f>
        <v>7</v>
      </c>
      <c r="Z30" s="301">
        <f>IF(Z28="","",VLOOKUP(Z28,'標準様式１【記載例】シフト記号表（勤務時間帯）'!$C$6:$U$35,19,FALSE))</f>
        <v>7</v>
      </c>
      <c r="AA30" s="302" t="str">
        <f>IF(AA28="","",VLOOKUP(AA28,'標準様式１【記載例】シフト記号表（勤務時間帯）'!$C$6:$U$35,19,FALSE))</f>
        <v/>
      </c>
      <c r="AB30" s="302" t="str">
        <f>IF(AB28="","",VLOOKUP(AB28,'標準様式１【記載例】シフト記号表（勤務時間帯）'!$C$6:$U$35,19,FALSE))</f>
        <v/>
      </c>
      <c r="AC30" s="302" t="str">
        <f>IF(AC28="","",VLOOKUP(AC28,'標準様式１【記載例】シフト記号表（勤務時間帯）'!$C$6:$U$35,19,FALSE))</f>
        <v/>
      </c>
      <c r="AD30" s="302" t="str">
        <f>IF(AD28="","",VLOOKUP(AD28,'標準様式１【記載例】シフト記号表（勤務時間帯）'!$C$6:$U$35,19,FALSE))</f>
        <v/>
      </c>
      <c r="AE30" s="302" t="str">
        <f>IF(AE28="","",VLOOKUP(AE28,'標準様式１【記載例】シフト記号表（勤務時間帯）'!$C$6:$U$35,19,FALSE))</f>
        <v/>
      </c>
      <c r="AF30" s="303">
        <f>IF(AF28="","",VLOOKUP(AF28,'標準様式１【記載例】シフト記号表（勤務時間帯）'!$C$6:$U$35,19,FALSE))</f>
        <v>7</v>
      </c>
      <c r="AG30" s="301">
        <f>IF(AG28="","",VLOOKUP(AG28,'標準様式１【記載例】シフト記号表（勤務時間帯）'!$C$6:$U$35,19,FALSE))</f>
        <v>7</v>
      </c>
      <c r="AH30" s="302" t="str">
        <f>IF(AH28="","",VLOOKUP(AH28,'標準様式１【記載例】シフト記号表（勤務時間帯）'!$C$6:$U$35,19,FALSE))</f>
        <v/>
      </c>
      <c r="AI30" s="302" t="str">
        <f>IF(AI28="","",VLOOKUP(AI28,'標準様式１【記載例】シフト記号表（勤務時間帯）'!$C$6:$U$35,19,FALSE))</f>
        <v/>
      </c>
      <c r="AJ30" s="302" t="str">
        <f>IF(AJ28="","",VLOOKUP(AJ28,'標準様式１【記載例】シフト記号表（勤務時間帯）'!$C$6:$U$35,19,FALSE))</f>
        <v/>
      </c>
      <c r="AK30" s="302" t="str">
        <f>IF(AK28="","",VLOOKUP(AK28,'標準様式１【記載例】シフト記号表（勤務時間帯）'!$C$6:$U$35,19,FALSE))</f>
        <v/>
      </c>
      <c r="AL30" s="302" t="str">
        <f>IF(AL28="","",VLOOKUP(AL28,'標準様式１【記載例】シフト記号表（勤務時間帯）'!$C$6:$U$35,19,FALSE))</f>
        <v/>
      </c>
      <c r="AM30" s="303">
        <f>IF(AM28="","",VLOOKUP(AM28,'標準様式１【記載例】シフト記号表（勤務時間帯）'!$C$6:$U$35,19,FALSE))</f>
        <v>7</v>
      </c>
      <c r="AN30" s="301">
        <f>IF(AN28="","",VLOOKUP(AN28,'標準様式１【記載例】シフト記号表（勤務時間帯）'!$C$6:$U$35,19,FALSE))</f>
        <v>7</v>
      </c>
      <c r="AO30" s="302" t="str">
        <f>IF(AO28="","",VLOOKUP(AO28,'標準様式１【記載例】シフト記号表（勤務時間帯）'!$C$6:$U$35,19,FALSE))</f>
        <v/>
      </c>
      <c r="AP30" s="302" t="str">
        <f>IF(AP28="","",VLOOKUP(AP28,'標準様式１【記載例】シフト記号表（勤務時間帯）'!$C$6:$U$35,19,FALSE))</f>
        <v/>
      </c>
      <c r="AQ30" s="302" t="str">
        <f>IF(AQ28="","",VLOOKUP(AQ28,'標準様式１【記載例】シフト記号表（勤務時間帯）'!$C$6:$U$35,19,FALSE))</f>
        <v/>
      </c>
      <c r="AR30" s="302" t="str">
        <f>IF(AR28="","",VLOOKUP(AR28,'標準様式１【記載例】シフト記号表（勤務時間帯）'!$C$6:$U$35,19,FALSE))</f>
        <v/>
      </c>
      <c r="AS30" s="302" t="str">
        <f>IF(AS28="","",VLOOKUP(AS28,'標準様式１【記載例】シフト記号表（勤務時間帯）'!$C$6:$U$35,19,FALSE))</f>
        <v/>
      </c>
      <c r="AT30" s="303">
        <f>IF(AT28="","",VLOOKUP(AT28,'標準様式１【記載例】シフト記号表（勤務時間帯）'!$C$6:$U$35,19,FALSE))</f>
        <v>7</v>
      </c>
      <c r="AU30" s="301" t="str">
        <f>IF(AU28="","",VLOOKUP(AU28,'標準様式１【記載例】シフト記号表（勤務時間帯）'!$C$6:$U$35,19,FALSE))</f>
        <v/>
      </c>
      <c r="AV30" s="302" t="str">
        <f>IF(AV28="","",VLOOKUP(AV28,'標準様式１【記載例】シフト記号表（勤務時間帯）'!$C$6:$U$35,19,FALSE))</f>
        <v/>
      </c>
      <c r="AW30" s="302" t="str">
        <f>IF(AW28="","",VLOOKUP(AW28,'標準様式１【記載例】シフト記号表（勤務時間帯）'!$C$6:$U$35,19,FALSE))</f>
        <v/>
      </c>
      <c r="AX30" s="1599">
        <f>IF($BB$3="４週",SUM(S30:AT30),IF($BB$3="暦月",SUM(S30:AW30),""))</f>
        <v>56</v>
      </c>
      <c r="AY30" s="1600"/>
      <c r="AZ30" s="1601">
        <f>IF($BB$3="４週",AX30/4,IF($BB$3="暦月",標準様式１【記載例】地密通所!AX30/(標準様式１【記載例】地密通所!$BB$8/7),""))</f>
        <v>14</v>
      </c>
      <c r="BA30" s="1602"/>
      <c r="BB30" s="1586"/>
      <c r="BC30" s="1587"/>
      <c r="BD30" s="1587"/>
      <c r="BE30" s="1587"/>
      <c r="BF30" s="1588"/>
    </row>
    <row r="31" spans="2:58" ht="20.25" customHeight="1" x14ac:dyDescent="0.15">
      <c r="B31" s="1714">
        <f>B28+1</f>
        <v>4</v>
      </c>
      <c r="C31" s="1625" t="s">
        <v>553</v>
      </c>
      <c r="D31" s="1626"/>
      <c r="E31" s="1627"/>
      <c r="F31" s="304"/>
      <c r="G31" s="1606" t="s">
        <v>618</v>
      </c>
      <c r="H31" s="1608" t="s">
        <v>621</v>
      </c>
      <c r="I31" s="1538"/>
      <c r="J31" s="1538"/>
      <c r="K31" s="1539"/>
      <c r="L31" s="1609" t="s">
        <v>622</v>
      </c>
      <c r="M31" s="1610"/>
      <c r="N31" s="1610"/>
      <c r="O31" s="1611"/>
      <c r="P31" s="1615" t="s">
        <v>548</v>
      </c>
      <c r="Q31" s="1616"/>
      <c r="R31" s="1617"/>
      <c r="S31" s="293" t="s">
        <v>599</v>
      </c>
      <c r="T31" s="294"/>
      <c r="U31" s="294" t="s">
        <v>599</v>
      </c>
      <c r="V31" s="294" t="s">
        <v>599</v>
      </c>
      <c r="W31" s="294"/>
      <c r="X31" s="294" t="s">
        <v>599</v>
      </c>
      <c r="Y31" s="295"/>
      <c r="Z31" s="293" t="s">
        <v>599</v>
      </c>
      <c r="AA31" s="294"/>
      <c r="AB31" s="294" t="s">
        <v>599</v>
      </c>
      <c r="AC31" s="294" t="s">
        <v>599</v>
      </c>
      <c r="AD31" s="294"/>
      <c r="AE31" s="294" t="s">
        <v>599</v>
      </c>
      <c r="AF31" s="295"/>
      <c r="AG31" s="293" t="s">
        <v>599</v>
      </c>
      <c r="AH31" s="294"/>
      <c r="AI31" s="294" t="s">
        <v>599</v>
      </c>
      <c r="AJ31" s="294" t="s">
        <v>599</v>
      </c>
      <c r="AK31" s="294"/>
      <c r="AL31" s="294" t="s">
        <v>599</v>
      </c>
      <c r="AM31" s="295"/>
      <c r="AN31" s="293" t="s">
        <v>599</v>
      </c>
      <c r="AO31" s="294"/>
      <c r="AP31" s="294" t="s">
        <v>599</v>
      </c>
      <c r="AQ31" s="294" t="s">
        <v>599</v>
      </c>
      <c r="AR31" s="294"/>
      <c r="AS31" s="294" t="s">
        <v>599</v>
      </c>
      <c r="AT31" s="295"/>
      <c r="AU31" s="293"/>
      <c r="AV31" s="294"/>
      <c r="AW31" s="294"/>
      <c r="AX31" s="1618"/>
      <c r="AY31" s="1619"/>
      <c r="AZ31" s="1620"/>
      <c r="BA31" s="1621"/>
      <c r="BB31" s="1622" t="s">
        <v>623</v>
      </c>
      <c r="BC31" s="1623"/>
      <c r="BD31" s="1623"/>
      <c r="BE31" s="1623"/>
      <c r="BF31" s="1624"/>
    </row>
    <row r="32" spans="2:58" ht="20.25" customHeight="1" x14ac:dyDescent="0.15">
      <c r="B32" s="1714"/>
      <c r="C32" s="1628"/>
      <c r="D32" s="1629"/>
      <c r="E32" s="1630"/>
      <c r="F32" s="296"/>
      <c r="G32" s="1533"/>
      <c r="H32" s="1537"/>
      <c r="I32" s="1538"/>
      <c r="J32" s="1538"/>
      <c r="K32" s="1539"/>
      <c r="L32" s="1543"/>
      <c r="M32" s="1544"/>
      <c r="N32" s="1544"/>
      <c r="O32" s="1545"/>
      <c r="P32" s="1589" t="s">
        <v>549</v>
      </c>
      <c r="Q32" s="1590"/>
      <c r="R32" s="1591"/>
      <c r="S32" s="297">
        <f>IF(S31="","",VLOOKUP(S31,'標準様式１【記載例】シフト記号表（勤務時間帯）'!$C$6:$K$35,9,FALSE))</f>
        <v>4</v>
      </c>
      <c r="T32" s="298" t="str">
        <f>IF(T31="","",VLOOKUP(T31,'標準様式１【記載例】シフト記号表（勤務時間帯）'!$C$6:$K$35,9,FALSE))</f>
        <v/>
      </c>
      <c r="U32" s="298">
        <f>IF(U31="","",VLOOKUP(U31,'標準様式１【記載例】シフト記号表（勤務時間帯）'!$C$6:$K$35,9,FALSE))</f>
        <v>4</v>
      </c>
      <c r="V32" s="298">
        <f>IF(V31="","",VLOOKUP(V31,'標準様式１【記載例】シフト記号表（勤務時間帯）'!$C$6:$K$35,9,FALSE))</f>
        <v>4</v>
      </c>
      <c r="W32" s="298" t="str">
        <f>IF(W31="","",VLOOKUP(W31,'標準様式１【記載例】シフト記号表（勤務時間帯）'!$C$6:$K$35,9,FALSE))</f>
        <v/>
      </c>
      <c r="X32" s="298">
        <f>IF(X31="","",VLOOKUP(X31,'標準様式１【記載例】シフト記号表（勤務時間帯）'!$C$6:$K$35,9,FALSE))</f>
        <v>4</v>
      </c>
      <c r="Y32" s="299" t="str">
        <f>IF(Y31="","",VLOOKUP(Y31,'標準様式１【記載例】シフト記号表（勤務時間帯）'!$C$6:$K$35,9,FALSE))</f>
        <v/>
      </c>
      <c r="Z32" s="297">
        <f>IF(Z31="","",VLOOKUP(Z31,'標準様式１【記載例】シフト記号表（勤務時間帯）'!$C$6:$K$35,9,FALSE))</f>
        <v>4</v>
      </c>
      <c r="AA32" s="298" t="str">
        <f>IF(AA31="","",VLOOKUP(AA31,'標準様式１【記載例】シフト記号表（勤務時間帯）'!$C$6:$K$35,9,FALSE))</f>
        <v/>
      </c>
      <c r="AB32" s="298">
        <f>IF(AB31="","",VLOOKUP(AB31,'標準様式１【記載例】シフト記号表（勤務時間帯）'!$C$6:$K$35,9,FALSE))</f>
        <v>4</v>
      </c>
      <c r="AC32" s="298">
        <f>IF(AC31="","",VLOOKUP(AC31,'標準様式１【記載例】シフト記号表（勤務時間帯）'!$C$6:$K$35,9,FALSE))</f>
        <v>4</v>
      </c>
      <c r="AD32" s="298" t="str">
        <f>IF(AD31="","",VLOOKUP(AD31,'標準様式１【記載例】シフト記号表（勤務時間帯）'!$C$6:$K$35,9,FALSE))</f>
        <v/>
      </c>
      <c r="AE32" s="298">
        <f>IF(AE31="","",VLOOKUP(AE31,'標準様式１【記載例】シフト記号表（勤務時間帯）'!$C$6:$K$35,9,FALSE))</f>
        <v>4</v>
      </c>
      <c r="AF32" s="299" t="str">
        <f>IF(AF31="","",VLOOKUP(AF31,'標準様式１【記載例】シフト記号表（勤務時間帯）'!$C$6:$K$35,9,FALSE))</f>
        <v/>
      </c>
      <c r="AG32" s="297">
        <f>IF(AG31="","",VLOOKUP(AG31,'標準様式１【記載例】シフト記号表（勤務時間帯）'!$C$6:$K$35,9,FALSE))</f>
        <v>4</v>
      </c>
      <c r="AH32" s="298" t="str">
        <f>IF(AH31="","",VLOOKUP(AH31,'標準様式１【記載例】シフト記号表（勤務時間帯）'!$C$6:$K$35,9,FALSE))</f>
        <v/>
      </c>
      <c r="AI32" s="298">
        <f>IF(AI31="","",VLOOKUP(AI31,'標準様式１【記載例】シフト記号表（勤務時間帯）'!$C$6:$K$35,9,FALSE))</f>
        <v>4</v>
      </c>
      <c r="AJ32" s="298">
        <f>IF(AJ31="","",VLOOKUP(AJ31,'標準様式１【記載例】シフト記号表（勤務時間帯）'!$C$6:$K$35,9,FALSE))</f>
        <v>4</v>
      </c>
      <c r="AK32" s="298" t="str">
        <f>IF(AK31="","",VLOOKUP(AK31,'標準様式１【記載例】シフト記号表（勤務時間帯）'!$C$6:$K$35,9,FALSE))</f>
        <v/>
      </c>
      <c r="AL32" s="298">
        <f>IF(AL31="","",VLOOKUP(AL31,'標準様式１【記載例】シフト記号表（勤務時間帯）'!$C$6:$K$35,9,FALSE))</f>
        <v>4</v>
      </c>
      <c r="AM32" s="299" t="str">
        <f>IF(AM31="","",VLOOKUP(AM31,'標準様式１【記載例】シフト記号表（勤務時間帯）'!$C$6:$K$35,9,FALSE))</f>
        <v/>
      </c>
      <c r="AN32" s="297">
        <f>IF(AN31="","",VLOOKUP(AN31,'標準様式１【記載例】シフト記号表（勤務時間帯）'!$C$6:$K$35,9,FALSE))</f>
        <v>4</v>
      </c>
      <c r="AO32" s="298" t="str">
        <f>IF(AO31="","",VLOOKUP(AO31,'標準様式１【記載例】シフト記号表（勤務時間帯）'!$C$6:$K$35,9,FALSE))</f>
        <v/>
      </c>
      <c r="AP32" s="298">
        <f>IF(AP31="","",VLOOKUP(AP31,'標準様式１【記載例】シフト記号表（勤務時間帯）'!$C$6:$K$35,9,FALSE))</f>
        <v>4</v>
      </c>
      <c r="AQ32" s="298">
        <f>IF(AQ31="","",VLOOKUP(AQ31,'標準様式１【記載例】シフト記号表（勤務時間帯）'!$C$6:$K$35,9,FALSE))</f>
        <v>4</v>
      </c>
      <c r="AR32" s="298" t="str">
        <f>IF(AR31="","",VLOOKUP(AR31,'標準様式１【記載例】シフト記号表（勤務時間帯）'!$C$6:$K$35,9,FALSE))</f>
        <v/>
      </c>
      <c r="AS32" s="298">
        <f>IF(AS31="","",VLOOKUP(AS31,'標準様式１【記載例】シフト記号表（勤務時間帯）'!$C$6:$K$35,9,FALSE))</f>
        <v>4</v>
      </c>
      <c r="AT32" s="299" t="str">
        <f>IF(AT31="","",VLOOKUP(AT31,'標準様式１【記載例】シフト記号表（勤務時間帯）'!$C$6:$K$35,9,FALSE))</f>
        <v/>
      </c>
      <c r="AU32" s="297" t="str">
        <f>IF(AU31="","",VLOOKUP(AU31,'標準様式１【記載例】シフト記号表（勤務時間帯）'!$C$6:$K$35,9,FALSE))</f>
        <v/>
      </c>
      <c r="AV32" s="298" t="str">
        <f>IF(AV31="","",VLOOKUP(AV31,'標準様式１【記載例】シフト記号表（勤務時間帯）'!$C$6:$K$35,9,FALSE))</f>
        <v/>
      </c>
      <c r="AW32" s="298" t="str">
        <f>IF(AW31="","",VLOOKUP(AW31,'標準様式１【記載例】シフト記号表（勤務時間帯）'!$C$6:$K$35,9,FALSE))</f>
        <v/>
      </c>
      <c r="AX32" s="1592">
        <f>IF($BB$3="４週",SUM(S32:AT32),IF($BB$3="暦月",SUM(S32:AW32),""))</f>
        <v>64</v>
      </c>
      <c r="AY32" s="1593"/>
      <c r="AZ32" s="1594">
        <f>IF($BB$3="４週",AX32/4,IF($BB$3="暦月",標準様式１【記載例】地密通所!AX32/(標準様式１【記載例】地密通所!$BB$8/7),""))</f>
        <v>16</v>
      </c>
      <c r="BA32" s="1595"/>
      <c r="BB32" s="1583"/>
      <c r="BC32" s="1584"/>
      <c r="BD32" s="1584"/>
      <c r="BE32" s="1584"/>
      <c r="BF32" s="1585"/>
    </row>
    <row r="33" spans="2:58" ht="20.25" customHeight="1" x14ac:dyDescent="0.15">
      <c r="B33" s="1714"/>
      <c r="C33" s="1631"/>
      <c r="D33" s="1632"/>
      <c r="E33" s="1633"/>
      <c r="F33" s="296" t="str">
        <f>C31</f>
        <v>看護職員</v>
      </c>
      <c r="G33" s="1607"/>
      <c r="H33" s="1537"/>
      <c r="I33" s="1538"/>
      <c r="J33" s="1538"/>
      <c r="K33" s="1539"/>
      <c r="L33" s="1612"/>
      <c r="M33" s="1613"/>
      <c r="N33" s="1613"/>
      <c r="O33" s="1614"/>
      <c r="P33" s="1596" t="s">
        <v>550</v>
      </c>
      <c r="Q33" s="1597"/>
      <c r="R33" s="1598"/>
      <c r="S33" s="301">
        <f>IF(S31="","",VLOOKUP(S31,'標準様式１【記載例】シフト記号表（勤務時間帯）'!$C$6:$U$35,19,FALSE))</f>
        <v>4</v>
      </c>
      <c r="T33" s="302" t="str">
        <f>IF(T31="","",VLOOKUP(T31,'標準様式１【記載例】シフト記号表（勤務時間帯）'!$C$6:$U$35,19,FALSE))</f>
        <v/>
      </c>
      <c r="U33" s="302">
        <f>IF(U31="","",VLOOKUP(U31,'標準様式１【記載例】シフト記号表（勤務時間帯）'!$C$6:$U$35,19,FALSE))</f>
        <v>4</v>
      </c>
      <c r="V33" s="302">
        <f>IF(V31="","",VLOOKUP(V31,'標準様式１【記載例】シフト記号表（勤務時間帯）'!$C$6:$U$35,19,FALSE))</f>
        <v>4</v>
      </c>
      <c r="W33" s="302" t="str">
        <f>IF(W31="","",VLOOKUP(W31,'標準様式１【記載例】シフト記号表（勤務時間帯）'!$C$6:$U$35,19,FALSE))</f>
        <v/>
      </c>
      <c r="X33" s="302">
        <f>IF(X31="","",VLOOKUP(X31,'標準様式１【記載例】シフト記号表（勤務時間帯）'!$C$6:$U$35,19,FALSE))</f>
        <v>4</v>
      </c>
      <c r="Y33" s="303" t="str">
        <f>IF(Y31="","",VLOOKUP(Y31,'標準様式１【記載例】シフト記号表（勤務時間帯）'!$C$6:$U$35,19,FALSE))</f>
        <v/>
      </c>
      <c r="Z33" s="301">
        <f>IF(Z31="","",VLOOKUP(Z31,'標準様式１【記載例】シフト記号表（勤務時間帯）'!$C$6:$U$35,19,FALSE))</f>
        <v>4</v>
      </c>
      <c r="AA33" s="302" t="str">
        <f>IF(AA31="","",VLOOKUP(AA31,'標準様式１【記載例】シフト記号表（勤務時間帯）'!$C$6:$U$35,19,FALSE))</f>
        <v/>
      </c>
      <c r="AB33" s="302">
        <f>IF(AB31="","",VLOOKUP(AB31,'標準様式１【記載例】シフト記号表（勤務時間帯）'!$C$6:$U$35,19,FALSE))</f>
        <v>4</v>
      </c>
      <c r="AC33" s="302">
        <f>IF(AC31="","",VLOOKUP(AC31,'標準様式１【記載例】シフト記号表（勤務時間帯）'!$C$6:$U$35,19,FALSE))</f>
        <v>4</v>
      </c>
      <c r="AD33" s="302" t="str">
        <f>IF(AD31="","",VLOOKUP(AD31,'標準様式１【記載例】シフト記号表（勤務時間帯）'!$C$6:$U$35,19,FALSE))</f>
        <v/>
      </c>
      <c r="AE33" s="302">
        <f>IF(AE31="","",VLOOKUP(AE31,'標準様式１【記載例】シフト記号表（勤務時間帯）'!$C$6:$U$35,19,FALSE))</f>
        <v>4</v>
      </c>
      <c r="AF33" s="303" t="str">
        <f>IF(AF31="","",VLOOKUP(AF31,'標準様式１【記載例】シフト記号表（勤務時間帯）'!$C$6:$U$35,19,FALSE))</f>
        <v/>
      </c>
      <c r="AG33" s="301">
        <f>IF(AG31="","",VLOOKUP(AG31,'標準様式１【記載例】シフト記号表（勤務時間帯）'!$C$6:$U$35,19,FALSE))</f>
        <v>4</v>
      </c>
      <c r="AH33" s="302" t="str">
        <f>IF(AH31="","",VLOOKUP(AH31,'標準様式１【記載例】シフト記号表（勤務時間帯）'!$C$6:$U$35,19,FALSE))</f>
        <v/>
      </c>
      <c r="AI33" s="302">
        <f>IF(AI31="","",VLOOKUP(AI31,'標準様式１【記載例】シフト記号表（勤務時間帯）'!$C$6:$U$35,19,FALSE))</f>
        <v>4</v>
      </c>
      <c r="AJ33" s="302">
        <f>IF(AJ31="","",VLOOKUP(AJ31,'標準様式１【記載例】シフト記号表（勤務時間帯）'!$C$6:$U$35,19,FALSE))</f>
        <v>4</v>
      </c>
      <c r="AK33" s="302" t="str">
        <f>IF(AK31="","",VLOOKUP(AK31,'標準様式１【記載例】シフト記号表（勤務時間帯）'!$C$6:$U$35,19,FALSE))</f>
        <v/>
      </c>
      <c r="AL33" s="302">
        <f>IF(AL31="","",VLOOKUP(AL31,'標準様式１【記載例】シフト記号表（勤務時間帯）'!$C$6:$U$35,19,FALSE))</f>
        <v>4</v>
      </c>
      <c r="AM33" s="303" t="str">
        <f>IF(AM31="","",VLOOKUP(AM31,'標準様式１【記載例】シフト記号表（勤務時間帯）'!$C$6:$U$35,19,FALSE))</f>
        <v/>
      </c>
      <c r="AN33" s="301">
        <f>IF(AN31="","",VLOOKUP(AN31,'標準様式１【記載例】シフト記号表（勤務時間帯）'!$C$6:$U$35,19,FALSE))</f>
        <v>4</v>
      </c>
      <c r="AO33" s="302" t="str">
        <f>IF(AO31="","",VLOOKUP(AO31,'標準様式１【記載例】シフト記号表（勤務時間帯）'!$C$6:$U$35,19,FALSE))</f>
        <v/>
      </c>
      <c r="AP33" s="302">
        <f>IF(AP31="","",VLOOKUP(AP31,'標準様式１【記載例】シフト記号表（勤務時間帯）'!$C$6:$U$35,19,FALSE))</f>
        <v>4</v>
      </c>
      <c r="AQ33" s="302">
        <f>IF(AQ31="","",VLOOKUP(AQ31,'標準様式１【記載例】シフト記号表（勤務時間帯）'!$C$6:$U$35,19,FALSE))</f>
        <v>4</v>
      </c>
      <c r="AR33" s="302" t="str">
        <f>IF(AR31="","",VLOOKUP(AR31,'標準様式１【記載例】シフト記号表（勤務時間帯）'!$C$6:$U$35,19,FALSE))</f>
        <v/>
      </c>
      <c r="AS33" s="302">
        <f>IF(AS31="","",VLOOKUP(AS31,'標準様式１【記載例】シフト記号表（勤務時間帯）'!$C$6:$U$35,19,FALSE))</f>
        <v>4</v>
      </c>
      <c r="AT33" s="303" t="str">
        <f>IF(AT31="","",VLOOKUP(AT31,'標準様式１【記載例】シフト記号表（勤務時間帯）'!$C$6:$U$35,19,FALSE))</f>
        <v/>
      </c>
      <c r="AU33" s="301" t="str">
        <f>IF(AU31="","",VLOOKUP(AU31,'標準様式１【記載例】シフト記号表（勤務時間帯）'!$C$6:$U$35,19,FALSE))</f>
        <v/>
      </c>
      <c r="AV33" s="302" t="str">
        <f>IF(AV31="","",VLOOKUP(AV31,'標準様式１【記載例】シフト記号表（勤務時間帯）'!$C$6:$U$35,19,FALSE))</f>
        <v/>
      </c>
      <c r="AW33" s="302" t="str">
        <f>IF(AW31="","",VLOOKUP(AW31,'標準様式１【記載例】シフト記号表（勤務時間帯）'!$C$6:$U$35,19,FALSE))</f>
        <v/>
      </c>
      <c r="AX33" s="1599">
        <f>IF($BB$3="４週",SUM(S33:AT33),IF($BB$3="暦月",SUM(S33:AW33),""))</f>
        <v>64</v>
      </c>
      <c r="AY33" s="1600"/>
      <c r="AZ33" s="1601">
        <f>IF($BB$3="４週",AX33/4,IF($BB$3="暦月",標準様式１【記載例】地密通所!AX33/(標準様式１【記載例】地密通所!$BB$8/7),""))</f>
        <v>16</v>
      </c>
      <c r="BA33" s="1602"/>
      <c r="BB33" s="1586"/>
      <c r="BC33" s="1587"/>
      <c r="BD33" s="1587"/>
      <c r="BE33" s="1587"/>
      <c r="BF33" s="1588"/>
    </row>
    <row r="34" spans="2:58" ht="20.25" customHeight="1" x14ac:dyDescent="0.15">
      <c r="B34" s="1714">
        <f>B31+1</f>
        <v>5</v>
      </c>
      <c r="C34" s="1625" t="s">
        <v>553</v>
      </c>
      <c r="D34" s="1626"/>
      <c r="E34" s="1627"/>
      <c r="F34" s="304"/>
      <c r="G34" s="1606" t="s">
        <v>624</v>
      </c>
      <c r="H34" s="1608" t="s">
        <v>625</v>
      </c>
      <c r="I34" s="1538"/>
      <c r="J34" s="1538"/>
      <c r="K34" s="1539"/>
      <c r="L34" s="1609" t="s">
        <v>626</v>
      </c>
      <c r="M34" s="1610"/>
      <c r="N34" s="1610"/>
      <c r="O34" s="1611"/>
      <c r="P34" s="1615" t="s">
        <v>548</v>
      </c>
      <c r="Q34" s="1616"/>
      <c r="R34" s="1617"/>
      <c r="S34" s="293"/>
      <c r="T34" s="294" t="s">
        <v>599</v>
      </c>
      <c r="U34" s="294"/>
      <c r="V34" s="294"/>
      <c r="W34" s="294" t="s">
        <v>599</v>
      </c>
      <c r="X34" s="294"/>
      <c r="Y34" s="295" t="s">
        <v>599</v>
      </c>
      <c r="Z34" s="293"/>
      <c r="AA34" s="294" t="s">
        <v>599</v>
      </c>
      <c r="AB34" s="294"/>
      <c r="AC34" s="294"/>
      <c r="AD34" s="294" t="s">
        <v>599</v>
      </c>
      <c r="AE34" s="294"/>
      <c r="AF34" s="295" t="s">
        <v>599</v>
      </c>
      <c r="AG34" s="293"/>
      <c r="AH34" s="294" t="s">
        <v>599</v>
      </c>
      <c r="AI34" s="294"/>
      <c r="AJ34" s="294"/>
      <c r="AK34" s="294" t="s">
        <v>599</v>
      </c>
      <c r="AL34" s="294"/>
      <c r="AM34" s="295" t="s">
        <v>599</v>
      </c>
      <c r="AN34" s="293"/>
      <c r="AO34" s="294" t="s">
        <v>599</v>
      </c>
      <c r="AP34" s="294"/>
      <c r="AQ34" s="294"/>
      <c r="AR34" s="294" t="s">
        <v>599</v>
      </c>
      <c r="AS34" s="294"/>
      <c r="AT34" s="295" t="s">
        <v>599</v>
      </c>
      <c r="AU34" s="293"/>
      <c r="AV34" s="294"/>
      <c r="AW34" s="294"/>
      <c r="AX34" s="1618"/>
      <c r="AY34" s="1619"/>
      <c r="AZ34" s="1620"/>
      <c r="BA34" s="1621"/>
      <c r="BB34" s="1622" t="s">
        <v>559</v>
      </c>
      <c r="BC34" s="1623"/>
      <c r="BD34" s="1623"/>
      <c r="BE34" s="1623"/>
      <c r="BF34" s="1624"/>
    </row>
    <row r="35" spans="2:58" ht="20.25" customHeight="1" x14ac:dyDescent="0.15">
      <c r="B35" s="1714"/>
      <c r="C35" s="1628"/>
      <c r="D35" s="1629"/>
      <c r="E35" s="1630"/>
      <c r="F35" s="296"/>
      <c r="G35" s="1533"/>
      <c r="H35" s="1537"/>
      <c r="I35" s="1538"/>
      <c r="J35" s="1538"/>
      <c r="K35" s="1539"/>
      <c r="L35" s="1543"/>
      <c r="M35" s="1544"/>
      <c r="N35" s="1544"/>
      <c r="O35" s="1545"/>
      <c r="P35" s="1589" t="s">
        <v>549</v>
      </c>
      <c r="Q35" s="1590"/>
      <c r="R35" s="1591"/>
      <c r="S35" s="297" t="str">
        <f>IF(S34="","",VLOOKUP(S34,'標準様式１【記載例】シフト記号表（勤務時間帯）'!$C$6:$K$35,9,FALSE))</f>
        <v/>
      </c>
      <c r="T35" s="298">
        <f>IF(T34="","",VLOOKUP(T34,'標準様式１【記載例】シフト記号表（勤務時間帯）'!$C$6:$K$35,9,FALSE))</f>
        <v>4</v>
      </c>
      <c r="U35" s="298" t="str">
        <f>IF(U34="","",VLOOKUP(U34,'標準様式１【記載例】シフト記号表（勤務時間帯）'!$C$6:$K$35,9,FALSE))</f>
        <v/>
      </c>
      <c r="V35" s="298" t="str">
        <f>IF(V34="","",VLOOKUP(V34,'標準様式１【記載例】シフト記号表（勤務時間帯）'!$C$6:$K$35,9,FALSE))</f>
        <v/>
      </c>
      <c r="W35" s="298">
        <f>IF(W34="","",VLOOKUP(W34,'標準様式１【記載例】シフト記号表（勤務時間帯）'!$C$6:$K$35,9,FALSE))</f>
        <v>4</v>
      </c>
      <c r="X35" s="298" t="str">
        <f>IF(X34="","",VLOOKUP(X34,'標準様式１【記載例】シフト記号表（勤務時間帯）'!$C$6:$K$35,9,FALSE))</f>
        <v/>
      </c>
      <c r="Y35" s="299">
        <f>IF(Y34="","",VLOOKUP(Y34,'標準様式１【記載例】シフト記号表（勤務時間帯）'!$C$6:$K$35,9,FALSE))</f>
        <v>4</v>
      </c>
      <c r="Z35" s="297" t="str">
        <f>IF(Z34="","",VLOOKUP(Z34,'標準様式１【記載例】シフト記号表（勤務時間帯）'!$C$6:$K$35,9,FALSE))</f>
        <v/>
      </c>
      <c r="AA35" s="298">
        <f>IF(AA34="","",VLOOKUP(AA34,'標準様式１【記載例】シフト記号表（勤務時間帯）'!$C$6:$K$35,9,FALSE))</f>
        <v>4</v>
      </c>
      <c r="AB35" s="298" t="str">
        <f>IF(AB34="","",VLOOKUP(AB34,'標準様式１【記載例】シフト記号表（勤務時間帯）'!$C$6:$K$35,9,FALSE))</f>
        <v/>
      </c>
      <c r="AC35" s="298" t="str">
        <f>IF(AC34="","",VLOOKUP(AC34,'標準様式１【記載例】シフト記号表（勤務時間帯）'!$C$6:$K$35,9,FALSE))</f>
        <v/>
      </c>
      <c r="AD35" s="298">
        <f>IF(AD34="","",VLOOKUP(AD34,'標準様式１【記載例】シフト記号表（勤務時間帯）'!$C$6:$K$35,9,FALSE))</f>
        <v>4</v>
      </c>
      <c r="AE35" s="298" t="str">
        <f>IF(AE34="","",VLOOKUP(AE34,'標準様式１【記載例】シフト記号表（勤務時間帯）'!$C$6:$K$35,9,FALSE))</f>
        <v/>
      </c>
      <c r="AF35" s="299">
        <f>IF(AF34="","",VLOOKUP(AF34,'標準様式１【記載例】シフト記号表（勤務時間帯）'!$C$6:$K$35,9,FALSE))</f>
        <v>4</v>
      </c>
      <c r="AG35" s="297" t="str">
        <f>IF(AG34="","",VLOOKUP(AG34,'標準様式１【記載例】シフト記号表（勤務時間帯）'!$C$6:$K$35,9,FALSE))</f>
        <v/>
      </c>
      <c r="AH35" s="298">
        <f>IF(AH34="","",VLOOKUP(AH34,'標準様式１【記載例】シフト記号表（勤務時間帯）'!$C$6:$K$35,9,FALSE))</f>
        <v>4</v>
      </c>
      <c r="AI35" s="298" t="str">
        <f>IF(AI34="","",VLOOKUP(AI34,'標準様式１【記載例】シフト記号表（勤務時間帯）'!$C$6:$K$35,9,FALSE))</f>
        <v/>
      </c>
      <c r="AJ35" s="298" t="str">
        <f>IF(AJ34="","",VLOOKUP(AJ34,'標準様式１【記載例】シフト記号表（勤務時間帯）'!$C$6:$K$35,9,FALSE))</f>
        <v/>
      </c>
      <c r="AK35" s="298">
        <f>IF(AK34="","",VLOOKUP(AK34,'標準様式１【記載例】シフト記号表（勤務時間帯）'!$C$6:$K$35,9,FALSE))</f>
        <v>4</v>
      </c>
      <c r="AL35" s="298" t="str">
        <f>IF(AL34="","",VLOOKUP(AL34,'標準様式１【記載例】シフト記号表（勤務時間帯）'!$C$6:$K$35,9,FALSE))</f>
        <v/>
      </c>
      <c r="AM35" s="299">
        <f>IF(AM34="","",VLOOKUP(AM34,'標準様式１【記載例】シフト記号表（勤務時間帯）'!$C$6:$K$35,9,FALSE))</f>
        <v>4</v>
      </c>
      <c r="AN35" s="297" t="str">
        <f>IF(AN34="","",VLOOKUP(AN34,'標準様式１【記載例】シフト記号表（勤務時間帯）'!$C$6:$K$35,9,FALSE))</f>
        <v/>
      </c>
      <c r="AO35" s="298">
        <f>IF(AO34="","",VLOOKUP(AO34,'標準様式１【記載例】シフト記号表（勤務時間帯）'!$C$6:$K$35,9,FALSE))</f>
        <v>4</v>
      </c>
      <c r="AP35" s="298" t="str">
        <f>IF(AP34="","",VLOOKUP(AP34,'標準様式１【記載例】シフト記号表（勤務時間帯）'!$C$6:$K$35,9,FALSE))</f>
        <v/>
      </c>
      <c r="AQ35" s="298" t="str">
        <f>IF(AQ34="","",VLOOKUP(AQ34,'標準様式１【記載例】シフト記号表（勤務時間帯）'!$C$6:$K$35,9,FALSE))</f>
        <v/>
      </c>
      <c r="AR35" s="298">
        <f>IF(AR34="","",VLOOKUP(AR34,'標準様式１【記載例】シフト記号表（勤務時間帯）'!$C$6:$K$35,9,FALSE))</f>
        <v>4</v>
      </c>
      <c r="AS35" s="298" t="str">
        <f>IF(AS34="","",VLOOKUP(AS34,'標準様式１【記載例】シフト記号表（勤務時間帯）'!$C$6:$K$35,9,FALSE))</f>
        <v/>
      </c>
      <c r="AT35" s="299">
        <f>IF(AT34="","",VLOOKUP(AT34,'標準様式１【記載例】シフト記号表（勤務時間帯）'!$C$6:$K$35,9,FALSE))</f>
        <v>4</v>
      </c>
      <c r="AU35" s="297" t="str">
        <f>IF(AU34="","",VLOOKUP(AU34,'標準様式１【記載例】シフト記号表（勤務時間帯）'!$C$6:$K$35,9,FALSE))</f>
        <v/>
      </c>
      <c r="AV35" s="298" t="str">
        <f>IF(AV34="","",VLOOKUP(AV34,'標準様式１【記載例】シフト記号表（勤務時間帯）'!$C$6:$K$35,9,FALSE))</f>
        <v/>
      </c>
      <c r="AW35" s="298" t="str">
        <f>IF(AW34="","",VLOOKUP(AW34,'標準様式１【記載例】シフト記号表（勤務時間帯）'!$C$6:$K$35,9,FALSE))</f>
        <v/>
      </c>
      <c r="AX35" s="1592">
        <f>IF($BB$3="４週",SUM(S35:AT35),IF($BB$3="暦月",SUM(S35:AW35),""))</f>
        <v>48</v>
      </c>
      <c r="AY35" s="1593"/>
      <c r="AZ35" s="1594">
        <f>IF($BB$3="４週",AX35/4,IF($BB$3="暦月",標準様式１【記載例】地密通所!AX35/(標準様式１【記載例】地密通所!$BB$8/7),""))</f>
        <v>12</v>
      </c>
      <c r="BA35" s="1595"/>
      <c r="BB35" s="1583"/>
      <c r="BC35" s="1584"/>
      <c r="BD35" s="1584"/>
      <c r="BE35" s="1584"/>
      <c r="BF35" s="1585"/>
    </row>
    <row r="36" spans="2:58" ht="20.25" customHeight="1" x14ac:dyDescent="0.15">
      <c r="B36" s="1714"/>
      <c r="C36" s="1631"/>
      <c r="D36" s="1632"/>
      <c r="E36" s="1633"/>
      <c r="F36" s="296" t="str">
        <f>C34</f>
        <v>看護職員</v>
      </c>
      <c r="G36" s="1607"/>
      <c r="H36" s="1537"/>
      <c r="I36" s="1538"/>
      <c r="J36" s="1538"/>
      <c r="K36" s="1539"/>
      <c r="L36" s="1612"/>
      <c r="M36" s="1613"/>
      <c r="N36" s="1613"/>
      <c r="O36" s="1614"/>
      <c r="P36" s="1596" t="s">
        <v>550</v>
      </c>
      <c r="Q36" s="1597"/>
      <c r="R36" s="1598"/>
      <c r="S36" s="301" t="str">
        <f>IF(S34="","",VLOOKUP(S34,'標準様式１【記載例】シフト記号表（勤務時間帯）'!$C$6:$U$35,19,FALSE))</f>
        <v/>
      </c>
      <c r="T36" s="302">
        <f>IF(T34="","",VLOOKUP(T34,'標準様式１【記載例】シフト記号表（勤務時間帯）'!$C$6:$U$35,19,FALSE))</f>
        <v>4</v>
      </c>
      <c r="U36" s="302" t="str">
        <f>IF(U34="","",VLOOKUP(U34,'標準様式１【記載例】シフト記号表（勤務時間帯）'!$C$6:$U$35,19,FALSE))</f>
        <v/>
      </c>
      <c r="V36" s="302" t="str">
        <f>IF(V34="","",VLOOKUP(V34,'標準様式１【記載例】シフト記号表（勤務時間帯）'!$C$6:$U$35,19,FALSE))</f>
        <v/>
      </c>
      <c r="W36" s="302">
        <f>IF(W34="","",VLOOKUP(W34,'標準様式１【記載例】シフト記号表（勤務時間帯）'!$C$6:$U$35,19,FALSE))</f>
        <v>4</v>
      </c>
      <c r="X36" s="302" t="str">
        <f>IF(X34="","",VLOOKUP(X34,'標準様式１【記載例】シフト記号表（勤務時間帯）'!$C$6:$U$35,19,FALSE))</f>
        <v/>
      </c>
      <c r="Y36" s="303">
        <f>IF(Y34="","",VLOOKUP(Y34,'標準様式１【記載例】シフト記号表（勤務時間帯）'!$C$6:$U$35,19,FALSE))</f>
        <v>4</v>
      </c>
      <c r="Z36" s="301" t="str">
        <f>IF(Z34="","",VLOOKUP(Z34,'標準様式１【記載例】シフト記号表（勤務時間帯）'!$C$6:$U$35,19,FALSE))</f>
        <v/>
      </c>
      <c r="AA36" s="302">
        <f>IF(AA34="","",VLOOKUP(AA34,'標準様式１【記載例】シフト記号表（勤務時間帯）'!$C$6:$U$35,19,FALSE))</f>
        <v>4</v>
      </c>
      <c r="AB36" s="302" t="str">
        <f>IF(AB34="","",VLOOKUP(AB34,'標準様式１【記載例】シフト記号表（勤務時間帯）'!$C$6:$U$35,19,FALSE))</f>
        <v/>
      </c>
      <c r="AC36" s="302" t="str">
        <f>IF(AC34="","",VLOOKUP(AC34,'標準様式１【記載例】シフト記号表（勤務時間帯）'!$C$6:$U$35,19,FALSE))</f>
        <v/>
      </c>
      <c r="AD36" s="302">
        <f>IF(AD34="","",VLOOKUP(AD34,'標準様式１【記載例】シフト記号表（勤務時間帯）'!$C$6:$U$35,19,FALSE))</f>
        <v>4</v>
      </c>
      <c r="AE36" s="302" t="str">
        <f>IF(AE34="","",VLOOKUP(AE34,'標準様式１【記載例】シフト記号表（勤務時間帯）'!$C$6:$U$35,19,FALSE))</f>
        <v/>
      </c>
      <c r="AF36" s="303">
        <f>IF(AF34="","",VLOOKUP(AF34,'標準様式１【記載例】シフト記号表（勤務時間帯）'!$C$6:$U$35,19,FALSE))</f>
        <v>4</v>
      </c>
      <c r="AG36" s="301" t="str">
        <f>IF(AG34="","",VLOOKUP(AG34,'標準様式１【記載例】シフト記号表（勤務時間帯）'!$C$6:$U$35,19,FALSE))</f>
        <v/>
      </c>
      <c r="AH36" s="302">
        <f>IF(AH34="","",VLOOKUP(AH34,'標準様式１【記載例】シフト記号表（勤務時間帯）'!$C$6:$U$35,19,FALSE))</f>
        <v>4</v>
      </c>
      <c r="AI36" s="302" t="str">
        <f>IF(AI34="","",VLOOKUP(AI34,'標準様式１【記載例】シフト記号表（勤務時間帯）'!$C$6:$U$35,19,FALSE))</f>
        <v/>
      </c>
      <c r="AJ36" s="302" t="str">
        <f>IF(AJ34="","",VLOOKUP(AJ34,'標準様式１【記載例】シフト記号表（勤務時間帯）'!$C$6:$U$35,19,FALSE))</f>
        <v/>
      </c>
      <c r="AK36" s="302">
        <f>IF(AK34="","",VLOOKUP(AK34,'標準様式１【記載例】シフト記号表（勤務時間帯）'!$C$6:$U$35,19,FALSE))</f>
        <v>4</v>
      </c>
      <c r="AL36" s="302" t="str">
        <f>IF(AL34="","",VLOOKUP(AL34,'標準様式１【記載例】シフト記号表（勤務時間帯）'!$C$6:$U$35,19,FALSE))</f>
        <v/>
      </c>
      <c r="AM36" s="303">
        <f>IF(AM34="","",VLOOKUP(AM34,'標準様式１【記載例】シフト記号表（勤務時間帯）'!$C$6:$U$35,19,FALSE))</f>
        <v>4</v>
      </c>
      <c r="AN36" s="301" t="str">
        <f>IF(AN34="","",VLOOKUP(AN34,'標準様式１【記載例】シフト記号表（勤務時間帯）'!$C$6:$U$35,19,FALSE))</f>
        <v/>
      </c>
      <c r="AO36" s="302">
        <f>IF(AO34="","",VLOOKUP(AO34,'標準様式１【記載例】シフト記号表（勤務時間帯）'!$C$6:$U$35,19,FALSE))</f>
        <v>4</v>
      </c>
      <c r="AP36" s="302" t="str">
        <f>IF(AP34="","",VLOOKUP(AP34,'標準様式１【記載例】シフト記号表（勤務時間帯）'!$C$6:$U$35,19,FALSE))</f>
        <v/>
      </c>
      <c r="AQ36" s="302" t="str">
        <f>IF(AQ34="","",VLOOKUP(AQ34,'標準様式１【記載例】シフト記号表（勤務時間帯）'!$C$6:$U$35,19,FALSE))</f>
        <v/>
      </c>
      <c r="AR36" s="302">
        <f>IF(AR34="","",VLOOKUP(AR34,'標準様式１【記載例】シフト記号表（勤務時間帯）'!$C$6:$U$35,19,FALSE))</f>
        <v>4</v>
      </c>
      <c r="AS36" s="302" t="str">
        <f>IF(AS34="","",VLOOKUP(AS34,'標準様式１【記載例】シフト記号表（勤務時間帯）'!$C$6:$U$35,19,FALSE))</f>
        <v/>
      </c>
      <c r="AT36" s="303">
        <f>IF(AT34="","",VLOOKUP(AT34,'標準様式１【記載例】シフト記号表（勤務時間帯）'!$C$6:$U$35,19,FALSE))</f>
        <v>4</v>
      </c>
      <c r="AU36" s="301" t="str">
        <f>IF(AU34="","",VLOOKUP(AU34,'標準様式１【記載例】シフト記号表（勤務時間帯）'!$C$6:$U$35,19,FALSE))</f>
        <v/>
      </c>
      <c r="AV36" s="302" t="str">
        <f>IF(AV34="","",VLOOKUP(AV34,'標準様式１【記載例】シフト記号表（勤務時間帯）'!$C$6:$U$35,19,FALSE))</f>
        <v/>
      </c>
      <c r="AW36" s="302" t="str">
        <f>IF(AW34="","",VLOOKUP(AW34,'標準様式１【記載例】シフト記号表（勤務時間帯）'!$C$6:$U$35,19,FALSE))</f>
        <v/>
      </c>
      <c r="AX36" s="1599">
        <f>IF($BB$3="４週",SUM(S36:AT36),IF($BB$3="暦月",SUM(S36:AW36),""))</f>
        <v>48</v>
      </c>
      <c r="AY36" s="1600"/>
      <c r="AZ36" s="1601">
        <f>IF($BB$3="４週",AX36/4,IF($BB$3="暦月",標準様式１【記載例】地密通所!AX36/(標準様式１【記載例】地密通所!$BB$8/7),""))</f>
        <v>12</v>
      </c>
      <c r="BA36" s="1602"/>
      <c r="BB36" s="1586"/>
      <c r="BC36" s="1587"/>
      <c r="BD36" s="1587"/>
      <c r="BE36" s="1587"/>
      <c r="BF36" s="1588"/>
    </row>
    <row r="37" spans="2:58" ht="20.25" customHeight="1" x14ac:dyDescent="0.15">
      <c r="B37" s="1714">
        <f>B34+1</f>
        <v>6</v>
      </c>
      <c r="C37" s="1625" t="s">
        <v>554</v>
      </c>
      <c r="D37" s="1626"/>
      <c r="E37" s="1627"/>
      <c r="F37" s="304"/>
      <c r="G37" s="1606" t="s">
        <v>618</v>
      </c>
      <c r="H37" s="1608" t="s">
        <v>613</v>
      </c>
      <c r="I37" s="1538"/>
      <c r="J37" s="1538"/>
      <c r="K37" s="1539"/>
      <c r="L37" s="1609" t="s">
        <v>620</v>
      </c>
      <c r="M37" s="1610"/>
      <c r="N37" s="1610"/>
      <c r="O37" s="1611"/>
      <c r="P37" s="1615" t="s">
        <v>548</v>
      </c>
      <c r="Q37" s="1616"/>
      <c r="R37" s="1617"/>
      <c r="S37" s="293"/>
      <c r="T37" s="294" t="s">
        <v>574</v>
      </c>
      <c r="U37" s="294" t="s">
        <v>574</v>
      </c>
      <c r="V37" s="294"/>
      <c r="W37" s="294"/>
      <c r="X37" s="294" t="s">
        <v>574</v>
      </c>
      <c r="Y37" s="295"/>
      <c r="Z37" s="293"/>
      <c r="AA37" s="294" t="s">
        <v>574</v>
      </c>
      <c r="AB37" s="294" t="s">
        <v>574</v>
      </c>
      <c r="AC37" s="294"/>
      <c r="AD37" s="294"/>
      <c r="AE37" s="294" t="s">
        <v>574</v>
      </c>
      <c r="AF37" s="295"/>
      <c r="AG37" s="293"/>
      <c r="AH37" s="294" t="s">
        <v>574</v>
      </c>
      <c r="AI37" s="294" t="s">
        <v>574</v>
      </c>
      <c r="AJ37" s="294"/>
      <c r="AK37" s="294"/>
      <c r="AL37" s="294" t="s">
        <v>574</v>
      </c>
      <c r="AM37" s="295"/>
      <c r="AN37" s="293"/>
      <c r="AO37" s="294" t="s">
        <v>574</v>
      </c>
      <c r="AP37" s="294" t="s">
        <v>574</v>
      </c>
      <c r="AQ37" s="294"/>
      <c r="AR37" s="294"/>
      <c r="AS37" s="294" t="s">
        <v>574</v>
      </c>
      <c r="AT37" s="295"/>
      <c r="AU37" s="293"/>
      <c r="AV37" s="294"/>
      <c r="AW37" s="294"/>
      <c r="AX37" s="1618"/>
      <c r="AY37" s="1619"/>
      <c r="AZ37" s="1620"/>
      <c r="BA37" s="1621"/>
      <c r="BB37" s="1622" t="s">
        <v>552</v>
      </c>
      <c r="BC37" s="1623"/>
      <c r="BD37" s="1623"/>
      <c r="BE37" s="1623"/>
      <c r="BF37" s="1624"/>
    </row>
    <row r="38" spans="2:58" ht="20.25" customHeight="1" x14ac:dyDescent="0.15">
      <c r="B38" s="1714"/>
      <c r="C38" s="1628"/>
      <c r="D38" s="1629"/>
      <c r="E38" s="1630"/>
      <c r="F38" s="296"/>
      <c r="G38" s="1533"/>
      <c r="H38" s="1537"/>
      <c r="I38" s="1538"/>
      <c r="J38" s="1538"/>
      <c r="K38" s="1539"/>
      <c r="L38" s="1543"/>
      <c r="M38" s="1544"/>
      <c r="N38" s="1544"/>
      <c r="O38" s="1545"/>
      <c r="P38" s="1589" t="s">
        <v>549</v>
      </c>
      <c r="Q38" s="1590"/>
      <c r="R38" s="1591"/>
      <c r="S38" s="297" t="str">
        <f>IF(S37="","",VLOOKUP(S37,'標準様式１【記載例】シフト記号表（勤務時間帯）'!$C$6:$K$35,9,FALSE))</f>
        <v/>
      </c>
      <c r="T38" s="298">
        <f>IF(T37="","",VLOOKUP(T37,'標準様式１【記載例】シフト記号表（勤務時間帯）'!$C$6:$K$35,9,FALSE))</f>
        <v>8</v>
      </c>
      <c r="U38" s="298">
        <f>IF(U37="","",VLOOKUP(U37,'標準様式１【記載例】シフト記号表（勤務時間帯）'!$C$6:$K$35,9,FALSE))</f>
        <v>8</v>
      </c>
      <c r="V38" s="298" t="str">
        <f>IF(V37="","",VLOOKUP(V37,'標準様式１【記載例】シフト記号表（勤務時間帯）'!$C$6:$K$35,9,FALSE))</f>
        <v/>
      </c>
      <c r="W38" s="298" t="str">
        <f>IF(W37="","",VLOOKUP(W37,'標準様式１【記載例】シフト記号表（勤務時間帯）'!$C$6:$K$35,9,FALSE))</f>
        <v/>
      </c>
      <c r="X38" s="298">
        <f>IF(X37="","",VLOOKUP(X37,'標準様式１【記載例】シフト記号表（勤務時間帯）'!$C$6:$K$35,9,FALSE))</f>
        <v>8</v>
      </c>
      <c r="Y38" s="299" t="str">
        <f>IF(Y37="","",VLOOKUP(Y37,'標準様式１【記載例】シフト記号表（勤務時間帯）'!$C$6:$K$35,9,FALSE))</f>
        <v/>
      </c>
      <c r="Z38" s="297" t="str">
        <f>IF(Z37="","",VLOOKUP(Z37,'標準様式１【記載例】シフト記号表（勤務時間帯）'!$C$6:$K$35,9,FALSE))</f>
        <v/>
      </c>
      <c r="AA38" s="298">
        <f>IF(AA37="","",VLOOKUP(AA37,'標準様式１【記載例】シフト記号表（勤務時間帯）'!$C$6:$K$35,9,FALSE))</f>
        <v>8</v>
      </c>
      <c r="AB38" s="298">
        <f>IF(AB37="","",VLOOKUP(AB37,'標準様式１【記載例】シフト記号表（勤務時間帯）'!$C$6:$K$35,9,FALSE))</f>
        <v>8</v>
      </c>
      <c r="AC38" s="298" t="str">
        <f>IF(AC37="","",VLOOKUP(AC37,'標準様式１【記載例】シフト記号表（勤務時間帯）'!$C$6:$K$35,9,FALSE))</f>
        <v/>
      </c>
      <c r="AD38" s="298" t="str">
        <f>IF(AD37="","",VLOOKUP(AD37,'標準様式１【記載例】シフト記号表（勤務時間帯）'!$C$6:$K$35,9,FALSE))</f>
        <v/>
      </c>
      <c r="AE38" s="298">
        <f>IF(AE37="","",VLOOKUP(AE37,'標準様式１【記載例】シフト記号表（勤務時間帯）'!$C$6:$K$35,9,FALSE))</f>
        <v>8</v>
      </c>
      <c r="AF38" s="299" t="str">
        <f>IF(AF37="","",VLOOKUP(AF37,'標準様式１【記載例】シフト記号表（勤務時間帯）'!$C$6:$K$35,9,FALSE))</f>
        <v/>
      </c>
      <c r="AG38" s="297" t="str">
        <f>IF(AG37="","",VLOOKUP(AG37,'標準様式１【記載例】シフト記号表（勤務時間帯）'!$C$6:$K$35,9,FALSE))</f>
        <v/>
      </c>
      <c r="AH38" s="298">
        <f>IF(AH37="","",VLOOKUP(AH37,'標準様式１【記載例】シフト記号表（勤務時間帯）'!$C$6:$K$35,9,FALSE))</f>
        <v>8</v>
      </c>
      <c r="AI38" s="298">
        <f>IF(AI37="","",VLOOKUP(AI37,'標準様式１【記載例】シフト記号表（勤務時間帯）'!$C$6:$K$35,9,FALSE))</f>
        <v>8</v>
      </c>
      <c r="AJ38" s="298" t="str">
        <f>IF(AJ37="","",VLOOKUP(AJ37,'標準様式１【記載例】シフト記号表（勤務時間帯）'!$C$6:$K$35,9,FALSE))</f>
        <v/>
      </c>
      <c r="AK38" s="298" t="str">
        <f>IF(AK37="","",VLOOKUP(AK37,'標準様式１【記載例】シフト記号表（勤務時間帯）'!$C$6:$K$35,9,FALSE))</f>
        <v/>
      </c>
      <c r="AL38" s="298">
        <f>IF(AL37="","",VLOOKUP(AL37,'標準様式１【記載例】シフト記号表（勤務時間帯）'!$C$6:$K$35,9,FALSE))</f>
        <v>8</v>
      </c>
      <c r="AM38" s="299" t="str">
        <f>IF(AM37="","",VLOOKUP(AM37,'標準様式１【記載例】シフト記号表（勤務時間帯）'!$C$6:$K$35,9,FALSE))</f>
        <v/>
      </c>
      <c r="AN38" s="297" t="str">
        <f>IF(AN37="","",VLOOKUP(AN37,'標準様式１【記載例】シフト記号表（勤務時間帯）'!$C$6:$K$35,9,FALSE))</f>
        <v/>
      </c>
      <c r="AO38" s="298">
        <f>IF(AO37="","",VLOOKUP(AO37,'標準様式１【記載例】シフト記号表（勤務時間帯）'!$C$6:$K$35,9,FALSE))</f>
        <v>8</v>
      </c>
      <c r="AP38" s="298">
        <f>IF(AP37="","",VLOOKUP(AP37,'標準様式１【記載例】シフト記号表（勤務時間帯）'!$C$6:$K$35,9,FALSE))</f>
        <v>8</v>
      </c>
      <c r="AQ38" s="298" t="str">
        <f>IF(AQ37="","",VLOOKUP(AQ37,'標準様式１【記載例】シフト記号表（勤務時間帯）'!$C$6:$K$35,9,FALSE))</f>
        <v/>
      </c>
      <c r="AR38" s="298" t="str">
        <f>IF(AR37="","",VLOOKUP(AR37,'標準様式１【記載例】シフト記号表（勤務時間帯）'!$C$6:$K$35,9,FALSE))</f>
        <v/>
      </c>
      <c r="AS38" s="298">
        <f>IF(AS37="","",VLOOKUP(AS37,'標準様式１【記載例】シフト記号表（勤務時間帯）'!$C$6:$K$35,9,FALSE))</f>
        <v>8</v>
      </c>
      <c r="AT38" s="299" t="str">
        <f>IF(AT37="","",VLOOKUP(AT37,'標準様式１【記載例】シフト記号表（勤務時間帯）'!$C$6:$K$35,9,FALSE))</f>
        <v/>
      </c>
      <c r="AU38" s="297" t="str">
        <f>IF(AU37="","",VLOOKUP(AU37,'標準様式１【記載例】シフト記号表（勤務時間帯）'!$C$6:$K$35,9,FALSE))</f>
        <v/>
      </c>
      <c r="AV38" s="298" t="str">
        <f>IF(AV37="","",VLOOKUP(AV37,'標準様式１【記載例】シフト記号表（勤務時間帯）'!$C$6:$K$35,9,FALSE))</f>
        <v/>
      </c>
      <c r="AW38" s="298" t="str">
        <f>IF(AW37="","",VLOOKUP(AW37,'標準様式１【記載例】シフト記号表（勤務時間帯）'!$C$6:$K$35,9,FALSE))</f>
        <v/>
      </c>
      <c r="AX38" s="1592">
        <f>IF($BB$3="４週",SUM(S38:AT38),IF($BB$3="暦月",SUM(S38:AW38),""))</f>
        <v>96</v>
      </c>
      <c r="AY38" s="1593"/>
      <c r="AZ38" s="1594">
        <f>IF($BB$3="４週",AX38/4,IF($BB$3="暦月",標準様式１【記載例】地密通所!AX38/(標準様式１【記載例】地密通所!$BB$8/7),""))</f>
        <v>24</v>
      </c>
      <c r="BA38" s="1595"/>
      <c r="BB38" s="1583"/>
      <c r="BC38" s="1584"/>
      <c r="BD38" s="1584"/>
      <c r="BE38" s="1584"/>
      <c r="BF38" s="1585"/>
    </row>
    <row r="39" spans="2:58" ht="20.25" customHeight="1" x14ac:dyDescent="0.15">
      <c r="B39" s="1714"/>
      <c r="C39" s="1631"/>
      <c r="D39" s="1632"/>
      <c r="E39" s="1633"/>
      <c r="F39" s="296" t="str">
        <f>C37</f>
        <v>介護職員</v>
      </c>
      <c r="G39" s="1607"/>
      <c r="H39" s="1537"/>
      <c r="I39" s="1538"/>
      <c r="J39" s="1538"/>
      <c r="K39" s="1539"/>
      <c r="L39" s="1612"/>
      <c r="M39" s="1613"/>
      <c r="N39" s="1613"/>
      <c r="O39" s="1614"/>
      <c r="P39" s="1596" t="s">
        <v>550</v>
      </c>
      <c r="Q39" s="1597"/>
      <c r="R39" s="1598"/>
      <c r="S39" s="301" t="str">
        <f>IF(S37="","",VLOOKUP(S37,'標準様式１【記載例】シフト記号表（勤務時間帯）'!$C$6:$U$35,19,FALSE))</f>
        <v/>
      </c>
      <c r="T39" s="302">
        <f>IF(T37="","",VLOOKUP(T37,'標準様式１【記載例】シフト記号表（勤務時間帯）'!$C$6:$U$35,19,FALSE))</f>
        <v>7</v>
      </c>
      <c r="U39" s="302">
        <f>IF(U37="","",VLOOKUP(U37,'標準様式１【記載例】シフト記号表（勤務時間帯）'!$C$6:$U$35,19,FALSE))</f>
        <v>7</v>
      </c>
      <c r="V39" s="302" t="str">
        <f>IF(V37="","",VLOOKUP(V37,'標準様式１【記載例】シフト記号表（勤務時間帯）'!$C$6:$U$35,19,FALSE))</f>
        <v/>
      </c>
      <c r="W39" s="302" t="str">
        <f>IF(W37="","",VLOOKUP(W37,'標準様式１【記載例】シフト記号表（勤務時間帯）'!$C$6:$U$35,19,FALSE))</f>
        <v/>
      </c>
      <c r="X39" s="302">
        <f>IF(X37="","",VLOOKUP(X37,'標準様式１【記載例】シフト記号表（勤務時間帯）'!$C$6:$U$35,19,FALSE))</f>
        <v>7</v>
      </c>
      <c r="Y39" s="303" t="str">
        <f>IF(Y37="","",VLOOKUP(Y37,'標準様式１【記載例】シフト記号表（勤務時間帯）'!$C$6:$U$35,19,FALSE))</f>
        <v/>
      </c>
      <c r="Z39" s="301" t="str">
        <f>IF(Z37="","",VLOOKUP(Z37,'標準様式１【記載例】シフト記号表（勤務時間帯）'!$C$6:$U$35,19,FALSE))</f>
        <v/>
      </c>
      <c r="AA39" s="302">
        <f>IF(AA37="","",VLOOKUP(AA37,'標準様式１【記載例】シフト記号表（勤務時間帯）'!$C$6:$U$35,19,FALSE))</f>
        <v>7</v>
      </c>
      <c r="AB39" s="302">
        <f>IF(AB37="","",VLOOKUP(AB37,'標準様式１【記載例】シフト記号表（勤務時間帯）'!$C$6:$U$35,19,FALSE))</f>
        <v>7</v>
      </c>
      <c r="AC39" s="302" t="str">
        <f>IF(AC37="","",VLOOKUP(AC37,'標準様式１【記載例】シフト記号表（勤務時間帯）'!$C$6:$U$35,19,FALSE))</f>
        <v/>
      </c>
      <c r="AD39" s="302" t="str">
        <f>IF(AD37="","",VLOOKUP(AD37,'標準様式１【記載例】シフト記号表（勤務時間帯）'!$C$6:$U$35,19,FALSE))</f>
        <v/>
      </c>
      <c r="AE39" s="302">
        <f>IF(AE37="","",VLOOKUP(AE37,'標準様式１【記載例】シフト記号表（勤務時間帯）'!$C$6:$U$35,19,FALSE))</f>
        <v>7</v>
      </c>
      <c r="AF39" s="303" t="str">
        <f>IF(AF37="","",VLOOKUP(AF37,'標準様式１【記載例】シフト記号表（勤務時間帯）'!$C$6:$U$35,19,FALSE))</f>
        <v/>
      </c>
      <c r="AG39" s="301" t="str">
        <f>IF(AG37="","",VLOOKUP(AG37,'標準様式１【記載例】シフト記号表（勤務時間帯）'!$C$6:$U$35,19,FALSE))</f>
        <v/>
      </c>
      <c r="AH39" s="302">
        <f>IF(AH37="","",VLOOKUP(AH37,'標準様式１【記載例】シフト記号表（勤務時間帯）'!$C$6:$U$35,19,FALSE))</f>
        <v>7</v>
      </c>
      <c r="AI39" s="302">
        <f>IF(AI37="","",VLOOKUP(AI37,'標準様式１【記載例】シフト記号表（勤務時間帯）'!$C$6:$U$35,19,FALSE))</f>
        <v>7</v>
      </c>
      <c r="AJ39" s="302" t="str">
        <f>IF(AJ37="","",VLOOKUP(AJ37,'標準様式１【記載例】シフト記号表（勤務時間帯）'!$C$6:$U$35,19,FALSE))</f>
        <v/>
      </c>
      <c r="AK39" s="302" t="str">
        <f>IF(AK37="","",VLOOKUP(AK37,'標準様式１【記載例】シフト記号表（勤務時間帯）'!$C$6:$U$35,19,FALSE))</f>
        <v/>
      </c>
      <c r="AL39" s="302">
        <f>IF(AL37="","",VLOOKUP(AL37,'標準様式１【記載例】シフト記号表（勤務時間帯）'!$C$6:$U$35,19,FALSE))</f>
        <v>7</v>
      </c>
      <c r="AM39" s="303" t="str">
        <f>IF(AM37="","",VLOOKUP(AM37,'標準様式１【記載例】シフト記号表（勤務時間帯）'!$C$6:$U$35,19,FALSE))</f>
        <v/>
      </c>
      <c r="AN39" s="301" t="str">
        <f>IF(AN37="","",VLOOKUP(AN37,'標準様式１【記載例】シフト記号表（勤務時間帯）'!$C$6:$U$35,19,FALSE))</f>
        <v/>
      </c>
      <c r="AO39" s="302">
        <f>IF(AO37="","",VLOOKUP(AO37,'標準様式１【記載例】シフト記号表（勤務時間帯）'!$C$6:$U$35,19,FALSE))</f>
        <v>7</v>
      </c>
      <c r="AP39" s="302">
        <f>IF(AP37="","",VLOOKUP(AP37,'標準様式１【記載例】シフト記号表（勤務時間帯）'!$C$6:$U$35,19,FALSE))</f>
        <v>7</v>
      </c>
      <c r="AQ39" s="302" t="str">
        <f>IF(AQ37="","",VLOOKUP(AQ37,'標準様式１【記載例】シフト記号表（勤務時間帯）'!$C$6:$U$35,19,FALSE))</f>
        <v/>
      </c>
      <c r="AR39" s="302" t="str">
        <f>IF(AR37="","",VLOOKUP(AR37,'標準様式１【記載例】シフト記号表（勤務時間帯）'!$C$6:$U$35,19,FALSE))</f>
        <v/>
      </c>
      <c r="AS39" s="302">
        <f>IF(AS37="","",VLOOKUP(AS37,'標準様式１【記載例】シフト記号表（勤務時間帯）'!$C$6:$U$35,19,FALSE))</f>
        <v>7</v>
      </c>
      <c r="AT39" s="303" t="str">
        <f>IF(AT37="","",VLOOKUP(AT37,'標準様式１【記載例】シフト記号表（勤務時間帯）'!$C$6:$U$35,19,FALSE))</f>
        <v/>
      </c>
      <c r="AU39" s="301" t="str">
        <f>IF(AU37="","",VLOOKUP(AU37,'標準様式１【記載例】シフト記号表（勤務時間帯）'!$C$6:$U$35,19,FALSE))</f>
        <v/>
      </c>
      <c r="AV39" s="302" t="str">
        <f>IF(AV37="","",VLOOKUP(AV37,'標準様式１【記載例】シフト記号表（勤務時間帯）'!$C$6:$U$35,19,FALSE))</f>
        <v/>
      </c>
      <c r="AW39" s="302" t="str">
        <f>IF(AW37="","",VLOOKUP(AW37,'標準様式１【記載例】シフト記号表（勤務時間帯）'!$C$6:$U$35,19,FALSE))</f>
        <v/>
      </c>
      <c r="AX39" s="1599">
        <f>IF($BB$3="４週",SUM(S39:AT39),IF($BB$3="暦月",SUM(S39:AW39),""))</f>
        <v>84</v>
      </c>
      <c r="AY39" s="1600"/>
      <c r="AZ39" s="1601">
        <f>IF($BB$3="４週",AX39/4,IF($BB$3="暦月",標準様式１【記載例】地密通所!AX39/(標準様式１【記載例】地密通所!$BB$8/7),""))</f>
        <v>21</v>
      </c>
      <c r="BA39" s="1602"/>
      <c r="BB39" s="1586"/>
      <c r="BC39" s="1587"/>
      <c r="BD39" s="1587"/>
      <c r="BE39" s="1587"/>
      <c r="BF39" s="1588"/>
    </row>
    <row r="40" spans="2:58" ht="20.25" customHeight="1" x14ac:dyDescent="0.15">
      <c r="B40" s="1714">
        <f>B37+1</f>
        <v>7</v>
      </c>
      <c r="C40" s="1625" t="s">
        <v>554</v>
      </c>
      <c r="D40" s="1626"/>
      <c r="E40" s="1627"/>
      <c r="F40" s="304"/>
      <c r="G40" s="1606" t="s">
        <v>618</v>
      </c>
      <c r="H40" s="1608" t="s">
        <v>613</v>
      </c>
      <c r="I40" s="1538"/>
      <c r="J40" s="1538"/>
      <c r="K40" s="1539"/>
      <c r="L40" s="1609" t="s">
        <v>627</v>
      </c>
      <c r="M40" s="1610"/>
      <c r="N40" s="1610"/>
      <c r="O40" s="1611"/>
      <c r="P40" s="1615" t="s">
        <v>548</v>
      </c>
      <c r="Q40" s="1616"/>
      <c r="R40" s="1617"/>
      <c r="S40" s="293"/>
      <c r="T40" s="294"/>
      <c r="U40" s="294"/>
      <c r="V40" s="294"/>
      <c r="W40" s="294"/>
      <c r="X40" s="294"/>
      <c r="Y40" s="295" t="s">
        <v>574</v>
      </c>
      <c r="Z40" s="293"/>
      <c r="AA40" s="294"/>
      <c r="AB40" s="294"/>
      <c r="AC40" s="294"/>
      <c r="AD40" s="294"/>
      <c r="AE40" s="294"/>
      <c r="AF40" s="295" t="s">
        <v>574</v>
      </c>
      <c r="AG40" s="293"/>
      <c r="AH40" s="294"/>
      <c r="AI40" s="294"/>
      <c r="AJ40" s="294"/>
      <c r="AK40" s="294"/>
      <c r="AL40" s="294"/>
      <c r="AM40" s="295" t="s">
        <v>574</v>
      </c>
      <c r="AN40" s="293"/>
      <c r="AO40" s="294"/>
      <c r="AP40" s="294"/>
      <c r="AQ40" s="294"/>
      <c r="AR40" s="294"/>
      <c r="AS40" s="294"/>
      <c r="AT40" s="295" t="s">
        <v>574</v>
      </c>
      <c r="AU40" s="293"/>
      <c r="AV40" s="294"/>
      <c r="AW40" s="294"/>
      <c r="AX40" s="1618"/>
      <c r="AY40" s="1619"/>
      <c r="AZ40" s="1620"/>
      <c r="BA40" s="1621"/>
      <c r="BB40" s="1622" t="s">
        <v>628</v>
      </c>
      <c r="BC40" s="1623"/>
      <c r="BD40" s="1623"/>
      <c r="BE40" s="1623"/>
      <c r="BF40" s="1624"/>
    </row>
    <row r="41" spans="2:58" ht="20.25" customHeight="1" x14ac:dyDescent="0.15">
      <c r="B41" s="1714"/>
      <c r="C41" s="1628"/>
      <c r="D41" s="1629"/>
      <c r="E41" s="1630"/>
      <c r="F41" s="296"/>
      <c r="G41" s="1533"/>
      <c r="H41" s="1537"/>
      <c r="I41" s="1538"/>
      <c r="J41" s="1538"/>
      <c r="K41" s="1539"/>
      <c r="L41" s="1543"/>
      <c r="M41" s="1544"/>
      <c r="N41" s="1544"/>
      <c r="O41" s="1545"/>
      <c r="P41" s="1589" t="s">
        <v>549</v>
      </c>
      <c r="Q41" s="1590"/>
      <c r="R41" s="1591"/>
      <c r="S41" s="297" t="str">
        <f>IF(S40="","",VLOOKUP(S40,'標準様式１【記載例】シフト記号表（勤務時間帯）'!$C$6:$K$35,9,FALSE))</f>
        <v/>
      </c>
      <c r="T41" s="298" t="str">
        <f>IF(T40="","",VLOOKUP(T40,'標準様式１【記載例】シフト記号表（勤務時間帯）'!$C$6:$K$35,9,FALSE))</f>
        <v/>
      </c>
      <c r="U41" s="298" t="str">
        <f>IF(U40="","",VLOOKUP(U40,'標準様式１【記載例】シフト記号表（勤務時間帯）'!$C$6:$K$35,9,FALSE))</f>
        <v/>
      </c>
      <c r="V41" s="298" t="str">
        <f>IF(V40="","",VLOOKUP(V40,'標準様式１【記載例】シフト記号表（勤務時間帯）'!$C$6:$K$35,9,FALSE))</f>
        <v/>
      </c>
      <c r="W41" s="298" t="str">
        <f>IF(W40="","",VLOOKUP(W40,'標準様式１【記載例】シフト記号表（勤務時間帯）'!$C$6:$K$35,9,FALSE))</f>
        <v/>
      </c>
      <c r="X41" s="298" t="str">
        <f>IF(X40="","",VLOOKUP(X40,'標準様式１【記載例】シフト記号表（勤務時間帯）'!$C$6:$K$35,9,FALSE))</f>
        <v/>
      </c>
      <c r="Y41" s="299">
        <f>IF(Y40="","",VLOOKUP(Y40,'標準様式１【記載例】シフト記号表（勤務時間帯）'!$C$6:$K$35,9,FALSE))</f>
        <v>8</v>
      </c>
      <c r="Z41" s="297" t="str">
        <f>IF(Z40="","",VLOOKUP(Z40,'標準様式１【記載例】シフト記号表（勤務時間帯）'!$C$6:$K$35,9,FALSE))</f>
        <v/>
      </c>
      <c r="AA41" s="298" t="str">
        <f>IF(AA40="","",VLOOKUP(AA40,'標準様式１【記載例】シフト記号表（勤務時間帯）'!$C$6:$K$35,9,FALSE))</f>
        <v/>
      </c>
      <c r="AB41" s="298" t="str">
        <f>IF(AB40="","",VLOOKUP(AB40,'標準様式１【記載例】シフト記号表（勤務時間帯）'!$C$6:$K$35,9,FALSE))</f>
        <v/>
      </c>
      <c r="AC41" s="298" t="str">
        <f>IF(AC40="","",VLOOKUP(AC40,'標準様式１【記載例】シフト記号表（勤務時間帯）'!$C$6:$K$35,9,FALSE))</f>
        <v/>
      </c>
      <c r="AD41" s="298" t="str">
        <f>IF(AD40="","",VLOOKUP(AD40,'標準様式１【記載例】シフト記号表（勤務時間帯）'!$C$6:$K$35,9,FALSE))</f>
        <v/>
      </c>
      <c r="AE41" s="298" t="str">
        <f>IF(AE40="","",VLOOKUP(AE40,'標準様式１【記載例】シフト記号表（勤務時間帯）'!$C$6:$K$35,9,FALSE))</f>
        <v/>
      </c>
      <c r="AF41" s="299">
        <f>IF(AF40="","",VLOOKUP(AF40,'標準様式１【記載例】シフト記号表（勤務時間帯）'!$C$6:$K$35,9,FALSE))</f>
        <v>8</v>
      </c>
      <c r="AG41" s="297" t="str">
        <f>IF(AG40="","",VLOOKUP(AG40,'標準様式１【記載例】シフト記号表（勤務時間帯）'!$C$6:$K$35,9,FALSE))</f>
        <v/>
      </c>
      <c r="AH41" s="298" t="str">
        <f>IF(AH40="","",VLOOKUP(AH40,'標準様式１【記載例】シフト記号表（勤務時間帯）'!$C$6:$K$35,9,FALSE))</f>
        <v/>
      </c>
      <c r="AI41" s="298" t="str">
        <f>IF(AI40="","",VLOOKUP(AI40,'標準様式１【記載例】シフト記号表（勤務時間帯）'!$C$6:$K$35,9,FALSE))</f>
        <v/>
      </c>
      <c r="AJ41" s="298" t="str">
        <f>IF(AJ40="","",VLOOKUP(AJ40,'標準様式１【記載例】シフト記号表（勤務時間帯）'!$C$6:$K$35,9,FALSE))</f>
        <v/>
      </c>
      <c r="AK41" s="298" t="str">
        <f>IF(AK40="","",VLOOKUP(AK40,'標準様式１【記載例】シフト記号表（勤務時間帯）'!$C$6:$K$35,9,FALSE))</f>
        <v/>
      </c>
      <c r="AL41" s="298" t="str">
        <f>IF(AL40="","",VLOOKUP(AL40,'標準様式１【記載例】シフト記号表（勤務時間帯）'!$C$6:$K$35,9,FALSE))</f>
        <v/>
      </c>
      <c r="AM41" s="299">
        <f>IF(AM40="","",VLOOKUP(AM40,'標準様式１【記載例】シフト記号表（勤務時間帯）'!$C$6:$K$35,9,FALSE))</f>
        <v>8</v>
      </c>
      <c r="AN41" s="297" t="str">
        <f>IF(AN40="","",VLOOKUP(AN40,'標準様式１【記載例】シフト記号表（勤務時間帯）'!$C$6:$K$35,9,FALSE))</f>
        <v/>
      </c>
      <c r="AO41" s="298" t="str">
        <f>IF(AO40="","",VLOOKUP(AO40,'標準様式１【記載例】シフト記号表（勤務時間帯）'!$C$6:$K$35,9,FALSE))</f>
        <v/>
      </c>
      <c r="AP41" s="298" t="str">
        <f>IF(AP40="","",VLOOKUP(AP40,'標準様式１【記載例】シフト記号表（勤務時間帯）'!$C$6:$K$35,9,FALSE))</f>
        <v/>
      </c>
      <c r="AQ41" s="298" t="str">
        <f>IF(AQ40="","",VLOOKUP(AQ40,'標準様式１【記載例】シフト記号表（勤務時間帯）'!$C$6:$K$35,9,FALSE))</f>
        <v/>
      </c>
      <c r="AR41" s="298" t="str">
        <f>IF(AR40="","",VLOOKUP(AR40,'標準様式１【記載例】シフト記号表（勤務時間帯）'!$C$6:$K$35,9,FALSE))</f>
        <v/>
      </c>
      <c r="AS41" s="298" t="str">
        <f>IF(AS40="","",VLOOKUP(AS40,'標準様式１【記載例】シフト記号表（勤務時間帯）'!$C$6:$K$35,9,FALSE))</f>
        <v/>
      </c>
      <c r="AT41" s="299">
        <f>IF(AT40="","",VLOOKUP(AT40,'標準様式１【記載例】シフト記号表（勤務時間帯）'!$C$6:$K$35,9,FALSE))</f>
        <v>8</v>
      </c>
      <c r="AU41" s="297" t="str">
        <f>IF(AU40="","",VLOOKUP(AU40,'標準様式１【記載例】シフト記号表（勤務時間帯）'!$C$6:$K$35,9,FALSE))</f>
        <v/>
      </c>
      <c r="AV41" s="298" t="str">
        <f>IF(AV40="","",VLOOKUP(AV40,'標準様式１【記載例】シフト記号表（勤務時間帯）'!$C$6:$K$35,9,FALSE))</f>
        <v/>
      </c>
      <c r="AW41" s="298" t="str">
        <f>IF(AW40="","",VLOOKUP(AW40,'標準様式１【記載例】シフト記号表（勤務時間帯）'!$C$6:$K$35,9,FALSE))</f>
        <v/>
      </c>
      <c r="AX41" s="1592">
        <f>IF($BB$3="４週",SUM(S41:AT41),IF($BB$3="暦月",SUM(S41:AW41),""))</f>
        <v>32</v>
      </c>
      <c r="AY41" s="1593"/>
      <c r="AZ41" s="1594">
        <f>IF($BB$3="４週",AX41/4,IF($BB$3="暦月",標準様式１【記載例】地密通所!AX41/(標準様式１【記載例】地密通所!$BB$8/7),""))</f>
        <v>8</v>
      </c>
      <c r="BA41" s="1595"/>
      <c r="BB41" s="1583"/>
      <c r="BC41" s="1584"/>
      <c r="BD41" s="1584"/>
      <c r="BE41" s="1584"/>
      <c r="BF41" s="1585"/>
    </row>
    <row r="42" spans="2:58" ht="20.25" customHeight="1" x14ac:dyDescent="0.15">
      <c r="B42" s="1714"/>
      <c r="C42" s="1631"/>
      <c r="D42" s="1632"/>
      <c r="E42" s="1633"/>
      <c r="F42" s="296" t="str">
        <f>C40</f>
        <v>介護職員</v>
      </c>
      <c r="G42" s="1607"/>
      <c r="H42" s="1537"/>
      <c r="I42" s="1538"/>
      <c r="J42" s="1538"/>
      <c r="K42" s="1539"/>
      <c r="L42" s="1612"/>
      <c r="M42" s="1613"/>
      <c r="N42" s="1613"/>
      <c r="O42" s="1614"/>
      <c r="P42" s="1596" t="s">
        <v>550</v>
      </c>
      <c r="Q42" s="1597"/>
      <c r="R42" s="1598"/>
      <c r="S42" s="301" t="str">
        <f>IF(S40="","",VLOOKUP(S40,'標準様式１【記載例】シフト記号表（勤務時間帯）'!$C$6:$U$35,19,FALSE))</f>
        <v/>
      </c>
      <c r="T42" s="302" t="str">
        <f>IF(T40="","",VLOOKUP(T40,'標準様式１【記載例】シフト記号表（勤務時間帯）'!$C$6:$U$35,19,FALSE))</f>
        <v/>
      </c>
      <c r="U42" s="302" t="str">
        <f>IF(U40="","",VLOOKUP(U40,'標準様式１【記載例】シフト記号表（勤務時間帯）'!$C$6:$U$35,19,FALSE))</f>
        <v/>
      </c>
      <c r="V42" s="302" t="str">
        <f>IF(V40="","",VLOOKUP(V40,'標準様式１【記載例】シフト記号表（勤務時間帯）'!$C$6:$U$35,19,FALSE))</f>
        <v/>
      </c>
      <c r="W42" s="302" t="str">
        <f>IF(W40="","",VLOOKUP(W40,'標準様式１【記載例】シフト記号表（勤務時間帯）'!$C$6:$U$35,19,FALSE))</f>
        <v/>
      </c>
      <c r="X42" s="302" t="str">
        <f>IF(X40="","",VLOOKUP(X40,'標準様式１【記載例】シフト記号表（勤務時間帯）'!$C$6:$U$35,19,FALSE))</f>
        <v/>
      </c>
      <c r="Y42" s="303">
        <f>IF(Y40="","",VLOOKUP(Y40,'標準様式１【記載例】シフト記号表（勤務時間帯）'!$C$6:$U$35,19,FALSE))</f>
        <v>7</v>
      </c>
      <c r="Z42" s="301" t="str">
        <f>IF(Z40="","",VLOOKUP(Z40,'標準様式１【記載例】シフト記号表（勤務時間帯）'!$C$6:$U$35,19,FALSE))</f>
        <v/>
      </c>
      <c r="AA42" s="302" t="str">
        <f>IF(AA40="","",VLOOKUP(AA40,'標準様式１【記載例】シフト記号表（勤務時間帯）'!$C$6:$U$35,19,FALSE))</f>
        <v/>
      </c>
      <c r="AB42" s="302" t="str">
        <f>IF(AB40="","",VLOOKUP(AB40,'標準様式１【記載例】シフト記号表（勤務時間帯）'!$C$6:$U$35,19,FALSE))</f>
        <v/>
      </c>
      <c r="AC42" s="302" t="str">
        <f>IF(AC40="","",VLOOKUP(AC40,'標準様式１【記載例】シフト記号表（勤務時間帯）'!$C$6:$U$35,19,FALSE))</f>
        <v/>
      </c>
      <c r="AD42" s="302" t="str">
        <f>IF(AD40="","",VLOOKUP(AD40,'標準様式１【記載例】シフト記号表（勤務時間帯）'!$C$6:$U$35,19,FALSE))</f>
        <v/>
      </c>
      <c r="AE42" s="302" t="str">
        <f>IF(AE40="","",VLOOKUP(AE40,'標準様式１【記載例】シフト記号表（勤務時間帯）'!$C$6:$U$35,19,FALSE))</f>
        <v/>
      </c>
      <c r="AF42" s="303">
        <f>IF(AF40="","",VLOOKUP(AF40,'標準様式１【記載例】シフト記号表（勤務時間帯）'!$C$6:$U$35,19,FALSE))</f>
        <v>7</v>
      </c>
      <c r="AG42" s="301" t="str">
        <f>IF(AG40="","",VLOOKUP(AG40,'標準様式１【記載例】シフト記号表（勤務時間帯）'!$C$6:$U$35,19,FALSE))</f>
        <v/>
      </c>
      <c r="AH42" s="302" t="str">
        <f>IF(AH40="","",VLOOKUP(AH40,'標準様式１【記載例】シフト記号表（勤務時間帯）'!$C$6:$U$35,19,FALSE))</f>
        <v/>
      </c>
      <c r="AI42" s="302" t="str">
        <f>IF(AI40="","",VLOOKUP(AI40,'標準様式１【記載例】シフト記号表（勤務時間帯）'!$C$6:$U$35,19,FALSE))</f>
        <v/>
      </c>
      <c r="AJ42" s="302" t="str">
        <f>IF(AJ40="","",VLOOKUP(AJ40,'標準様式１【記載例】シフト記号表（勤務時間帯）'!$C$6:$U$35,19,FALSE))</f>
        <v/>
      </c>
      <c r="AK42" s="302" t="str">
        <f>IF(AK40="","",VLOOKUP(AK40,'標準様式１【記載例】シフト記号表（勤務時間帯）'!$C$6:$U$35,19,FALSE))</f>
        <v/>
      </c>
      <c r="AL42" s="302" t="str">
        <f>IF(AL40="","",VLOOKUP(AL40,'標準様式１【記載例】シフト記号表（勤務時間帯）'!$C$6:$U$35,19,FALSE))</f>
        <v/>
      </c>
      <c r="AM42" s="303">
        <f>IF(AM40="","",VLOOKUP(AM40,'標準様式１【記載例】シフト記号表（勤務時間帯）'!$C$6:$U$35,19,FALSE))</f>
        <v>7</v>
      </c>
      <c r="AN42" s="301" t="str">
        <f>IF(AN40="","",VLOOKUP(AN40,'標準様式１【記載例】シフト記号表（勤務時間帯）'!$C$6:$U$35,19,FALSE))</f>
        <v/>
      </c>
      <c r="AO42" s="302" t="str">
        <f>IF(AO40="","",VLOOKUP(AO40,'標準様式１【記載例】シフト記号表（勤務時間帯）'!$C$6:$U$35,19,FALSE))</f>
        <v/>
      </c>
      <c r="AP42" s="302" t="str">
        <f>IF(AP40="","",VLOOKUP(AP40,'標準様式１【記載例】シフト記号表（勤務時間帯）'!$C$6:$U$35,19,FALSE))</f>
        <v/>
      </c>
      <c r="AQ42" s="302" t="str">
        <f>IF(AQ40="","",VLOOKUP(AQ40,'標準様式１【記載例】シフト記号表（勤務時間帯）'!$C$6:$U$35,19,FALSE))</f>
        <v/>
      </c>
      <c r="AR42" s="302" t="str">
        <f>IF(AR40="","",VLOOKUP(AR40,'標準様式１【記載例】シフト記号表（勤務時間帯）'!$C$6:$U$35,19,FALSE))</f>
        <v/>
      </c>
      <c r="AS42" s="302" t="str">
        <f>IF(AS40="","",VLOOKUP(AS40,'標準様式１【記載例】シフト記号表（勤務時間帯）'!$C$6:$U$35,19,FALSE))</f>
        <v/>
      </c>
      <c r="AT42" s="303">
        <f>IF(AT40="","",VLOOKUP(AT40,'標準様式１【記載例】シフト記号表（勤務時間帯）'!$C$6:$U$35,19,FALSE))</f>
        <v>7</v>
      </c>
      <c r="AU42" s="301" t="str">
        <f>IF(AU40="","",VLOOKUP(AU40,'標準様式１【記載例】シフト記号表（勤務時間帯）'!$C$6:$U$35,19,FALSE))</f>
        <v/>
      </c>
      <c r="AV42" s="302" t="str">
        <f>IF(AV40="","",VLOOKUP(AV40,'標準様式１【記載例】シフト記号表（勤務時間帯）'!$C$6:$U$35,19,FALSE))</f>
        <v/>
      </c>
      <c r="AW42" s="302" t="str">
        <f>IF(AW40="","",VLOOKUP(AW40,'標準様式１【記載例】シフト記号表（勤務時間帯）'!$C$6:$U$35,19,FALSE))</f>
        <v/>
      </c>
      <c r="AX42" s="1599">
        <f>IF($BB$3="４週",SUM(S42:AT42),IF($BB$3="暦月",SUM(S42:AW42),""))</f>
        <v>28</v>
      </c>
      <c r="AY42" s="1600"/>
      <c r="AZ42" s="1601">
        <f>IF($BB$3="４週",AX42/4,IF($BB$3="暦月",標準様式１【記載例】地密通所!AX42/(標準様式１【記載例】地密通所!$BB$8/7),""))</f>
        <v>7</v>
      </c>
      <c r="BA42" s="1602"/>
      <c r="BB42" s="1586"/>
      <c r="BC42" s="1587"/>
      <c r="BD42" s="1587"/>
      <c r="BE42" s="1587"/>
      <c r="BF42" s="1588"/>
    </row>
    <row r="43" spans="2:58" ht="20.25" customHeight="1" x14ac:dyDescent="0.15">
      <c r="B43" s="1714">
        <f>B40+1</f>
        <v>8</v>
      </c>
      <c r="C43" s="1625" t="s">
        <v>554</v>
      </c>
      <c r="D43" s="1626"/>
      <c r="E43" s="1627"/>
      <c r="F43" s="304"/>
      <c r="G43" s="1606" t="s">
        <v>612</v>
      </c>
      <c r="H43" s="1608" t="s">
        <v>629</v>
      </c>
      <c r="I43" s="1538"/>
      <c r="J43" s="1538"/>
      <c r="K43" s="1539"/>
      <c r="L43" s="1609" t="s">
        <v>630</v>
      </c>
      <c r="M43" s="1610"/>
      <c r="N43" s="1610"/>
      <c r="O43" s="1611"/>
      <c r="P43" s="1615" t="s">
        <v>548</v>
      </c>
      <c r="Q43" s="1616"/>
      <c r="R43" s="1617"/>
      <c r="S43" s="293" t="s">
        <v>574</v>
      </c>
      <c r="T43" s="294"/>
      <c r="U43" s="294" t="s">
        <v>574</v>
      </c>
      <c r="V43" s="294" t="s">
        <v>574</v>
      </c>
      <c r="W43" s="294" t="s">
        <v>574</v>
      </c>
      <c r="X43" s="294"/>
      <c r="Y43" s="295" t="s">
        <v>574</v>
      </c>
      <c r="Z43" s="293" t="s">
        <v>574</v>
      </c>
      <c r="AA43" s="294"/>
      <c r="AB43" s="294" t="s">
        <v>574</v>
      </c>
      <c r="AC43" s="294" t="s">
        <v>574</v>
      </c>
      <c r="AD43" s="294" t="s">
        <v>574</v>
      </c>
      <c r="AE43" s="294"/>
      <c r="AF43" s="295" t="s">
        <v>574</v>
      </c>
      <c r="AG43" s="293" t="s">
        <v>574</v>
      </c>
      <c r="AH43" s="294"/>
      <c r="AI43" s="294" t="s">
        <v>574</v>
      </c>
      <c r="AJ43" s="294" t="s">
        <v>574</v>
      </c>
      <c r="AK43" s="294" t="s">
        <v>574</v>
      </c>
      <c r="AL43" s="294"/>
      <c r="AM43" s="295" t="s">
        <v>574</v>
      </c>
      <c r="AN43" s="293" t="s">
        <v>574</v>
      </c>
      <c r="AO43" s="294"/>
      <c r="AP43" s="294" t="s">
        <v>574</v>
      </c>
      <c r="AQ43" s="294" t="s">
        <v>574</v>
      </c>
      <c r="AR43" s="294" t="s">
        <v>574</v>
      </c>
      <c r="AS43" s="294"/>
      <c r="AT43" s="295" t="s">
        <v>574</v>
      </c>
      <c r="AU43" s="293"/>
      <c r="AV43" s="294"/>
      <c r="AW43" s="294"/>
      <c r="AX43" s="1618"/>
      <c r="AY43" s="1619"/>
      <c r="AZ43" s="1620"/>
      <c r="BA43" s="1621"/>
      <c r="BB43" s="1622"/>
      <c r="BC43" s="1623"/>
      <c r="BD43" s="1623"/>
      <c r="BE43" s="1623"/>
      <c r="BF43" s="1624"/>
    </row>
    <row r="44" spans="2:58" ht="20.25" customHeight="1" x14ac:dyDescent="0.15">
      <c r="B44" s="1714"/>
      <c r="C44" s="1628"/>
      <c r="D44" s="1629"/>
      <c r="E44" s="1630"/>
      <c r="F44" s="296"/>
      <c r="G44" s="1533"/>
      <c r="H44" s="1537"/>
      <c r="I44" s="1538"/>
      <c r="J44" s="1538"/>
      <c r="K44" s="1539"/>
      <c r="L44" s="1543"/>
      <c r="M44" s="1544"/>
      <c r="N44" s="1544"/>
      <c r="O44" s="1545"/>
      <c r="P44" s="1589" t="s">
        <v>549</v>
      </c>
      <c r="Q44" s="1590"/>
      <c r="R44" s="1591"/>
      <c r="S44" s="297">
        <f>IF(S43="","",VLOOKUP(S43,'標準様式１【記載例】シフト記号表（勤務時間帯）'!$C$6:$K$35,9,FALSE))</f>
        <v>8</v>
      </c>
      <c r="T44" s="298" t="str">
        <f>IF(T43="","",VLOOKUP(T43,'標準様式１【記載例】シフト記号表（勤務時間帯）'!$C$6:$K$35,9,FALSE))</f>
        <v/>
      </c>
      <c r="U44" s="298">
        <f>IF(U43="","",VLOOKUP(U43,'標準様式１【記載例】シフト記号表（勤務時間帯）'!$C$6:$K$35,9,FALSE))</f>
        <v>8</v>
      </c>
      <c r="V44" s="298">
        <f>IF(V43="","",VLOOKUP(V43,'標準様式１【記載例】シフト記号表（勤務時間帯）'!$C$6:$K$35,9,FALSE))</f>
        <v>8</v>
      </c>
      <c r="W44" s="298">
        <f>IF(W43="","",VLOOKUP(W43,'標準様式１【記載例】シフト記号表（勤務時間帯）'!$C$6:$K$35,9,FALSE))</f>
        <v>8</v>
      </c>
      <c r="X44" s="298" t="str">
        <f>IF(X43="","",VLOOKUP(X43,'標準様式１【記載例】シフト記号表（勤務時間帯）'!$C$6:$K$35,9,FALSE))</f>
        <v/>
      </c>
      <c r="Y44" s="299">
        <f>IF(Y43="","",VLOOKUP(Y43,'標準様式１【記載例】シフト記号表（勤務時間帯）'!$C$6:$K$35,9,FALSE))</f>
        <v>8</v>
      </c>
      <c r="Z44" s="297">
        <f>IF(Z43="","",VLOOKUP(Z43,'標準様式１【記載例】シフト記号表（勤務時間帯）'!$C$6:$K$35,9,FALSE))</f>
        <v>8</v>
      </c>
      <c r="AA44" s="298" t="str">
        <f>IF(AA43="","",VLOOKUP(AA43,'標準様式１【記載例】シフト記号表（勤務時間帯）'!$C$6:$K$35,9,FALSE))</f>
        <v/>
      </c>
      <c r="AB44" s="298">
        <f>IF(AB43="","",VLOOKUP(AB43,'標準様式１【記載例】シフト記号表（勤務時間帯）'!$C$6:$K$35,9,FALSE))</f>
        <v>8</v>
      </c>
      <c r="AC44" s="298">
        <f>IF(AC43="","",VLOOKUP(AC43,'標準様式１【記載例】シフト記号表（勤務時間帯）'!$C$6:$K$35,9,FALSE))</f>
        <v>8</v>
      </c>
      <c r="AD44" s="298">
        <f>IF(AD43="","",VLOOKUP(AD43,'標準様式１【記載例】シフト記号表（勤務時間帯）'!$C$6:$K$35,9,FALSE))</f>
        <v>8</v>
      </c>
      <c r="AE44" s="298" t="str">
        <f>IF(AE43="","",VLOOKUP(AE43,'標準様式１【記載例】シフト記号表（勤務時間帯）'!$C$6:$K$35,9,FALSE))</f>
        <v/>
      </c>
      <c r="AF44" s="299">
        <f>IF(AF43="","",VLOOKUP(AF43,'標準様式１【記載例】シフト記号表（勤務時間帯）'!$C$6:$K$35,9,FALSE))</f>
        <v>8</v>
      </c>
      <c r="AG44" s="297">
        <f>IF(AG43="","",VLOOKUP(AG43,'標準様式１【記載例】シフト記号表（勤務時間帯）'!$C$6:$K$35,9,FALSE))</f>
        <v>8</v>
      </c>
      <c r="AH44" s="298" t="str">
        <f>IF(AH43="","",VLOOKUP(AH43,'標準様式１【記載例】シフト記号表（勤務時間帯）'!$C$6:$K$35,9,FALSE))</f>
        <v/>
      </c>
      <c r="AI44" s="298">
        <f>IF(AI43="","",VLOOKUP(AI43,'標準様式１【記載例】シフト記号表（勤務時間帯）'!$C$6:$K$35,9,FALSE))</f>
        <v>8</v>
      </c>
      <c r="AJ44" s="298">
        <f>IF(AJ43="","",VLOOKUP(AJ43,'標準様式１【記載例】シフト記号表（勤務時間帯）'!$C$6:$K$35,9,FALSE))</f>
        <v>8</v>
      </c>
      <c r="AK44" s="298">
        <f>IF(AK43="","",VLOOKUP(AK43,'標準様式１【記載例】シフト記号表（勤務時間帯）'!$C$6:$K$35,9,FALSE))</f>
        <v>8</v>
      </c>
      <c r="AL44" s="298" t="str">
        <f>IF(AL43="","",VLOOKUP(AL43,'標準様式１【記載例】シフト記号表（勤務時間帯）'!$C$6:$K$35,9,FALSE))</f>
        <v/>
      </c>
      <c r="AM44" s="299">
        <f>IF(AM43="","",VLOOKUP(AM43,'標準様式１【記載例】シフト記号表（勤務時間帯）'!$C$6:$K$35,9,FALSE))</f>
        <v>8</v>
      </c>
      <c r="AN44" s="297">
        <f>IF(AN43="","",VLOOKUP(AN43,'標準様式１【記載例】シフト記号表（勤務時間帯）'!$C$6:$K$35,9,FALSE))</f>
        <v>8</v>
      </c>
      <c r="AO44" s="298" t="str">
        <f>IF(AO43="","",VLOOKUP(AO43,'標準様式１【記載例】シフト記号表（勤務時間帯）'!$C$6:$K$35,9,FALSE))</f>
        <v/>
      </c>
      <c r="AP44" s="298">
        <f>IF(AP43="","",VLOOKUP(AP43,'標準様式１【記載例】シフト記号表（勤務時間帯）'!$C$6:$K$35,9,FALSE))</f>
        <v>8</v>
      </c>
      <c r="AQ44" s="298">
        <f>IF(AQ43="","",VLOOKUP(AQ43,'標準様式１【記載例】シフト記号表（勤務時間帯）'!$C$6:$K$35,9,FALSE))</f>
        <v>8</v>
      </c>
      <c r="AR44" s="298">
        <f>IF(AR43="","",VLOOKUP(AR43,'標準様式１【記載例】シフト記号表（勤務時間帯）'!$C$6:$K$35,9,FALSE))</f>
        <v>8</v>
      </c>
      <c r="AS44" s="298" t="str">
        <f>IF(AS43="","",VLOOKUP(AS43,'標準様式１【記載例】シフト記号表（勤務時間帯）'!$C$6:$K$35,9,FALSE))</f>
        <v/>
      </c>
      <c r="AT44" s="299">
        <f>IF(AT43="","",VLOOKUP(AT43,'標準様式１【記載例】シフト記号表（勤務時間帯）'!$C$6:$K$35,9,FALSE))</f>
        <v>8</v>
      </c>
      <c r="AU44" s="297" t="str">
        <f>IF(AU43="","",VLOOKUP(AU43,'標準様式１【記載例】シフト記号表（勤務時間帯）'!$C$6:$K$35,9,FALSE))</f>
        <v/>
      </c>
      <c r="AV44" s="298" t="str">
        <f>IF(AV43="","",VLOOKUP(AV43,'標準様式１【記載例】シフト記号表（勤務時間帯）'!$C$6:$K$35,9,FALSE))</f>
        <v/>
      </c>
      <c r="AW44" s="298" t="str">
        <f>IF(AW43="","",VLOOKUP(AW43,'標準様式１【記載例】シフト記号表（勤務時間帯）'!$C$6:$K$35,9,FALSE))</f>
        <v/>
      </c>
      <c r="AX44" s="1592">
        <f>IF($BB$3="４週",SUM(S44:AT44),IF($BB$3="暦月",SUM(S44:AW44),""))</f>
        <v>160</v>
      </c>
      <c r="AY44" s="1593"/>
      <c r="AZ44" s="1594">
        <f>IF($BB$3="４週",AX44/4,IF($BB$3="暦月",標準様式１【記載例】地密通所!AX44/(標準様式１【記載例】地密通所!$BB$8/7),""))</f>
        <v>40</v>
      </c>
      <c r="BA44" s="1595"/>
      <c r="BB44" s="1583"/>
      <c r="BC44" s="1584"/>
      <c r="BD44" s="1584"/>
      <c r="BE44" s="1584"/>
      <c r="BF44" s="1585"/>
    </row>
    <row r="45" spans="2:58" ht="20.25" customHeight="1" x14ac:dyDescent="0.15">
      <c r="B45" s="1714"/>
      <c r="C45" s="1631"/>
      <c r="D45" s="1632"/>
      <c r="E45" s="1633"/>
      <c r="F45" s="296" t="str">
        <f>C43</f>
        <v>介護職員</v>
      </c>
      <c r="G45" s="1607"/>
      <c r="H45" s="1537"/>
      <c r="I45" s="1538"/>
      <c r="J45" s="1538"/>
      <c r="K45" s="1539"/>
      <c r="L45" s="1612"/>
      <c r="M45" s="1613"/>
      <c r="N45" s="1613"/>
      <c r="O45" s="1614"/>
      <c r="P45" s="1596" t="s">
        <v>550</v>
      </c>
      <c r="Q45" s="1597"/>
      <c r="R45" s="1598"/>
      <c r="S45" s="301">
        <f>IF(S43="","",VLOOKUP(S43,'標準様式１【記載例】シフト記号表（勤務時間帯）'!$C$6:$U$35,19,FALSE))</f>
        <v>7</v>
      </c>
      <c r="T45" s="302" t="str">
        <f>IF(T43="","",VLOOKUP(T43,'標準様式１【記載例】シフト記号表（勤務時間帯）'!$C$6:$U$35,19,FALSE))</f>
        <v/>
      </c>
      <c r="U45" s="302">
        <f>IF(U43="","",VLOOKUP(U43,'標準様式１【記載例】シフト記号表（勤務時間帯）'!$C$6:$U$35,19,FALSE))</f>
        <v>7</v>
      </c>
      <c r="V45" s="302">
        <f>IF(V43="","",VLOOKUP(V43,'標準様式１【記載例】シフト記号表（勤務時間帯）'!$C$6:$U$35,19,FALSE))</f>
        <v>7</v>
      </c>
      <c r="W45" s="302">
        <f>IF(W43="","",VLOOKUP(W43,'標準様式１【記載例】シフト記号表（勤務時間帯）'!$C$6:$U$35,19,FALSE))</f>
        <v>7</v>
      </c>
      <c r="X45" s="302" t="str">
        <f>IF(X43="","",VLOOKUP(X43,'標準様式１【記載例】シフト記号表（勤務時間帯）'!$C$6:$U$35,19,FALSE))</f>
        <v/>
      </c>
      <c r="Y45" s="303">
        <f>IF(Y43="","",VLOOKUP(Y43,'標準様式１【記載例】シフト記号表（勤務時間帯）'!$C$6:$U$35,19,FALSE))</f>
        <v>7</v>
      </c>
      <c r="Z45" s="301">
        <f>IF(Z43="","",VLOOKUP(Z43,'標準様式１【記載例】シフト記号表（勤務時間帯）'!$C$6:$U$35,19,FALSE))</f>
        <v>7</v>
      </c>
      <c r="AA45" s="302" t="str">
        <f>IF(AA43="","",VLOOKUP(AA43,'標準様式１【記載例】シフト記号表（勤務時間帯）'!$C$6:$U$35,19,FALSE))</f>
        <v/>
      </c>
      <c r="AB45" s="302">
        <f>IF(AB43="","",VLOOKUP(AB43,'標準様式１【記載例】シフト記号表（勤務時間帯）'!$C$6:$U$35,19,FALSE))</f>
        <v>7</v>
      </c>
      <c r="AC45" s="302">
        <f>IF(AC43="","",VLOOKUP(AC43,'標準様式１【記載例】シフト記号表（勤務時間帯）'!$C$6:$U$35,19,FALSE))</f>
        <v>7</v>
      </c>
      <c r="AD45" s="302">
        <f>IF(AD43="","",VLOOKUP(AD43,'標準様式１【記載例】シフト記号表（勤務時間帯）'!$C$6:$U$35,19,FALSE))</f>
        <v>7</v>
      </c>
      <c r="AE45" s="302" t="str">
        <f>IF(AE43="","",VLOOKUP(AE43,'標準様式１【記載例】シフト記号表（勤務時間帯）'!$C$6:$U$35,19,FALSE))</f>
        <v/>
      </c>
      <c r="AF45" s="303">
        <f>IF(AF43="","",VLOOKUP(AF43,'標準様式１【記載例】シフト記号表（勤務時間帯）'!$C$6:$U$35,19,FALSE))</f>
        <v>7</v>
      </c>
      <c r="AG45" s="301">
        <f>IF(AG43="","",VLOOKUP(AG43,'標準様式１【記載例】シフト記号表（勤務時間帯）'!$C$6:$U$35,19,FALSE))</f>
        <v>7</v>
      </c>
      <c r="AH45" s="302" t="str">
        <f>IF(AH43="","",VLOOKUP(AH43,'標準様式１【記載例】シフト記号表（勤務時間帯）'!$C$6:$U$35,19,FALSE))</f>
        <v/>
      </c>
      <c r="AI45" s="302">
        <f>IF(AI43="","",VLOOKUP(AI43,'標準様式１【記載例】シフト記号表（勤務時間帯）'!$C$6:$U$35,19,FALSE))</f>
        <v>7</v>
      </c>
      <c r="AJ45" s="302">
        <f>IF(AJ43="","",VLOOKUP(AJ43,'標準様式１【記載例】シフト記号表（勤務時間帯）'!$C$6:$U$35,19,FALSE))</f>
        <v>7</v>
      </c>
      <c r="AK45" s="302">
        <f>IF(AK43="","",VLOOKUP(AK43,'標準様式１【記載例】シフト記号表（勤務時間帯）'!$C$6:$U$35,19,FALSE))</f>
        <v>7</v>
      </c>
      <c r="AL45" s="302" t="str">
        <f>IF(AL43="","",VLOOKUP(AL43,'標準様式１【記載例】シフト記号表（勤務時間帯）'!$C$6:$U$35,19,FALSE))</f>
        <v/>
      </c>
      <c r="AM45" s="303">
        <f>IF(AM43="","",VLOOKUP(AM43,'標準様式１【記載例】シフト記号表（勤務時間帯）'!$C$6:$U$35,19,FALSE))</f>
        <v>7</v>
      </c>
      <c r="AN45" s="301">
        <f>IF(AN43="","",VLOOKUP(AN43,'標準様式１【記載例】シフト記号表（勤務時間帯）'!$C$6:$U$35,19,FALSE))</f>
        <v>7</v>
      </c>
      <c r="AO45" s="302" t="str">
        <f>IF(AO43="","",VLOOKUP(AO43,'標準様式１【記載例】シフト記号表（勤務時間帯）'!$C$6:$U$35,19,FALSE))</f>
        <v/>
      </c>
      <c r="AP45" s="302">
        <f>IF(AP43="","",VLOOKUP(AP43,'標準様式１【記載例】シフト記号表（勤務時間帯）'!$C$6:$U$35,19,FALSE))</f>
        <v>7</v>
      </c>
      <c r="AQ45" s="302">
        <f>IF(AQ43="","",VLOOKUP(AQ43,'標準様式１【記載例】シフト記号表（勤務時間帯）'!$C$6:$U$35,19,FALSE))</f>
        <v>7</v>
      </c>
      <c r="AR45" s="302">
        <f>IF(AR43="","",VLOOKUP(AR43,'標準様式１【記載例】シフト記号表（勤務時間帯）'!$C$6:$U$35,19,FALSE))</f>
        <v>7</v>
      </c>
      <c r="AS45" s="302" t="str">
        <f>IF(AS43="","",VLOOKUP(AS43,'標準様式１【記載例】シフト記号表（勤務時間帯）'!$C$6:$U$35,19,FALSE))</f>
        <v/>
      </c>
      <c r="AT45" s="303">
        <f>IF(AT43="","",VLOOKUP(AT43,'標準様式１【記載例】シフト記号表（勤務時間帯）'!$C$6:$U$35,19,FALSE))</f>
        <v>7</v>
      </c>
      <c r="AU45" s="301" t="str">
        <f>IF(AU43="","",VLOOKUP(AU43,'標準様式１【記載例】シフト記号表（勤務時間帯）'!$C$6:$U$35,19,FALSE))</f>
        <v/>
      </c>
      <c r="AV45" s="302" t="str">
        <f>IF(AV43="","",VLOOKUP(AV43,'標準様式１【記載例】シフト記号表（勤務時間帯）'!$C$6:$U$35,19,FALSE))</f>
        <v/>
      </c>
      <c r="AW45" s="302" t="str">
        <f>IF(AW43="","",VLOOKUP(AW43,'標準様式１【記載例】シフト記号表（勤務時間帯）'!$C$6:$U$35,19,FALSE))</f>
        <v/>
      </c>
      <c r="AX45" s="1599">
        <f>IF($BB$3="４週",SUM(S45:AT45),IF($BB$3="暦月",SUM(S45:AW45),""))</f>
        <v>140</v>
      </c>
      <c r="AY45" s="1600"/>
      <c r="AZ45" s="1601">
        <f>IF($BB$3="４週",AX45/4,IF($BB$3="暦月",標準様式１【記載例】地密通所!AX45/(標準様式１【記載例】地密通所!$BB$8/7),""))</f>
        <v>35</v>
      </c>
      <c r="BA45" s="1602"/>
      <c r="BB45" s="1586"/>
      <c r="BC45" s="1587"/>
      <c r="BD45" s="1587"/>
      <c r="BE45" s="1587"/>
      <c r="BF45" s="1588"/>
    </row>
    <row r="46" spans="2:58" ht="20.25" customHeight="1" x14ac:dyDescent="0.15">
      <c r="B46" s="1714">
        <f>B43+1</f>
        <v>9</v>
      </c>
      <c r="C46" s="1625" t="s">
        <v>554</v>
      </c>
      <c r="D46" s="1626"/>
      <c r="E46" s="1627"/>
      <c r="F46" s="304"/>
      <c r="G46" s="1606" t="s">
        <v>612</v>
      </c>
      <c r="H46" s="1608" t="s">
        <v>613</v>
      </c>
      <c r="I46" s="1538"/>
      <c r="J46" s="1538"/>
      <c r="K46" s="1539"/>
      <c r="L46" s="1609" t="s">
        <v>631</v>
      </c>
      <c r="M46" s="1610"/>
      <c r="N46" s="1610"/>
      <c r="O46" s="1611"/>
      <c r="P46" s="1615" t="s">
        <v>548</v>
      </c>
      <c r="Q46" s="1616"/>
      <c r="R46" s="1617"/>
      <c r="S46" s="293" t="s">
        <v>574</v>
      </c>
      <c r="T46" s="294" t="s">
        <v>574</v>
      </c>
      <c r="U46" s="294"/>
      <c r="V46" s="294" t="s">
        <v>574</v>
      </c>
      <c r="W46" s="294" t="s">
        <v>574</v>
      </c>
      <c r="X46" s="294" t="s">
        <v>574</v>
      </c>
      <c r="Y46" s="295"/>
      <c r="Z46" s="293" t="s">
        <v>574</v>
      </c>
      <c r="AA46" s="294" t="s">
        <v>574</v>
      </c>
      <c r="AB46" s="294"/>
      <c r="AC46" s="294" t="s">
        <v>574</v>
      </c>
      <c r="AD46" s="294" t="s">
        <v>574</v>
      </c>
      <c r="AE46" s="294" t="s">
        <v>574</v>
      </c>
      <c r="AF46" s="295"/>
      <c r="AG46" s="293" t="s">
        <v>574</v>
      </c>
      <c r="AH46" s="294" t="s">
        <v>574</v>
      </c>
      <c r="AI46" s="294"/>
      <c r="AJ46" s="294" t="s">
        <v>574</v>
      </c>
      <c r="AK46" s="294" t="s">
        <v>574</v>
      </c>
      <c r="AL46" s="294" t="s">
        <v>574</v>
      </c>
      <c r="AM46" s="295"/>
      <c r="AN46" s="293" t="s">
        <v>574</v>
      </c>
      <c r="AO46" s="294" t="s">
        <v>574</v>
      </c>
      <c r="AP46" s="294"/>
      <c r="AQ46" s="294" t="s">
        <v>574</v>
      </c>
      <c r="AR46" s="294" t="s">
        <v>574</v>
      </c>
      <c r="AS46" s="294" t="s">
        <v>574</v>
      </c>
      <c r="AT46" s="295"/>
      <c r="AU46" s="293"/>
      <c r="AV46" s="294"/>
      <c r="AW46" s="294"/>
      <c r="AX46" s="1618"/>
      <c r="AY46" s="1619"/>
      <c r="AZ46" s="1620"/>
      <c r="BA46" s="1621"/>
      <c r="BB46" s="1622"/>
      <c r="BC46" s="1623"/>
      <c r="BD46" s="1623"/>
      <c r="BE46" s="1623"/>
      <c r="BF46" s="1624"/>
    </row>
    <row r="47" spans="2:58" ht="20.25" customHeight="1" x14ac:dyDescent="0.15">
      <c r="B47" s="1714"/>
      <c r="C47" s="1628"/>
      <c r="D47" s="1629"/>
      <c r="E47" s="1630"/>
      <c r="F47" s="296"/>
      <c r="G47" s="1533"/>
      <c r="H47" s="1537"/>
      <c r="I47" s="1538"/>
      <c r="J47" s="1538"/>
      <c r="K47" s="1539"/>
      <c r="L47" s="1543"/>
      <c r="M47" s="1544"/>
      <c r="N47" s="1544"/>
      <c r="O47" s="1545"/>
      <c r="P47" s="1589" t="s">
        <v>549</v>
      </c>
      <c r="Q47" s="1590"/>
      <c r="R47" s="1591"/>
      <c r="S47" s="297">
        <f>IF(S46="","",VLOOKUP(S46,'標準様式１【記載例】シフト記号表（勤務時間帯）'!$C$6:$K$35,9,FALSE))</f>
        <v>8</v>
      </c>
      <c r="T47" s="298">
        <f>IF(T46="","",VLOOKUP(T46,'標準様式１【記載例】シフト記号表（勤務時間帯）'!$C$6:$K$35,9,FALSE))</f>
        <v>8</v>
      </c>
      <c r="U47" s="298" t="str">
        <f>IF(U46="","",VLOOKUP(U46,'標準様式１【記載例】シフト記号表（勤務時間帯）'!$C$6:$K$35,9,FALSE))</f>
        <v/>
      </c>
      <c r="V47" s="298">
        <f>IF(V46="","",VLOOKUP(V46,'標準様式１【記載例】シフト記号表（勤務時間帯）'!$C$6:$K$35,9,FALSE))</f>
        <v>8</v>
      </c>
      <c r="W47" s="298">
        <f>IF(W46="","",VLOOKUP(W46,'標準様式１【記載例】シフト記号表（勤務時間帯）'!$C$6:$K$35,9,FALSE))</f>
        <v>8</v>
      </c>
      <c r="X47" s="298">
        <f>IF(X46="","",VLOOKUP(X46,'標準様式１【記載例】シフト記号表（勤務時間帯）'!$C$6:$K$35,9,FALSE))</f>
        <v>8</v>
      </c>
      <c r="Y47" s="299" t="str">
        <f>IF(Y46="","",VLOOKUP(Y46,'標準様式１【記載例】シフト記号表（勤務時間帯）'!$C$6:$K$35,9,FALSE))</f>
        <v/>
      </c>
      <c r="Z47" s="297">
        <f>IF(Z46="","",VLOOKUP(Z46,'標準様式１【記載例】シフト記号表（勤務時間帯）'!$C$6:$K$35,9,FALSE))</f>
        <v>8</v>
      </c>
      <c r="AA47" s="298">
        <f>IF(AA46="","",VLOOKUP(AA46,'標準様式１【記載例】シフト記号表（勤務時間帯）'!$C$6:$K$35,9,FALSE))</f>
        <v>8</v>
      </c>
      <c r="AB47" s="298" t="str">
        <f>IF(AB46="","",VLOOKUP(AB46,'標準様式１【記載例】シフト記号表（勤務時間帯）'!$C$6:$K$35,9,FALSE))</f>
        <v/>
      </c>
      <c r="AC47" s="298">
        <f>IF(AC46="","",VLOOKUP(AC46,'標準様式１【記載例】シフト記号表（勤務時間帯）'!$C$6:$K$35,9,FALSE))</f>
        <v>8</v>
      </c>
      <c r="AD47" s="298">
        <f>IF(AD46="","",VLOOKUP(AD46,'標準様式１【記載例】シフト記号表（勤務時間帯）'!$C$6:$K$35,9,FALSE))</f>
        <v>8</v>
      </c>
      <c r="AE47" s="298">
        <f>IF(AE46="","",VLOOKUP(AE46,'標準様式１【記載例】シフト記号表（勤務時間帯）'!$C$6:$K$35,9,FALSE))</f>
        <v>8</v>
      </c>
      <c r="AF47" s="299" t="str">
        <f>IF(AF46="","",VLOOKUP(AF46,'標準様式１【記載例】シフト記号表（勤務時間帯）'!$C$6:$K$35,9,FALSE))</f>
        <v/>
      </c>
      <c r="AG47" s="297">
        <f>IF(AG46="","",VLOOKUP(AG46,'標準様式１【記載例】シフト記号表（勤務時間帯）'!$C$6:$K$35,9,FALSE))</f>
        <v>8</v>
      </c>
      <c r="AH47" s="298">
        <f>IF(AH46="","",VLOOKUP(AH46,'標準様式１【記載例】シフト記号表（勤務時間帯）'!$C$6:$K$35,9,FALSE))</f>
        <v>8</v>
      </c>
      <c r="AI47" s="298" t="str">
        <f>IF(AI46="","",VLOOKUP(AI46,'標準様式１【記載例】シフト記号表（勤務時間帯）'!$C$6:$K$35,9,FALSE))</f>
        <v/>
      </c>
      <c r="AJ47" s="298">
        <f>IF(AJ46="","",VLOOKUP(AJ46,'標準様式１【記載例】シフト記号表（勤務時間帯）'!$C$6:$K$35,9,FALSE))</f>
        <v>8</v>
      </c>
      <c r="AK47" s="298">
        <f>IF(AK46="","",VLOOKUP(AK46,'標準様式１【記載例】シフト記号表（勤務時間帯）'!$C$6:$K$35,9,FALSE))</f>
        <v>8</v>
      </c>
      <c r="AL47" s="298">
        <f>IF(AL46="","",VLOOKUP(AL46,'標準様式１【記載例】シフト記号表（勤務時間帯）'!$C$6:$K$35,9,FALSE))</f>
        <v>8</v>
      </c>
      <c r="AM47" s="299" t="str">
        <f>IF(AM46="","",VLOOKUP(AM46,'標準様式１【記載例】シフト記号表（勤務時間帯）'!$C$6:$K$35,9,FALSE))</f>
        <v/>
      </c>
      <c r="AN47" s="297">
        <f>IF(AN46="","",VLOOKUP(AN46,'標準様式１【記載例】シフト記号表（勤務時間帯）'!$C$6:$K$35,9,FALSE))</f>
        <v>8</v>
      </c>
      <c r="AO47" s="298">
        <f>IF(AO46="","",VLOOKUP(AO46,'標準様式１【記載例】シフト記号表（勤務時間帯）'!$C$6:$K$35,9,FALSE))</f>
        <v>8</v>
      </c>
      <c r="AP47" s="298" t="str">
        <f>IF(AP46="","",VLOOKUP(AP46,'標準様式１【記載例】シフト記号表（勤務時間帯）'!$C$6:$K$35,9,FALSE))</f>
        <v/>
      </c>
      <c r="AQ47" s="298">
        <f>IF(AQ46="","",VLOOKUP(AQ46,'標準様式１【記載例】シフト記号表（勤務時間帯）'!$C$6:$K$35,9,FALSE))</f>
        <v>8</v>
      </c>
      <c r="AR47" s="298">
        <f>IF(AR46="","",VLOOKUP(AR46,'標準様式１【記載例】シフト記号表（勤務時間帯）'!$C$6:$K$35,9,FALSE))</f>
        <v>8</v>
      </c>
      <c r="AS47" s="298">
        <f>IF(AS46="","",VLOOKUP(AS46,'標準様式１【記載例】シフト記号表（勤務時間帯）'!$C$6:$K$35,9,FALSE))</f>
        <v>8</v>
      </c>
      <c r="AT47" s="299" t="str">
        <f>IF(AT46="","",VLOOKUP(AT46,'標準様式１【記載例】シフト記号表（勤務時間帯）'!$C$6:$K$35,9,FALSE))</f>
        <v/>
      </c>
      <c r="AU47" s="297" t="str">
        <f>IF(AU46="","",VLOOKUP(AU46,'標準様式１【記載例】シフト記号表（勤務時間帯）'!$C$6:$K$35,9,FALSE))</f>
        <v/>
      </c>
      <c r="AV47" s="298" t="str">
        <f>IF(AV46="","",VLOOKUP(AV46,'標準様式１【記載例】シフト記号表（勤務時間帯）'!$C$6:$K$35,9,FALSE))</f>
        <v/>
      </c>
      <c r="AW47" s="298" t="str">
        <f>IF(AW46="","",VLOOKUP(AW46,'標準様式１【記載例】シフト記号表（勤務時間帯）'!$C$6:$K$35,9,FALSE))</f>
        <v/>
      </c>
      <c r="AX47" s="1592">
        <f>IF($BB$3="４週",SUM(S47:AT47),IF($BB$3="暦月",SUM(S47:AW47),""))</f>
        <v>160</v>
      </c>
      <c r="AY47" s="1593"/>
      <c r="AZ47" s="1594">
        <f>IF($BB$3="４週",AX47/4,IF($BB$3="暦月",標準様式１【記載例】地密通所!AX47/(標準様式１【記載例】地密通所!$BB$8/7),""))</f>
        <v>40</v>
      </c>
      <c r="BA47" s="1595"/>
      <c r="BB47" s="1583"/>
      <c r="BC47" s="1584"/>
      <c r="BD47" s="1584"/>
      <c r="BE47" s="1584"/>
      <c r="BF47" s="1585"/>
    </row>
    <row r="48" spans="2:58" ht="20.25" customHeight="1" x14ac:dyDescent="0.15">
      <c r="B48" s="1714"/>
      <c r="C48" s="1631"/>
      <c r="D48" s="1632"/>
      <c r="E48" s="1633"/>
      <c r="F48" s="296" t="str">
        <f>C46</f>
        <v>介護職員</v>
      </c>
      <c r="G48" s="1607"/>
      <c r="H48" s="1537"/>
      <c r="I48" s="1538"/>
      <c r="J48" s="1538"/>
      <c r="K48" s="1539"/>
      <c r="L48" s="1612"/>
      <c r="M48" s="1613"/>
      <c r="N48" s="1613"/>
      <c r="O48" s="1614"/>
      <c r="P48" s="1596" t="s">
        <v>550</v>
      </c>
      <c r="Q48" s="1597"/>
      <c r="R48" s="1598"/>
      <c r="S48" s="301">
        <f>IF(S46="","",VLOOKUP(S46,'標準様式１【記載例】シフト記号表（勤務時間帯）'!$C$6:$U$35,19,FALSE))</f>
        <v>7</v>
      </c>
      <c r="T48" s="302">
        <f>IF(T46="","",VLOOKUP(T46,'標準様式１【記載例】シフト記号表（勤務時間帯）'!$C$6:$U$35,19,FALSE))</f>
        <v>7</v>
      </c>
      <c r="U48" s="302" t="str">
        <f>IF(U46="","",VLOOKUP(U46,'標準様式１【記載例】シフト記号表（勤務時間帯）'!$C$6:$U$35,19,FALSE))</f>
        <v/>
      </c>
      <c r="V48" s="302">
        <f>IF(V46="","",VLOOKUP(V46,'標準様式１【記載例】シフト記号表（勤務時間帯）'!$C$6:$U$35,19,FALSE))</f>
        <v>7</v>
      </c>
      <c r="W48" s="302">
        <f>IF(W46="","",VLOOKUP(W46,'標準様式１【記載例】シフト記号表（勤務時間帯）'!$C$6:$U$35,19,FALSE))</f>
        <v>7</v>
      </c>
      <c r="X48" s="302">
        <f>IF(X46="","",VLOOKUP(X46,'標準様式１【記載例】シフト記号表（勤務時間帯）'!$C$6:$U$35,19,FALSE))</f>
        <v>7</v>
      </c>
      <c r="Y48" s="303" t="str">
        <f>IF(Y46="","",VLOOKUP(Y46,'標準様式１【記載例】シフト記号表（勤務時間帯）'!$C$6:$U$35,19,FALSE))</f>
        <v/>
      </c>
      <c r="Z48" s="301">
        <f>IF(Z46="","",VLOOKUP(Z46,'標準様式１【記載例】シフト記号表（勤務時間帯）'!$C$6:$U$35,19,FALSE))</f>
        <v>7</v>
      </c>
      <c r="AA48" s="302">
        <f>IF(AA46="","",VLOOKUP(AA46,'標準様式１【記載例】シフト記号表（勤務時間帯）'!$C$6:$U$35,19,FALSE))</f>
        <v>7</v>
      </c>
      <c r="AB48" s="302" t="str">
        <f>IF(AB46="","",VLOOKUP(AB46,'標準様式１【記載例】シフト記号表（勤務時間帯）'!$C$6:$U$35,19,FALSE))</f>
        <v/>
      </c>
      <c r="AC48" s="302">
        <f>IF(AC46="","",VLOOKUP(AC46,'標準様式１【記載例】シフト記号表（勤務時間帯）'!$C$6:$U$35,19,FALSE))</f>
        <v>7</v>
      </c>
      <c r="AD48" s="302">
        <f>IF(AD46="","",VLOOKUP(AD46,'標準様式１【記載例】シフト記号表（勤務時間帯）'!$C$6:$U$35,19,FALSE))</f>
        <v>7</v>
      </c>
      <c r="AE48" s="302">
        <f>IF(AE46="","",VLOOKUP(AE46,'標準様式１【記載例】シフト記号表（勤務時間帯）'!$C$6:$U$35,19,FALSE))</f>
        <v>7</v>
      </c>
      <c r="AF48" s="303" t="str">
        <f>IF(AF46="","",VLOOKUP(AF46,'標準様式１【記載例】シフト記号表（勤務時間帯）'!$C$6:$U$35,19,FALSE))</f>
        <v/>
      </c>
      <c r="AG48" s="301">
        <f>IF(AG46="","",VLOOKUP(AG46,'標準様式１【記載例】シフト記号表（勤務時間帯）'!$C$6:$U$35,19,FALSE))</f>
        <v>7</v>
      </c>
      <c r="AH48" s="302">
        <f>IF(AH46="","",VLOOKUP(AH46,'標準様式１【記載例】シフト記号表（勤務時間帯）'!$C$6:$U$35,19,FALSE))</f>
        <v>7</v>
      </c>
      <c r="AI48" s="302" t="str">
        <f>IF(AI46="","",VLOOKUP(AI46,'標準様式１【記載例】シフト記号表（勤務時間帯）'!$C$6:$U$35,19,FALSE))</f>
        <v/>
      </c>
      <c r="AJ48" s="302">
        <f>IF(AJ46="","",VLOOKUP(AJ46,'標準様式１【記載例】シフト記号表（勤務時間帯）'!$C$6:$U$35,19,FALSE))</f>
        <v>7</v>
      </c>
      <c r="AK48" s="302">
        <f>IF(AK46="","",VLOOKUP(AK46,'標準様式１【記載例】シフト記号表（勤務時間帯）'!$C$6:$U$35,19,FALSE))</f>
        <v>7</v>
      </c>
      <c r="AL48" s="302">
        <f>IF(AL46="","",VLOOKUP(AL46,'標準様式１【記載例】シフト記号表（勤務時間帯）'!$C$6:$U$35,19,FALSE))</f>
        <v>7</v>
      </c>
      <c r="AM48" s="303" t="str">
        <f>IF(AM46="","",VLOOKUP(AM46,'標準様式１【記載例】シフト記号表（勤務時間帯）'!$C$6:$U$35,19,FALSE))</f>
        <v/>
      </c>
      <c r="AN48" s="301">
        <f>IF(AN46="","",VLOOKUP(AN46,'標準様式１【記載例】シフト記号表（勤務時間帯）'!$C$6:$U$35,19,FALSE))</f>
        <v>7</v>
      </c>
      <c r="AO48" s="302">
        <f>IF(AO46="","",VLOOKUP(AO46,'標準様式１【記載例】シフト記号表（勤務時間帯）'!$C$6:$U$35,19,FALSE))</f>
        <v>7</v>
      </c>
      <c r="AP48" s="302" t="str">
        <f>IF(AP46="","",VLOOKUP(AP46,'標準様式１【記載例】シフト記号表（勤務時間帯）'!$C$6:$U$35,19,FALSE))</f>
        <v/>
      </c>
      <c r="AQ48" s="302">
        <f>IF(AQ46="","",VLOOKUP(AQ46,'標準様式１【記載例】シフト記号表（勤務時間帯）'!$C$6:$U$35,19,FALSE))</f>
        <v>7</v>
      </c>
      <c r="AR48" s="302">
        <f>IF(AR46="","",VLOOKUP(AR46,'標準様式１【記載例】シフト記号表（勤務時間帯）'!$C$6:$U$35,19,FALSE))</f>
        <v>7</v>
      </c>
      <c r="AS48" s="302">
        <f>IF(AS46="","",VLOOKUP(AS46,'標準様式１【記載例】シフト記号表（勤務時間帯）'!$C$6:$U$35,19,FALSE))</f>
        <v>7</v>
      </c>
      <c r="AT48" s="303" t="str">
        <f>IF(AT46="","",VLOOKUP(AT46,'標準様式１【記載例】シフト記号表（勤務時間帯）'!$C$6:$U$35,19,FALSE))</f>
        <v/>
      </c>
      <c r="AU48" s="301" t="str">
        <f>IF(AU46="","",VLOOKUP(AU46,'標準様式１【記載例】シフト記号表（勤務時間帯）'!$C$6:$U$35,19,FALSE))</f>
        <v/>
      </c>
      <c r="AV48" s="302" t="str">
        <f>IF(AV46="","",VLOOKUP(AV46,'標準様式１【記載例】シフト記号表（勤務時間帯）'!$C$6:$U$35,19,FALSE))</f>
        <v/>
      </c>
      <c r="AW48" s="302" t="str">
        <f>IF(AW46="","",VLOOKUP(AW46,'標準様式１【記載例】シフト記号表（勤務時間帯）'!$C$6:$U$35,19,FALSE))</f>
        <v/>
      </c>
      <c r="AX48" s="1599">
        <f>IF($BB$3="４週",SUM(S48:AT48),IF($BB$3="暦月",SUM(S48:AW48),""))</f>
        <v>140</v>
      </c>
      <c r="AY48" s="1600"/>
      <c r="AZ48" s="1601">
        <f>IF($BB$3="４週",AX48/4,IF($BB$3="暦月",標準様式１【記載例】地密通所!AX48/(標準様式１【記載例】地密通所!$BB$8/7),""))</f>
        <v>35</v>
      </c>
      <c r="BA48" s="1602"/>
      <c r="BB48" s="1586"/>
      <c r="BC48" s="1587"/>
      <c r="BD48" s="1587"/>
      <c r="BE48" s="1587"/>
      <c r="BF48" s="1588"/>
    </row>
    <row r="49" spans="2:58" ht="20.25" customHeight="1" x14ac:dyDescent="0.15">
      <c r="B49" s="1714">
        <f>B46+1</f>
        <v>10</v>
      </c>
      <c r="C49" s="1625" t="s">
        <v>559</v>
      </c>
      <c r="D49" s="1626"/>
      <c r="E49" s="1627"/>
      <c r="F49" s="304"/>
      <c r="G49" s="1606" t="s">
        <v>618</v>
      </c>
      <c r="H49" s="1608" t="s">
        <v>621</v>
      </c>
      <c r="I49" s="1538"/>
      <c r="J49" s="1538"/>
      <c r="K49" s="1539"/>
      <c r="L49" s="1609" t="s">
        <v>622</v>
      </c>
      <c r="M49" s="1610"/>
      <c r="N49" s="1610"/>
      <c r="O49" s="1611"/>
      <c r="P49" s="1615" t="s">
        <v>548</v>
      </c>
      <c r="Q49" s="1616"/>
      <c r="R49" s="1617"/>
      <c r="S49" s="293" t="s">
        <v>600</v>
      </c>
      <c r="T49" s="294"/>
      <c r="U49" s="294" t="s">
        <v>600</v>
      </c>
      <c r="V49" s="294" t="s">
        <v>600</v>
      </c>
      <c r="W49" s="294"/>
      <c r="X49" s="294" t="s">
        <v>600</v>
      </c>
      <c r="Y49" s="295"/>
      <c r="Z49" s="293" t="s">
        <v>600</v>
      </c>
      <c r="AA49" s="294"/>
      <c r="AB49" s="294" t="s">
        <v>600</v>
      </c>
      <c r="AC49" s="294" t="s">
        <v>600</v>
      </c>
      <c r="AD49" s="294"/>
      <c r="AE49" s="294" t="s">
        <v>600</v>
      </c>
      <c r="AF49" s="295"/>
      <c r="AG49" s="293" t="s">
        <v>600</v>
      </c>
      <c r="AH49" s="294"/>
      <c r="AI49" s="294" t="s">
        <v>600</v>
      </c>
      <c r="AJ49" s="294" t="s">
        <v>600</v>
      </c>
      <c r="AK49" s="294"/>
      <c r="AL49" s="294" t="s">
        <v>600</v>
      </c>
      <c r="AM49" s="295"/>
      <c r="AN49" s="293" t="s">
        <v>600</v>
      </c>
      <c r="AO49" s="294"/>
      <c r="AP49" s="294" t="s">
        <v>600</v>
      </c>
      <c r="AQ49" s="294" t="s">
        <v>600</v>
      </c>
      <c r="AR49" s="294"/>
      <c r="AS49" s="294" t="s">
        <v>600</v>
      </c>
      <c r="AT49" s="295"/>
      <c r="AU49" s="293"/>
      <c r="AV49" s="294"/>
      <c r="AW49" s="294"/>
      <c r="AX49" s="1618"/>
      <c r="AY49" s="1619"/>
      <c r="AZ49" s="1620"/>
      <c r="BA49" s="1621"/>
      <c r="BB49" s="1622" t="s">
        <v>632</v>
      </c>
      <c r="BC49" s="1623"/>
      <c r="BD49" s="1623"/>
      <c r="BE49" s="1623"/>
      <c r="BF49" s="1624"/>
    </row>
    <row r="50" spans="2:58" ht="20.25" customHeight="1" x14ac:dyDescent="0.15">
      <c r="B50" s="1714"/>
      <c r="C50" s="1628"/>
      <c r="D50" s="1629"/>
      <c r="E50" s="1630"/>
      <c r="F50" s="296"/>
      <c r="G50" s="1533"/>
      <c r="H50" s="1537"/>
      <c r="I50" s="1538"/>
      <c r="J50" s="1538"/>
      <c r="K50" s="1539"/>
      <c r="L50" s="1543"/>
      <c r="M50" s="1544"/>
      <c r="N50" s="1544"/>
      <c r="O50" s="1545"/>
      <c r="P50" s="1589" t="s">
        <v>549</v>
      </c>
      <c r="Q50" s="1590"/>
      <c r="R50" s="1591"/>
      <c r="S50" s="297">
        <f>IF(S49="","",VLOOKUP(S49,'標準様式１【記載例】シフト記号表（勤務時間帯）'!$C$6:$K$35,9,FALSE))</f>
        <v>4</v>
      </c>
      <c r="T50" s="298" t="str">
        <f>IF(T49="","",VLOOKUP(T49,'標準様式１【記載例】シフト記号表（勤務時間帯）'!$C$6:$K$35,9,FALSE))</f>
        <v/>
      </c>
      <c r="U50" s="298">
        <f>IF(U49="","",VLOOKUP(U49,'標準様式１【記載例】シフト記号表（勤務時間帯）'!$C$6:$K$35,9,FALSE))</f>
        <v>4</v>
      </c>
      <c r="V50" s="298">
        <f>IF(V49="","",VLOOKUP(V49,'標準様式１【記載例】シフト記号表（勤務時間帯）'!$C$6:$K$35,9,FALSE))</f>
        <v>4</v>
      </c>
      <c r="W50" s="298" t="str">
        <f>IF(W49="","",VLOOKUP(W49,'標準様式１【記載例】シフト記号表（勤務時間帯）'!$C$6:$K$35,9,FALSE))</f>
        <v/>
      </c>
      <c r="X50" s="298">
        <f>IF(X49="","",VLOOKUP(X49,'標準様式１【記載例】シフト記号表（勤務時間帯）'!$C$6:$K$35,9,FALSE))</f>
        <v>4</v>
      </c>
      <c r="Y50" s="299" t="str">
        <f>IF(Y49="","",VLOOKUP(Y49,'標準様式１【記載例】シフト記号表（勤務時間帯）'!$C$6:$K$35,9,FALSE))</f>
        <v/>
      </c>
      <c r="Z50" s="297">
        <f>IF(Z49="","",VLOOKUP(Z49,'標準様式１【記載例】シフト記号表（勤務時間帯）'!$C$6:$K$35,9,FALSE))</f>
        <v>4</v>
      </c>
      <c r="AA50" s="298" t="str">
        <f>IF(AA49="","",VLOOKUP(AA49,'標準様式１【記載例】シフト記号表（勤務時間帯）'!$C$6:$K$35,9,FALSE))</f>
        <v/>
      </c>
      <c r="AB50" s="298">
        <f>IF(AB49="","",VLOOKUP(AB49,'標準様式１【記載例】シフト記号表（勤務時間帯）'!$C$6:$K$35,9,FALSE))</f>
        <v>4</v>
      </c>
      <c r="AC50" s="298">
        <f>IF(AC49="","",VLOOKUP(AC49,'標準様式１【記載例】シフト記号表（勤務時間帯）'!$C$6:$K$35,9,FALSE))</f>
        <v>4</v>
      </c>
      <c r="AD50" s="298" t="str">
        <f>IF(AD49="","",VLOOKUP(AD49,'標準様式１【記載例】シフト記号表（勤務時間帯）'!$C$6:$K$35,9,FALSE))</f>
        <v/>
      </c>
      <c r="AE50" s="298">
        <f>IF(AE49="","",VLOOKUP(AE49,'標準様式１【記載例】シフト記号表（勤務時間帯）'!$C$6:$K$35,9,FALSE))</f>
        <v>4</v>
      </c>
      <c r="AF50" s="299" t="str">
        <f>IF(AF49="","",VLOOKUP(AF49,'標準様式１【記載例】シフト記号表（勤務時間帯）'!$C$6:$K$35,9,FALSE))</f>
        <v/>
      </c>
      <c r="AG50" s="297">
        <f>IF(AG49="","",VLOOKUP(AG49,'標準様式１【記載例】シフト記号表（勤務時間帯）'!$C$6:$K$35,9,FALSE))</f>
        <v>4</v>
      </c>
      <c r="AH50" s="298" t="str">
        <f>IF(AH49="","",VLOOKUP(AH49,'標準様式１【記載例】シフト記号表（勤務時間帯）'!$C$6:$K$35,9,FALSE))</f>
        <v/>
      </c>
      <c r="AI50" s="298">
        <f>IF(AI49="","",VLOOKUP(AI49,'標準様式１【記載例】シフト記号表（勤務時間帯）'!$C$6:$K$35,9,FALSE))</f>
        <v>4</v>
      </c>
      <c r="AJ50" s="298">
        <f>IF(AJ49="","",VLOOKUP(AJ49,'標準様式１【記載例】シフト記号表（勤務時間帯）'!$C$6:$K$35,9,FALSE))</f>
        <v>4</v>
      </c>
      <c r="AK50" s="298" t="str">
        <f>IF(AK49="","",VLOOKUP(AK49,'標準様式１【記載例】シフト記号表（勤務時間帯）'!$C$6:$K$35,9,FALSE))</f>
        <v/>
      </c>
      <c r="AL50" s="298">
        <f>IF(AL49="","",VLOOKUP(AL49,'標準様式１【記載例】シフト記号表（勤務時間帯）'!$C$6:$K$35,9,FALSE))</f>
        <v>4</v>
      </c>
      <c r="AM50" s="299" t="str">
        <f>IF(AM49="","",VLOOKUP(AM49,'標準様式１【記載例】シフト記号表（勤務時間帯）'!$C$6:$K$35,9,FALSE))</f>
        <v/>
      </c>
      <c r="AN50" s="297">
        <f>IF(AN49="","",VLOOKUP(AN49,'標準様式１【記載例】シフト記号表（勤務時間帯）'!$C$6:$K$35,9,FALSE))</f>
        <v>4</v>
      </c>
      <c r="AO50" s="298" t="str">
        <f>IF(AO49="","",VLOOKUP(AO49,'標準様式１【記載例】シフト記号表（勤務時間帯）'!$C$6:$K$35,9,FALSE))</f>
        <v/>
      </c>
      <c r="AP50" s="298">
        <f>IF(AP49="","",VLOOKUP(AP49,'標準様式１【記載例】シフト記号表（勤務時間帯）'!$C$6:$K$35,9,FALSE))</f>
        <v>4</v>
      </c>
      <c r="AQ50" s="298">
        <f>IF(AQ49="","",VLOOKUP(AQ49,'標準様式１【記載例】シフト記号表（勤務時間帯）'!$C$6:$K$35,9,FALSE))</f>
        <v>4</v>
      </c>
      <c r="AR50" s="298" t="str">
        <f>IF(AR49="","",VLOOKUP(AR49,'標準様式１【記載例】シフト記号表（勤務時間帯）'!$C$6:$K$35,9,FALSE))</f>
        <v/>
      </c>
      <c r="AS50" s="298">
        <f>IF(AS49="","",VLOOKUP(AS49,'標準様式１【記載例】シフト記号表（勤務時間帯）'!$C$6:$K$35,9,FALSE))</f>
        <v>4</v>
      </c>
      <c r="AT50" s="299" t="str">
        <f>IF(AT49="","",VLOOKUP(AT49,'標準様式１【記載例】シフト記号表（勤務時間帯）'!$C$6:$K$35,9,FALSE))</f>
        <v/>
      </c>
      <c r="AU50" s="297" t="str">
        <f>IF(AU49="","",VLOOKUP(AU49,'標準様式１【記載例】シフト記号表（勤務時間帯）'!$C$6:$K$35,9,FALSE))</f>
        <v/>
      </c>
      <c r="AV50" s="298" t="str">
        <f>IF(AV49="","",VLOOKUP(AV49,'標準様式１【記載例】シフト記号表（勤務時間帯）'!$C$6:$K$35,9,FALSE))</f>
        <v/>
      </c>
      <c r="AW50" s="298" t="str">
        <f>IF(AW49="","",VLOOKUP(AW49,'標準様式１【記載例】シフト記号表（勤務時間帯）'!$C$6:$K$35,9,FALSE))</f>
        <v/>
      </c>
      <c r="AX50" s="1592">
        <f>IF($BB$3="４週",SUM(S50:AT50),IF($BB$3="暦月",SUM(S50:AW50),""))</f>
        <v>64</v>
      </c>
      <c r="AY50" s="1593"/>
      <c r="AZ50" s="1594">
        <f>IF($BB$3="４週",AX50/4,IF($BB$3="暦月",標準様式１【記載例】地密通所!AX50/(標準様式１【記載例】地密通所!$BB$8/7),""))</f>
        <v>16</v>
      </c>
      <c r="BA50" s="1595"/>
      <c r="BB50" s="1583"/>
      <c r="BC50" s="1584"/>
      <c r="BD50" s="1584"/>
      <c r="BE50" s="1584"/>
      <c r="BF50" s="1585"/>
    </row>
    <row r="51" spans="2:58" ht="20.25" customHeight="1" x14ac:dyDescent="0.15">
      <c r="B51" s="1714"/>
      <c r="C51" s="1631"/>
      <c r="D51" s="1632"/>
      <c r="E51" s="1633"/>
      <c r="F51" s="296" t="str">
        <f>C49</f>
        <v>機能訓練指導員</v>
      </c>
      <c r="G51" s="1607"/>
      <c r="H51" s="1537"/>
      <c r="I51" s="1538"/>
      <c r="J51" s="1538"/>
      <c r="K51" s="1539"/>
      <c r="L51" s="1612"/>
      <c r="M51" s="1613"/>
      <c r="N51" s="1613"/>
      <c r="O51" s="1614"/>
      <c r="P51" s="1596" t="s">
        <v>550</v>
      </c>
      <c r="Q51" s="1597"/>
      <c r="R51" s="1598"/>
      <c r="S51" s="301">
        <f>IF(S49="","",VLOOKUP(S49,'標準様式１【記載例】シフト記号表（勤務時間帯）'!$C$6:$U$35,19,FALSE))</f>
        <v>3</v>
      </c>
      <c r="T51" s="302" t="str">
        <f>IF(T49="","",VLOOKUP(T49,'標準様式１【記載例】シフト記号表（勤務時間帯）'!$C$6:$U$35,19,FALSE))</f>
        <v/>
      </c>
      <c r="U51" s="302">
        <f>IF(U49="","",VLOOKUP(U49,'標準様式１【記載例】シフト記号表（勤務時間帯）'!$C$6:$U$35,19,FALSE))</f>
        <v>3</v>
      </c>
      <c r="V51" s="302">
        <f>IF(V49="","",VLOOKUP(V49,'標準様式１【記載例】シフト記号表（勤務時間帯）'!$C$6:$U$35,19,FALSE))</f>
        <v>3</v>
      </c>
      <c r="W51" s="302" t="str">
        <f>IF(W49="","",VLOOKUP(W49,'標準様式１【記載例】シフト記号表（勤務時間帯）'!$C$6:$U$35,19,FALSE))</f>
        <v/>
      </c>
      <c r="X51" s="302">
        <f>IF(X49="","",VLOOKUP(X49,'標準様式１【記載例】シフト記号表（勤務時間帯）'!$C$6:$U$35,19,FALSE))</f>
        <v>3</v>
      </c>
      <c r="Y51" s="303" t="str">
        <f>IF(Y49="","",VLOOKUP(Y49,'標準様式１【記載例】シフト記号表（勤務時間帯）'!$C$6:$U$35,19,FALSE))</f>
        <v/>
      </c>
      <c r="Z51" s="301">
        <f>IF(Z49="","",VLOOKUP(Z49,'標準様式１【記載例】シフト記号表（勤務時間帯）'!$C$6:$U$35,19,FALSE))</f>
        <v>3</v>
      </c>
      <c r="AA51" s="302" t="str">
        <f>IF(AA49="","",VLOOKUP(AA49,'標準様式１【記載例】シフト記号表（勤務時間帯）'!$C$6:$U$35,19,FALSE))</f>
        <v/>
      </c>
      <c r="AB51" s="302">
        <f>IF(AB49="","",VLOOKUP(AB49,'標準様式１【記載例】シフト記号表（勤務時間帯）'!$C$6:$U$35,19,FALSE))</f>
        <v>3</v>
      </c>
      <c r="AC51" s="302">
        <f>IF(AC49="","",VLOOKUP(AC49,'標準様式１【記載例】シフト記号表（勤務時間帯）'!$C$6:$U$35,19,FALSE))</f>
        <v>3</v>
      </c>
      <c r="AD51" s="302" t="str">
        <f>IF(AD49="","",VLOOKUP(AD49,'標準様式１【記載例】シフト記号表（勤務時間帯）'!$C$6:$U$35,19,FALSE))</f>
        <v/>
      </c>
      <c r="AE51" s="302">
        <f>IF(AE49="","",VLOOKUP(AE49,'標準様式１【記載例】シフト記号表（勤務時間帯）'!$C$6:$U$35,19,FALSE))</f>
        <v>3</v>
      </c>
      <c r="AF51" s="303" t="str">
        <f>IF(AF49="","",VLOOKUP(AF49,'標準様式１【記載例】シフト記号表（勤務時間帯）'!$C$6:$U$35,19,FALSE))</f>
        <v/>
      </c>
      <c r="AG51" s="301">
        <f>IF(AG49="","",VLOOKUP(AG49,'標準様式１【記載例】シフト記号表（勤務時間帯）'!$C$6:$U$35,19,FALSE))</f>
        <v>3</v>
      </c>
      <c r="AH51" s="302" t="str">
        <f>IF(AH49="","",VLOOKUP(AH49,'標準様式１【記載例】シフト記号表（勤務時間帯）'!$C$6:$U$35,19,FALSE))</f>
        <v/>
      </c>
      <c r="AI51" s="302">
        <f>IF(AI49="","",VLOOKUP(AI49,'標準様式１【記載例】シフト記号表（勤務時間帯）'!$C$6:$U$35,19,FALSE))</f>
        <v>3</v>
      </c>
      <c r="AJ51" s="302">
        <f>IF(AJ49="","",VLOOKUP(AJ49,'標準様式１【記載例】シフト記号表（勤務時間帯）'!$C$6:$U$35,19,FALSE))</f>
        <v>3</v>
      </c>
      <c r="AK51" s="302" t="str">
        <f>IF(AK49="","",VLOOKUP(AK49,'標準様式１【記載例】シフト記号表（勤務時間帯）'!$C$6:$U$35,19,FALSE))</f>
        <v/>
      </c>
      <c r="AL51" s="302">
        <f>IF(AL49="","",VLOOKUP(AL49,'標準様式１【記載例】シフト記号表（勤務時間帯）'!$C$6:$U$35,19,FALSE))</f>
        <v>3</v>
      </c>
      <c r="AM51" s="303" t="str">
        <f>IF(AM49="","",VLOOKUP(AM49,'標準様式１【記載例】シフト記号表（勤務時間帯）'!$C$6:$U$35,19,FALSE))</f>
        <v/>
      </c>
      <c r="AN51" s="301">
        <f>IF(AN49="","",VLOOKUP(AN49,'標準様式１【記載例】シフト記号表（勤務時間帯）'!$C$6:$U$35,19,FALSE))</f>
        <v>3</v>
      </c>
      <c r="AO51" s="302" t="str">
        <f>IF(AO49="","",VLOOKUP(AO49,'標準様式１【記載例】シフト記号表（勤務時間帯）'!$C$6:$U$35,19,FALSE))</f>
        <v/>
      </c>
      <c r="AP51" s="302">
        <f>IF(AP49="","",VLOOKUP(AP49,'標準様式１【記載例】シフト記号表（勤務時間帯）'!$C$6:$U$35,19,FALSE))</f>
        <v>3</v>
      </c>
      <c r="AQ51" s="302">
        <f>IF(AQ49="","",VLOOKUP(AQ49,'標準様式１【記載例】シフト記号表（勤務時間帯）'!$C$6:$U$35,19,FALSE))</f>
        <v>3</v>
      </c>
      <c r="AR51" s="302" t="str">
        <f>IF(AR49="","",VLOOKUP(AR49,'標準様式１【記載例】シフト記号表（勤務時間帯）'!$C$6:$U$35,19,FALSE))</f>
        <v/>
      </c>
      <c r="AS51" s="302">
        <f>IF(AS49="","",VLOOKUP(AS49,'標準様式１【記載例】シフト記号表（勤務時間帯）'!$C$6:$U$35,19,FALSE))</f>
        <v>3</v>
      </c>
      <c r="AT51" s="303" t="str">
        <f>IF(AT49="","",VLOOKUP(AT49,'標準様式１【記載例】シフト記号表（勤務時間帯）'!$C$6:$U$35,19,FALSE))</f>
        <v/>
      </c>
      <c r="AU51" s="301" t="str">
        <f>IF(AU49="","",VLOOKUP(AU49,'標準様式１【記載例】シフト記号表（勤務時間帯）'!$C$6:$U$35,19,FALSE))</f>
        <v/>
      </c>
      <c r="AV51" s="302" t="str">
        <f>IF(AV49="","",VLOOKUP(AV49,'標準様式１【記載例】シフト記号表（勤務時間帯）'!$C$6:$U$35,19,FALSE))</f>
        <v/>
      </c>
      <c r="AW51" s="302" t="str">
        <f>IF(AW49="","",VLOOKUP(AW49,'標準様式１【記載例】シフト記号表（勤務時間帯）'!$C$6:$U$35,19,FALSE))</f>
        <v/>
      </c>
      <c r="AX51" s="1599">
        <f>IF($BB$3="４週",SUM(S51:AT51),IF($BB$3="暦月",SUM(S51:AW51),""))</f>
        <v>48</v>
      </c>
      <c r="AY51" s="1600"/>
      <c r="AZ51" s="1601">
        <f>IF($BB$3="４週",AX51/4,IF($BB$3="暦月",標準様式１【記載例】地密通所!AX51/(標準様式１【記載例】地密通所!$BB$8/7),""))</f>
        <v>12</v>
      </c>
      <c r="BA51" s="1602"/>
      <c r="BB51" s="1586"/>
      <c r="BC51" s="1587"/>
      <c r="BD51" s="1587"/>
      <c r="BE51" s="1587"/>
      <c r="BF51" s="1588"/>
    </row>
    <row r="52" spans="2:58" ht="20.25" customHeight="1" x14ac:dyDescent="0.15">
      <c r="B52" s="1714">
        <f>B49+1</f>
        <v>11</v>
      </c>
      <c r="C52" s="1625" t="s">
        <v>559</v>
      </c>
      <c r="D52" s="1626"/>
      <c r="E52" s="1627"/>
      <c r="F52" s="304"/>
      <c r="G52" s="1606" t="s">
        <v>624</v>
      </c>
      <c r="H52" s="1608" t="s">
        <v>621</v>
      </c>
      <c r="I52" s="1538"/>
      <c r="J52" s="1538"/>
      <c r="K52" s="1539"/>
      <c r="L52" s="1609" t="s">
        <v>626</v>
      </c>
      <c r="M52" s="1610"/>
      <c r="N52" s="1610"/>
      <c r="O52" s="1611"/>
      <c r="P52" s="1615" t="s">
        <v>548</v>
      </c>
      <c r="Q52" s="1616"/>
      <c r="R52" s="1617"/>
      <c r="S52" s="293"/>
      <c r="T52" s="294" t="s">
        <v>600</v>
      </c>
      <c r="U52" s="294"/>
      <c r="V52" s="294"/>
      <c r="W52" s="294" t="s">
        <v>600</v>
      </c>
      <c r="X52" s="294"/>
      <c r="Y52" s="295" t="s">
        <v>600</v>
      </c>
      <c r="Z52" s="293"/>
      <c r="AA52" s="294" t="s">
        <v>600</v>
      </c>
      <c r="AB52" s="294"/>
      <c r="AC52" s="294"/>
      <c r="AD52" s="294" t="s">
        <v>600</v>
      </c>
      <c r="AE52" s="294"/>
      <c r="AF52" s="295" t="s">
        <v>600</v>
      </c>
      <c r="AG52" s="293"/>
      <c r="AH52" s="294" t="s">
        <v>600</v>
      </c>
      <c r="AI52" s="294"/>
      <c r="AJ52" s="294"/>
      <c r="AK52" s="294" t="s">
        <v>600</v>
      </c>
      <c r="AL52" s="294"/>
      <c r="AM52" s="295" t="s">
        <v>600</v>
      </c>
      <c r="AN52" s="293"/>
      <c r="AO52" s="294" t="s">
        <v>600</v>
      </c>
      <c r="AP52" s="294"/>
      <c r="AQ52" s="294"/>
      <c r="AR52" s="294" t="s">
        <v>600</v>
      </c>
      <c r="AS52" s="294"/>
      <c r="AT52" s="295" t="s">
        <v>600</v>
      </c>
      <c r="AU52" s="293"/>
      <c r="AV52" s="294"/>
      <c r="AW52" s="294"/>
      <c r="AX52" s="1618"/>
      <c r="AY52" s="1619"/>
      <c r="AZ52" s="1620"/>
      <c r="BA52" s="1621"/>
      <c r="BB52" s="1622" t="s">
        <v>553</v>
      </c>
      <c r="BC52" s="1623"/>
      <c r="BD52" s="1623"/>
      <c r="BE52" s="1623"/>
      <c r="BF52" s="1624"/>
    </row>
    <row r="53" spans="2:58" ht="20.25" customHeight="1" x14ac:dyDescent="0.15">
      <c r="B53" s="1714"/>
      <c r="C53" s="1628"/>
      <c r="D53" s="1629"/>
      <c r="E53" s="1630"/>
      <c r="F53" s="296"/>
      <c r="G53" s="1533"/>
      <c r="H53" s="1537"/>
      <c r="I53" s="1538"/>
      <c r="J53" s="1538"/>
      <c r="K53" s="1539"/>
      <c r="L53" s="1543"/>
      <c r="M53" s="1544"/>
      <c r="N53" s="1544"/>
      <c r="O53" s="1545"/>
      <c r="P53" s="1589" t="s">
        <v>549</v>
      </c>
      <c r="Q53" s="1590"/>
      <c r="R53" s="1591"/>
      <c r="S53" s="297" t="str">
        <f>IF(S52="","",VLOOKUP(S52,'標準様式１【記載例】シフト記号表（勤務時間帯）'!$C$6:$K$35,9,FALSE))</f>
        <v/>
      </c>
      <c r="T53" s="298">
        <f>IF(T52="","",VLOOKUP(T52,'標準様式１【記載例】シフト記号表（勤務時間帯）'!$C$6:$K$35,9,FALSE))</f>
        <v>4</v>
      </c>
      <c r="U53" s="298" t="str">
        <f>IF(U52="","",VLOOKUP(U52,'標準様式１【記載例】シフト記号表（勤務時間帯）'!$C$6:$K$35,9,FALSE))</f>
        <v/>
      </c>
      <c r="V53" s="298" t="str">
        <f>IF(V52="","",VLOOKUP(V52,'標準様式１【記載例】シフト記号表（勤務時間帯）'!$C$6:$K$35,9,FALSE))</f>
        <v/>
      </c>
      <c r="W53" s="298">
        <f>IF(W52="","",VLOOKUP(W52,'標準様式１【記載例】シフト記号表（勤務時間帯）'!$C$6:$K$35,9,FALSE))</f>
        <v>4</v>
      </c>
      <c r="X53" s="298" t="str">
        <f>IF(X52="","",VLOOKUP(X52,'標準様式１【記載例】シフト記号表（勤務時間帯）'!$C$6:$K$35,9,FALSE))</f>
        <v/>
      </c>
      <c r="Y53" s="299">
        <f>IF(Y52="","",VLOOKUP(Y52,'標準様式１【記載例】シフト記号表（勤務時間帯）'!$C$6:$K$35,9,FALSE))</f>
        <v>4</v>
      </c>
      <c r="Z53" s="297" t="str">
        <f>IF(Z52="","",VLOOKUP(Z52,'標準様式１【記載例】シフト記号表（勤務時間帯）'!$C$6:$K$35,9,FALSE))</f>
        <v/>
      </c>
      <c r="AA53" s="298">
        <f>IF(AA52="","",VLOOKUP(AA52,'標準様式１【記載例】シフト記号表（勤務時間帯）'!$C$6:$K$35,9,FALSE))</f>
        <v>4</v>
      </c>
      <c r="AB53" s="298" t="str">
        <f>IF(AB52="","",VLOOKUP(AB52,'標準様式１【記載例】シフト記号表（勤務時間帯）'!$C$6:$K$35,9,FALSE))</f>
        <v/>
      </c>
      <c r="AC53" s="298" t="str">
        <f>IF(AC52="","",VLOOKUP(AC52,'標準様式１【記載例】シフト記号表（勤務時間帯）'!$C$6:$K$35,9,FALSE))</f>
        <v/>
      </c>
      <c r="AD53" s="298">
        <f>IF(AD52="","",VLOOKUP(AD52,'標準様式１【記載例】シフト記号表（勤務時間帯）'!$C$6:$K$35,9,FALSE))</f>
        <v>4</v>
      </c>
      <c r="AE53" s="298" t="str">
        <f>IF(AE52="","",VLOOKUP(AE52,'標準様式１【記載例】シフト記号表（勤務時間帯）'!$C$6:$K$35,9,FALSE))</f>
        <v/>
      </c>
      <c r="AF53" s="299">
        <f>IF(AF52="","",VLOOKUP(AF52,'標準様式１【記載例】シフト記号表（勤務時間帯）'!$C$6:$K$35,9,FALSE))</f>
        <v>4</v>
      </c>
      <c r="AG53" s="297" t="str">
        <f>IF(AG52="","",VLOOKUP(AG52,'標準様式１【記載例】シフト記号表（勤務時間帯）'!$C$6:$K$35,9,FALSE))</f>
        <v/>
      </c>
      <c r="AH53" s="298">
        <f>IF(AH52="","",VLOOKUP(AH52,'標準様式１【記載例】シフト記号表（勤務時間帯）'!$C$6:$K$35,9,FALSE))</f>
        <v>4</v>
      </c>
      <c r="AI53" s="298" t="str">
        <f>IF(AI52="","",VLOOKUP(AI52,'標準様式１【記載例】シフト記号表（勤務時間帯）'!$C$6:$K$35,9,FALSE))</f>
        <v/>
      </c>
      <c r="AJ53" s="298" t="str">
        <f>IF(AJ52="","",VLOOKUP(AJ52,'標準様式１【記載例】シフト記号表（勤務時間帯）'!$C$6:$K$35,9,FALSE))</f>
        <v/>
      </c>
      <c r="AK53" s="298">
        <f>IF(AK52="","",VLOOKUP(AK52,'標準様式１【記載例】シフト記号表（勤務時間帯）'!$C$6:$K$35,9,FALSE))</f>
        <v>4</v>
      </c>
      <c r="AL53" s="298" t="str">
        <f>IF(AL52="","",VLOOKUP(AL52,'標準様式１【記載例】シフト記号表（勤務時間帯）'!$C$6:$K$35,9,FALSE))</f>
        <v/>
      </c>
      <c r="AM53" s="299">
        <f>IF(AM52="","",VLOOKUP(AM52,'標準様式１【記載例】シフト記号表（勤務時間帯）'!$C$6:$K$35,9,FALSE))</f>
        <v>4</v>
      </c>
      <c r="AN53" s="297" t="str">
        <f>IF(AN52="","",VLOOKUP(AN52,'標準様式１【記載例】シフト記号表（勤務時間帯）'!$C$6:$K$35,9,FALSE))</f>
        <v/>
      </c>
      <c r="AO53" s="298">
        <f>IF(AO52="","",VLOOKUP(AO52,'標準様式１【記載例】シフト記号表（勤務時間帯）'!$C$6:$K$35,9,FALSE))</f>
        <v>4</v>
      </c>
      <c r="AP53" s="298" t="str">
        <f>IF(AP52="","",VLOOKUP(AP52,'標準様式１【記載例】シフト記号表（勤務時間帯）'!$C$6:$K$35,9,FALSE))</f>
        <v/>
      </c>
      <c r="AQ53" s="298" t="str">
        <f>IF(AQ52="","",VLOOKUP(AQ52,'標準様式１【記載例】シフト記号表（勤務時間帯）'!$C$6:$K$35,9,FALSE))</f>
        <v/>
      </c>
      <c r="AR53" s="298">
        <f>IF(AR52="","",VLOOKUP(AR52,'標準様式１【記載例】シフト記号表（勤務時間帯）'!$C$6:$K$35,9,FALSE))</f>
        <v>4</v>
      </c>
      <c r="AS53" s="298" t="str">
        <f>IF(AS52="","",VLOOKUP(AS52,'標準様式１【記載例】シフト記号表（勤務時間帯）'!$C$6:$K$35,9,FALSE))</f>
        <v/>
      </c>
      <c r="AT53" s="299">
        <f>IF(AT52="","",VLOOKUP(AT52,'標準様式１【記載例】シフト記号表（勤務時間帯）'!$C$6:$K$35,9,FALSE))</f>
        <v>4</v>
      </c>
      <c r="AU53" s="297" t="str">
        <f>IF(AU52="","",VLOOKUP(AU52,'標準様式１【記載例】シフト記号表（勤務時間帯）'!$C$6:$K$35,9,FALSE))</f>
        <v/>
      </c>
      <c r="AV53" s="298" t="str">
        <f>IF(AV52="","",VLOOKUP(AV52,'標準様式１【記載例】シフト記号表（勤務時間帯）'!$C$6:$K$35,9,FALSE))</f>
        <v/>
      </c>
      <c r="AW53" s="298" t="str">
        <f>IF(AW52="","",VLOOKUP(AW52,'標準様式１【記載例】シフト記号表（勤務時間帯）'!$C$6:$K$35,9,FALSE))</f>
        <v/>
      </c>
      <c r="AX53" s="1592">
        <f>IF($BB$3="４週",SUM(S53:AT53),IF($BB$3="暦月",SUM(S53:AW53),""))</f>
        <v>48</v>
      </c>
      <c r="AY53" s="1593"/>
      <c r="AZ53" s="1594">
        <f>IF($BB$3="４週",AX53/4,IF($BB$3="暦月",標準様式１【記載例】地密通所!AX53/(標準様式１【記載例】地密通所!$BB$8/7),""))</f>
        <v>12</v>
      </c>
      <c r="BA53" s="1595"/>
      <c r="BB53" s="1583"/>
      <c r="BC53" s="1584"/>
      <c r="BD53" s="1584"/>
      <c r="BE53" s="1584"/>
      <c r="BF53" s="1585"/>
    </row>
    <row r="54" spans="2:58" ht="20.25" customHeight="1" x14ac:dyDescent="0.15">
      <c r="B54" s="1714"/>
      <c r="C54" s="1631"/>
      <c r="D54" s="1632"/>
      <c r="E54" s="1633"/>
      <c r="F54" s="296" t="str">
        <f>C52</f>
        <v>機能訓練指導員</v>
      </c>
      <c r="G54" s="1607"/>
      <c r="H54" s="1537"/>
      <c r="I54" s="1538"/>
      <c r="J54" s="1538"/>
      <c r="K54" s="1539"/>
      <c r="L54" s="1612"/>
      <c r="M54" s="1613"/>
      <c r="N54" s="1613"/>
      <c r="O54" s="1614"/>
      <c r="P54" s="1596" t="s">
        <v>550</v>
      </c>
      <c r="Q54" s="1597"/>
      <c r="R54" s="1598"/>
      <c r="S54" s="301" t="str">
        <f>IF(S52="","",VLOOKUP(S52,'標準様式１【記載例】シフト記号表（勤務時間帯）'!$C$6:$U$35,19,FALSE))</f>
        <v/>
      </c>
      <c r="T54" s="302">
        <f>IF(T52="","",VLOOKUP(T52,'標準様式１【記載例】シフト記号表（勤務時間帯）'!$C$6:$U$35,19,FALSE))</f>
        <v>3</v>
      </c>
      <c r="U54" s="302" t="str">
        <f>IF(U52="","",VLOOKUP(U52,'標準様式１【記載例】シフト記号表（勤務時間帯）'!$C$6:$U$35,19,FALSE))</f>
        <v/>
      </c>
      <c r="V54" s="302" t="str">
        <f>IF(V52="","",VLOOKUP(V52,'標準様式１【記載例】シフト記号表（勤務時間帯）'!$C$6:$U$35,19,FALSE))</f>
        <v/>
      </c>
      <c r="W54" s="302">
        <f>IF(W52="","",VLOOKUP(W52,'標準様式１【記載例】シフト記号表（勤務時間帯）'!$C$6:$U$35,19,FALSE))</f>
        <v>3</v>
      </c>
      <c r="X54" s="302" t="str">
        <f>IF(X52="","",VLOOKUP(X52,'標準様式１【記載例】シフト記号表（勤務時間帯）'!$C$6:$U$35,19,FALSE))</f>
        <v/>
      </c>
      <c r="Y54" s="303">
        <f>IF(Y52="","",VLOOKUP(Y52,'標準様式１【記載例】シフト記号表（勤務時間帯）'!$C$6:$U$35,19,FALSE))</f>
        <v>3</v>
      </c>
      <c r="Z54" s="301" t="str">
        <f>IF(Z52="","",VLOOKUP(Z52,'標準様式１【記載例】シフト記号表（勤務時間帯）'!$C$6:$U$35,19,FALSE))</f>
        <v/>
      </c>
      <c r="AA54" s="302">
        <f>IF(AA52="","",VLOOKUP(AA52,'標準様式１【記載例】シフト記号表（勤務時間帯）'!$C$6:$U$35,19,FALSE))</f>
        <v>3</v>
      </c>
      <c r="AB54" s="302" t="str">
        <f>IF(AB52="","",VLOOKUP(AB52,'標準様式１【記載例】シフト記号表（勤務時間帯）'!$C$6:$U$35,19,FALSE))</f>
        <v/>
      </c>
      <c r="AC54" s="302" t="str">
        <f>IF(AC52="","",VLOOKUP(AC52,'標準様式１【記載例】シフト記号表（勤務時間帯）'!$C$6:$U$35,19,FALSE))</f>
        <v/>
      </c>
      <c r="AD54" s="302">
        <f>IF(AD52="","",VLOOKUP(AD52,'標準様式１【記載例】シフト記号表（勤務時間帯）'!$C$6:$U$35,19,FALSE))</f>
        <v>3</v>
      </c>
      <c r="AE54" s="302" t="str">
        <f>IF(AE52="","",VLOOKUP(AE52,'標準様式１【記載例】シフト記号表（勤務時間帯）'!$C$6:$U$35,19,FALSE))</f>
        <v/>
      </c>
      <c r="AF54" s="303">
        <f>IF(AF52="","",VLOOKUP(AF52,'標準様式１【記載例】シフト記号表（勤務時間帯）'!$C$6:$U$35,19,FALSE))</f>
        <v>3</v>
      </c>
      <c r="AG54" s="301" t="str">
        <f>IF(AG52="","",VLOOKUP(AG52,'標準様式１【記載例】シフト記号表（勤務時間帯）'!$C$6:$U$35,19,FALSE))</f>
        <v/>
      </c>
      <c r="AH54" s="302">
        <f>IF(AH52="","",VLOOKUP(AH52,'標準様式１【記載例】シフト記号表（勤務時間帯）'!$C$6:$U$35,19,FALSE))</f>
        <v>3</v>
      </c>
      <c r="AI54" s="302" t="str">
        <f>IF(AI52="","",VLOOKUP(AI52,'標準様式１【記載例】シフト記号表（勤務時間帯）'!$C$6:$U$35,19,FALSE))</f>
        <v/>
      </c>
      <c r="AJ54" s="302" t="str">
        <f>IF(AJ52="","",VLOOKUP(AJ52,'標準様式１【記載例】シフト記号表（勤務時間帯）'!$C$6:$U$35,19,FALSE))</f>
        <v/>
      </c>
      <c r="AK54" s="302">
        <f>IF(AK52="","",VLOOKUP(AK52,'標準様式１【記載例】シフト記号表（勤務時間帯）'!$C$6:$U$35,19,FALSE))</f>
        <v>3</v>
      </c>
      <c r="AL54" s="302" t="str">
        <f>IF(AL52="","",VLOOKUP(AL52,'標準様式１【記載例】シフト記号表（勤務時間帯）'!$C$6:$U$35,19,FALSE))</f>
        <v/>
      </c>
      <c r="AM54" s="303">
        <f>IF(AM52="","",VLOOKUP(AM52,'標準様式１【記載例】シフト記号表（勤務時間帯）'!$C$6:$U$35,19,FALSE))</f>
        <v>3</v>
      </c>
      <c r="AN54" s="301" t="str">
        <f>IF(AN52="","",VLOOKUP(AN52,'標準様式１【記載例】シフト記号表（勤務時間帯）'!$C$6:$U$35,19,FALSE))</f>
        <v/>
      </c>
      <c r="AO54" s="302">
        <f>IF(AO52="","",VLOOKUP(AO52,'標準様式１【記載例】シフト記号表（勤務時間帯）'!$C$6:$U$35,19,FALSE))</f>
        <v>3</v>
      </c>
      <c r="AP54" s="302" t="str">
        <f>IF(AP52="","",VLOOKUP(AP52,'標準様式１【記載例】シフト記号表（勤務時間帯）'!$C$6:$U$35,19,FALSE))</f>
        <v/>
      </c>
      <c r="AQ54" s="302" t="str">
        <f>IF(AQ52="","",VLOOKUP(AQ52,'標準様式１【記載例】シフト記号表（勤務時間帯）'!$C$6:$U$35,19,FALSE))</f>
        <v/>
      </c>
      <c r="AR54" s="302">
        <f>IF(AR52="","",VLOOKUP(AR52,'標準様式１【記載例】シフト記号表（勤務時間帯）'!$C$6:$U$35,19,FALSE))</f>
        <v>3</v>
      </c>
      <c r="AS54" s="302" t="str">
        <f>IF(AS52="","",VLOOKUP(AS52,'標準様式１【記載例】シフト記号表（勤務時間帯）'!$C$6:$U$35,19,FALSE))</f>
        <v/>
      </c>
      <c r="AT54" s="303">
        <f>IF(AT52="","",VLOOKUP(AT52,'標準様式１【記載例】シフト記号表（勤務時間帯）'!$C$6:$U$35,19,FALSE))</f>
        <v>3</v>
      </c>
      <c r="AU54" s="301" t="str">
        <f>IF(AU52="","",VLOOKUP(AU52,'標準様式１【記載例】シフト記号表（勤務時間帯）'!$C$6:$U$35,19,FALSE))</f>
        <v/>
      </c>
      <c r="AV54" s="302" t="str">
        <f>IF(AV52="","",VLOOKUP(AV52,'標準様式１【記載例】シフト記号表（勤務時間帯）'!$C$6:$U$35,19,FALSE))</f>
        <v/>
      </c>
      <c r="AW54" s="302" t="str">
        <f>IF(AW52="","",VLOOKUP(AW52,'標準様式１【記載例】シフト記号表（勤務時間帯）'!$C$6:$U$35,19,FALSE))</f>
        <v/>
      </c>
      <c r="AX54" s="1599">
        <f>IF($BB$3="４週",SUM(S54:AT54),IF($BB$3="暦月",SUM(S54:AW54),""))</f>
        <v>36</v>
      </c>
      <c r="AY54" s="1600"/>
      <c r="AZ54" s="1601">
        <f>IF($BB$3="４週",AX54/4,IF($BB$3="暦月",標準様式１【記載例】地密通所!AX54/(標準様式１【記載例】地密通所!$BB$8/7),""))</f>
        <v>9</v>
      </c>
      <c r="BA54" s="1602"/>
      <c r="BB54" s="1586"/>
      <c r="BC54" s="1587"/>
      <c r="BD54" s="1587"/>
      <c r="BE54" s="1587"/>
      <c r="BF54" s="1588"/>
    </row>
    <row r="55" spans="2:58" ht="20.25" customHeight="1" x14ac:dyDescent="0.15">
      <c r="B55" s="1714">
        <f>B52+1</f>
        <v>12</v>
      </c>
      <c r="C55" s="1625"/>
      <c r="D55" s="1626"/>
      <c r="E55" s="1627"/>
      <c r="F55" s="304"/>
      <c r="G55" s="1606"/>
      <c r="H55" s="1608"/>
      <c r="I55" s="1538"/>
      <c r="J55" s="1538"/>
      <c r="K55" s="1539"/>
      <c r="L55" s="1609"/>
      <c r="M55" s="1610"/>
      <c r="N55" s="1610"/>
      <c r="O55" s="1611"/>
      <c r="P55" s="1615" t="s">
        <v>548</v>
      </c>
      <c r="Q55" s="1616"/>
      <c r="R55" s="1617"/>
      <c r="S55" s="293"/>
      <c r="T55" s="294"/>
      <c r="U55" s="294"/>
      <c r="V55" s="294"/>
      <c r="W55" s="294"/>
      <c r="X55" s="294"/>
      <c r="Y55" s="295"/>
      <c r="Z55" s="293"/>
      <c r="AA55" s="294"/>
      <c r="AB55" s="294"/>
      <c r="AC55" s="294"/>
      <c r="AD55" s="294"/>
      <c r="AE55" s="294"/>
      <c r="AF55" s="295"/>
      <c r="AG55" s="293"/>
      <c r="AH55" s="294"/>
      <c r="AI55" s="294"/>
      <c r="AJ55" s="294"/>
      <c r="AK55" s="294"/>
      <c r="AL55" s="294"/>
      <c r="AM55" s="295"/>
      <c r="AN55" s="293"/>
      <c r="AO55" s="294"/>
      <c r="AP55" s="294"/>
      <c r="AQ55" s="294"/>
      <c r="AR55" s="294"/>
      <c r="AS55" s="294"/>
      <c r="AT55" s="295"/>
      <c r="AU55" s="293"/>
      <c r="AV55" s="294"/>
      <c r="AW55" s="294"/>
      <c r="AX55" s="1618"/>
      <c r="AY55" s="1619"/>
      <c r="AZ55" s="1620"/>
      <c r="BA55" s="1621"/>
      <c r="BB55" s="1642"/>
      <c r="BC55" s="1610"/>
      <c r="BD55" s="1610"/>
      <c r="BE55" s="1610"/>
      <c r="BF55" s="1611"/>
    </row>
    <row r="56" spans="2:58" ht="20.25" customHeight="1" x14ac:dyDescent="0.15">
      <c r="B56" s="1714"/>
      <c r="C56" s="1628"/>
      <c r="D56" s="1629"/>
      <c r="E56" s="1630"/>
      <c r="F56" s="296"/>
      <c r="G56" s="1533"/>
      <c r="H56" s="1537"/>
      <c r="I56" s="1538"/>
      <c r="J56" s="1538"/>
      <c r="K56" s="1539"/>
      <c r="L56" s="1543"/>
      <c r="M56" s="1544"/>
      <c r="N56" s="1544"/>
      <c r="O56" s="1545"/>
      <c r="P56" s="1589" t="s">
        <v>549</v>
      </c>
      <c r="Q56" s="1590"/>
      <c r="R56" s="1591"/>
      <c r="S56" s="297" t="str">
        <f>IF(S55="","",VLOOKUP(S55,'標準様式１【記載例】シフト記号表（勤務時間帯）'!$C$6:$K$35,9,FALSE))</f>
        <v/>
      </c>
      <c r="T56" s="298" t="str">
        <f>IF(T55="","",VLOOKUP(T55,'標準様式１【記載例】シフト記号表（勤務時間帯）'!$C$6:$K$35,9,FALSE))</f>
        <v/>
      </c>
      <c r="U56" s="298" t="str">
        <f>IF(U55="","",VLOOKUP(U55,'標準様式１【記載例】シフト記号表（勤務時間帯）'!$C$6:$K$35,9,FALSE))</f>
        <v/>
      </c>
      <c r="V56" s="298" t="str">
        <f>IF(V55="","",VLOOKUP(V55,'標準様式１【記載例】シフト記号表（勤務時間帯）'!$C$6:$K$35,9,FALSE))</f>
        <v/>
      </c>
      <c r="W56" s="298" t="str">
        <f>IF(W55="","",VLOOKUP(W55,'標準様式１【記載例】シフト記号表（勤務時間帯）'!$C$6:$K$35,9,FALSE))</f>
        <v/>
      </c>
      <c r="X56" s="298" t="str">
        <f>IF(X55="","",VLOOKUP(X55,'標準様式１【記載例】シフト記号表（勤務時間帯）'!$C$6:$K$35,9,FALSE))</f>
        <v/>
      </c>
      <c r="Y56" s="299" t="str">
        <f>IF(Y55="","",VLOOKUP(Y55,'標準様式１【記載例】シフト記号表（勤務時間帯）'!$C$6:$K$35,9,FALSE))</f>
        <v/>
      </c>
      <c r="Z56" s="297" t="str">
        <f>IF(Z55="","",VLOOKUP(Z55,'標準様式１【記載例】シフト記号表（勤務時間帯）'!$C$6:$K$35,9,FALSE))</f>
        <v/>
      </c>
      <c r="AA56" s="298" t="str">
        <f>IF(AA55="","",VLOOKUP(AA55,'標準様式１【記載例】シフト記号表（勤務時間帯）'!$C$6:$K$35,9,FALSE))</f>
        <v/>
      </c>
      <c r="AB56" s="298" t="str">
        <f>IF(AB55="","",VLOOKUP(AB55,'標準様式１【記載例】シフト記号表（勤務時間帯）'!$C$6:$K$35,9,FALSE))</f>
        <v/>
      </c>
      <c r="AC56" s="298" t="str">
        <f>IF(AC55="","",VLOOKUP(AC55,'標準様式１【記載例】シフト記号表（勤務時間帯）'!$C$6:$K$35,9,FALSE))</f>
        <v/>
      </c>
      <c r="AD56" s="298" t="str">
        <f>IF(AD55="","",VLOOKUP(AD55,'標準様式１【記載例】シフト記号表（勤務時間帯）'!$C$6:$K$35,9,FALSE))</f>
        <v/>
      </c>
      <c r="AE56" s="298" t="str">
        <f>IF(AE55="","",VLOOKUP(AE55,'標準様式１【記載例】シフト記号表（勤務時間帯）'!$C$6:$K$35,9,FALSE))</f>
        <v/>
      </c>
      <c r="AF56" s="299" t="str">
        <f>IF(AF55="","",VLOOKUP(AF55,'標準様式１【記載例】シフト記号表（勤務時間帯）'!$C$6:$K$35,9,FALSE))</f>
        <v/>
      </c>
      <c r="AG56" s="297" t="str">
        <f>IF(AG55="","",VLOOKUP(AG55,'標準様式１【記載例】シフト記号表（勤務時間帯）'!$C$6:$K$35,9,FALSE))</f>
        <v/>
      </c>
      <c r="AH56" s="298" t="str">
        <f>IF(AH55="","",VLOOKUP(AH55,'標準様式１【記載例】シフト記号表（勤務時間帯）'!$C$6:$K$35,9,FALSE))</f>
        <v/>
      </c>
      <c r="AI56" s="298" t="str">
        <f>IF(AI55="","",VLOOKUP(AI55,'標準様式１【記載例】シフト記号表（勤務時間帯）'!$C$6:$K$35,9,FALSE))</f>
        <v/>
      </c>
      <c r="AJ56" s="298" t="str">
        <f>IF(AJ55="","",VLOOKUP(AJ55,'標準様式１【記載例】シフト記号表（勤務時間帯）'!$C$6:$K$35,9,FALSE))</f>
        <v/>
      </c>
      <c r="AK56" s="298" t="str">
        <f>IF(AK55="","",VLOOKUP(AK55,'標準様式１【記載例】シフト記号表（勤務時間帯）'!$C$6:$K$35,9,FALSE))</f>
        <v/>
      </c>
      <c r="AL56" s="298" t="str">
        <f>IF(AL55="","",VLOOKUP(AL55,'標準様式１【記載例】シフト記号表（勤務時間帯）'!$C$6:$K$35,9,FALSE))</f>
        <v/>
      </c>
      <c r="AM56" s="299" t="str">
        <f>IF(AM55="","",VLOOKUP(AM55,'標準様式１【記載例】シフト記号表（勤務時間帯）'!$C$6:$K$35,9,FALSE))</f>
        <v/>
      </c>
      <c r="AN56" s="297" t="str">
        <f>IF(AN55="","",VLOOKUP(AN55,'標準様式１【記載例】シフト記号表（勤務時間帯）'!$C$6:$K$35,9,FALSE))</f>
        <v/>
      </c>
      <c r="AO56" s="298" t="str">
        <f>IF(AO55="","",VLOOKUP(AO55,'標準様式１【記載例】シフト記号表（勤務時間帯）'!$C$6:$K$35,9,FALSE))</f>
        <v/>
      </c>
      <c r="AP56" s="298" t="str">
        <f>IF(AP55="","",VLOOKUP(AP55,'標準様式１【記載例】シフト記号表（勤務時間帯）'!$C$6:$K$35,9,FALSE))</f>
        <v/>
      </c>
      <c r="AQ56" s="298" t="str">
        <f>IF(AQ55="","",VLOOKUP(AQ55,'標準様式１【記載例】シフト記号表（勤務時間帯）'!$C$6:$K$35,9,FALSE))</f>
        <v/>
      </c>
      <c r="AR56" s="298" t="str">
        <f>IF(AR55="","",VLOOKUP(AR55,'標準様式１【記載例】シフト記号表（勤務時間帯）'!$C$6:$K$35,9,FALSE))</f>
        <v/>
      </c>
      <c r="AS56" s="298" t="str">
        <f>IF(AS55="","",VLOOKUP(AS55,'標準様式１【記載例】シフト記号表（勤務時間帯）'!$C$6:$K$35,9,FALSE))</f>
        <v/>
      </c>
      <c r="AT56" s="299" t="str">
        <f>IF(AT55="","",VLOOKUP(AT55,'標準様式１【記載例】シフト記号表（勤務時間帯）'!$C$6:$K$35,9,FALSE))</f>
        <v/>
      </c>
      <c r="AU56" s="297" t="str">
        <f>IF(AU55="","",VLOOKUP(AU55,'標準様式１【記載例】シフト記号表（勤務時間帯）'!$C$6:$K$35,9,FALSE))</f>
        <v/>
      </c>
      <c r="AV56" s="298" t="str">
        <f>IF(AV55="","",VLOOKUP(AV55,'標準様式１【記載例】シフト記号表（勤務時間帯）'!$C$6:$K$35,9,FALSE))</f>
        <v/>
      </c>
      <c r="AW56" s="298" t="str">
        <f>IF(AW55="","",VLOOKUP(AW55,'標準様式１【記載例】シフト記号表（勤務時間帯）'!$C$6:$K$35,9,FALSE))</f>
        <v/>
      </c>
      <c r="AX56" s="1592">
        <f>IF($BB$3="４週",SUM(S56:AT56),IF($BB$3="暦月",SUM(S56:AW56),""))</f>
        <v>0</v>
      </c>
      <c r="AY56" s="1593"/>
      <c r="AZ56" s="1594">
        <f>IF($BB$3="４週",AX56/4,IF($BB$3="暦月",標準様式１【記載例】地密通所!AX56/(標準様式１【記載例】地密通所!$BB$8/7),""))</f>
        <v>0</v>
      </c>
      <c r="BA56" s="1595"/>
      <c r="BB56" s="1643"/>
      <c r="BC56" s="1544"/>
      <c r="BD56" s="1544"/>
      <c r="BE56" s="1544"/>
      <c r="BF56" s="1545"/>
    </row>
    <row r="57" spans="2:58" ht="20.25" customHeight="1" x14ac:dyDescent="0.15">
      <c r="B57" s="1714"/>
      <c r="C57" s="1631"/>
      <c r="D57" s="1632"/>
      <c r="E57" s="1633"/>
      <c r="F57" s="296">
        <f>C55</f>
        <v>0</v>
      </c>
      <c r="G57" s="1607"/>
      <c r="H57" s="1537"/>
      <c r="I57" s="1538"/>
      <c r="J57" s="1538"/>
      <c r="K57" s="1539"/>
      <c r="L57" s="1612"/>
      <c r="M57" s="1613"/>
      <c r="N57" s="1613"/>
      <c r="O57" s="1614"/>
      <c r="P57" s="1596" t="s">
        <v>550</v>
      </c>
      <c r="Q57" s="1597"/>
      <c r="R57" s="1598"/>
      <c r="S57" s="301" t="str">
        <f>IF(S55="","",VLOOKUP(S55,'標準様式１【記載例】シフト記号表（勤務時間帯）'!$C$6:$U$35,19,FALSE))</f>
        <v/>
      </c>
      <c r="T57" s="302" t="str">
        <f>IF(T55="","",VLOOKUP(T55,'標準様式１【記載例】シフト記号表（勤務時間帯）'!$C$6:$U$35,19,FALSE))</f>
        <v/>
      </c>
      <c r="U57" s="302" t="str">
        <f>IF(U55="","",VLOOKUP(U55,'標準様式１【記載例】シフト記号表（勤務時間帯）'!$C$6:$U$35,19,FALSE))</f>
        <v/>
      </c>
      <c r="V57" s="302" t="str">
        <f>IF(V55="","",VLOOKUP(V55,'標準様式１【記載例】シフト記号表（勤務時間帯）'!$C$6:$U$35,19,FALSE))</f>
        <v/>
      </c>
      <c r="W57" s="302" t="str">
        <f>IF(W55="","",VLOOKUP(W55,'標準様式１【記載例】シフト記号表（勤務時間帯）'!$C$6:$U$35,19,FALSE))</f>
        <v/>
      </c>
      <c r="X57" s="302" t="str">
        <f>IF(X55="","",VLOOKUP(X55,'標準様式１【記載例】シフト記号表（勤務時間帯）'!$C$6:$U$35,19,FALSE))</f>
        <v/>
      </c>
      <c r="Y57" s="303" t="str">
        <f>IF(Y55="","",VLOOKUP(Y55,'標準様式１【記載例】シフト記号表（勤務時間帯）'!$C$6:$U$35,19,FALSE))</f>
        <v/>
      </c>
      <c r="Z57" s="301" t="str">
        <f>IF(Z55="","",VLOOKUP(Z55,'標準様式１【記載例】シフト記号表（勤務時間帯）'!$C$6:$U$35,19,FALSE))</f>
        <v/>
      </c>
      <c r="AA57" s="302" t="str">
        <f>IF(AA55="","",VLOOKUP(AA55,'標準様式１【記載例】シフト記号表（勤務時間帯）'!$C$6:$U$35,19,FALSE))</f>
        <v/>
      </c>
      <c r="AB57" s="302" t="str">
        <f>IF(AB55="","",VLOOKUP(AB55,'標準様式１【記載例】シフト記号表（勤務時間帯）'!$C$6:$U$35,19,FALSE))</f>
        <v/>
      </c>
      <c r="AC57" s="302" t="str">
        <f>IF(AC55="","",VLOOKUP(AC55,'標準様式１【記載例】シフト記号表（勤務時間帯）'!$C$6:$U$35,19,FALSE))</f>
        <v/>
      </c>
      <c r="AD57" s="302" t="str">
        <f>IF(AD55="","",VLOOKUP(AD55,'標準様式１【記載例】シフト記号表（勤務時間帯）'!$C$6:$U$35,19,FALSE))</f>
        <v/>
      </c>
      <c r="AE57" s="302" t="str">
        <f>IF(AE55="","",VLOOKUP(AE55,'標準様式１【記載例】シフト記号表（勤務時間帯）'!$C$6:$U$35,19,FALSE))</f>
        <v/>
      </c>
      <c r="AF57" s="303" t="str">
        <f>IF(AF55="","",VLOOKUP(AF55,'標準様式１【記載例】シフト記号表（勤務時間帯）'!$C$6:$U$35,19,FALSE))</f>
        <v/>
      </c>
      <c r="AG57" s="301" t="str">
        <f>IF(AG55="","",VLOOKUP(AG55,'標準様式１【記載例】シフト記号表（勤務時間帯）'!$C$6:$U$35,19,FALSE))</f>
        <v/>
      </c>
      <c r="AH57" s="302" t="str">
        <f>IF(AH55="","",VLOOKUP(AH55,'標準様式１【記載例】シフト記号表（勤務時間帯）'!$C$6:$U$35,19,FALSE))</f>
        <v/>
      </c>
      <c r="AI57" s="302" t="str">
        <f>IF(AI55="","",VLOOKUP(AI55,'標準様式１【記載例】シフト記号表（勤務時間帯）'!$C$6:$U$35,19,FALSE))</f>
        <v/>
      </c>
      <c r="AJ57" s="302" t="str">
        <f>IF(AJ55="","",VLOOKUP(AJ55,'標準様式１【記載例】シフト記号表（勤務時間帯）'!$C$6:$U$35,19,FALSE))</f>
        <v/>
      </c>
      <c r="AK57" s="302" t="str">
        <f>IF(AK55="","",VLOOKUP(AK55,'標準様式１【記載例】シフト記号表（勤務時間帯）'!$C$6:$U$35,19,FALSE))</f>
        <v/>
      </c>
      <c r="AL57" s="302" t="str">
        <f>IF(AL55="","",VLOOKUP(AL55,'標準様式１【記載例】シフト記号表（勤務時間帯）'!$C$6:$U$35,19,FALSE))</f>
        <v/>
      </c>
      <c r="AM57" s="303" t="str">
        <f>IF(AM55="","",VLOOKUP(AM55,'標準様式１【記載例】シフト記号表（勤務時間帯）'!$C$6:$U$35,19,FALSE))</f>
        <v/>
      </c>
      <c r="AN57" s="301" t="str">
        <f>IF(AN55="","",VLOOKUP(AN55,'標準様式１【記載例】シフト記号表（勤務時間帯）'!$C$6:$U$35,19,FALSE))</f>
        <v/>
      </c>
      <c r="AO57" s="302" t="str">
        <f>IF(AO55="","",VLOOKUP(AO55,'標準様式１【記載例】シフト記号表（勤務時間帯）'!$C$6:$U$35,19,FALSE))</f>
        <v/>
      </c>
      <c r="AP57" s="302" t="str">
        <f>IF(AP55="","",VLOOKUP(AP55,'標準様式１【記載例】シフト記号表（勤務時間帯）'!$C$6:$U$35,19,FALSE))</f>
        <v/>
      </c>
      <c r="AQ57" s="302" t="str">
        <f>IF(AQ55="","",VLOOKUP(AQ55,'標準様式１【記載例】シフト記号表（勤務時間帯）'!$C$6:$U$35,19,FALSE))</f>
        <v/>
      </c>
      <c r="AR57" s="302" t="str">
        <f>IF(AR55="","",VLOOKUP(AR55,'標準様式１【記載例】シフト記号表（勤務時間帯）'!$C$6:$U$35,19,FALSE))</f>
        <v/>
      </c>
      <c r="AS57" s="302" t="str">
        <f>IF(AS55="","",VLOOKUP(AS55,'標準様式１【記載例】シフト記号表（勤務時間帯）'!$C$6:$U$35,19,FALSE))</f>
        <v/>
      </c>
      <c r="AT57" s="303" t="str">
        <f>IF(AT55="","",VLOOKUP(AT55,'標準様式１【記載例】シフト記号表（勤務時間帯）'!$C$6:$U$35,19,FALSE))</f>
        <v/>
      </c>
      <c r="AU57" s="301" t="str">
        <f>IF(AU55="","",VLOOKUP(AU55,'標準様式１【記載例】シフト記号表（勤務時間帯）'!$C$6:$U$35,19,FALSE))</f>
        <v/>
      </c>
      <c r="AV57" s="302" t="str">
        <f>IF(AV55="","",VLOOKUP(AV55,'標準様式１【記載例】シフト記号表（勤務時間帯）'!$C$6:$U$35,19,FALSE))</f>
        <v/>
      </c>
      <c r="AW57" s="302" t="str">
        <f>IF(AW55="","",VLOOKUP(AW55,'標準様式１【記載例】シフト記号表（勤務時間帯）'!$C$6:$U$35,19,FALSE))</f>
        <v/>
      </c>
      <c r="AX57" s="1599">
        <f>IF($BB$3="４週",SUM(S57:AT57),IF($BB$3="暦月",SUM(S57:AW57),""))</f>
        <v>0</v>
      </c>
      <c r="AY57" s="1600"/>
      <c r="AZ57" s="1601">
        <f>IF($BB$3="４週",AX57/4,IF($BB$3="暦月",標準様式１【記載例】地密通所!AX57/(標準様式１【記載例】地密通所!$BB$8/7),""))</f>
        <v>0</v>
      </c>
      <c r="BA57" s="1602"/>
      <c r="BB57" s="1644"/>
      <c r="BC57" s="1613"/>
      <c r="BD57" s="1613"/>
      <c r="BE57" s="1613"/>
      <c r="BF57" s="1614"/>
    </row>
    <row r="58" spans="2:58" ht="20.25" customHeight="1" x14ac:dyDescent="0.15">
      <c r="B58" s="1714">
        <f>B55+1</f>
        <v>13</v>
      </c>
      <c r="C58" s="1625"/>
      <c r="D58" s="1626"/>
      <c r="E58" s="1627"/>
      <c r="F58" s="304"/>
      <c r="G58" s="1606"/>
      <c r="H58" s="1608"/>
      <c r="I58" s="1538"/>
      <c r="J58" s="1538"/>
      <c r="K58" s="1539"/>
      <c r="L58" s="1609"/>
      <c r="M58" s="1610"/>
      <c r="N58" s="1610"/>
      <c r="O58" s="1611"/>
      <c r="P58" s="1615" t="s">
        <v>548</v>
      </c>
      <c r="Q58" s="1616"/>
      <c r="R58" s="1617"/>
      <c r="S58" s="293"/>
      <c r="T58" s="294"/>
      <c r="U58" s="294"/>
      <c r="V58" s="294"/>
      <c r="W58" s="294"/>
      <c r="X58" s="294"/>
      <c r="Y58" s="295"/>
      <c r="Z58" s="293"/>
      <c r="AA58" s="294"/>
      <c r="AB58" s="294"/>
      <c r="AC58" s="294"/>
      <c r="AD58" s="294"/>
      <c r="AE58" s="294"/>
      <c r="AF58" s="295"/>
      <c r="AG58" s="293"/>
      <c r="AH58" s="294"/>
      <c r="AI58" s="294"/>
      <c r="AJ58" s="294"/>
      <c r="AK58" s="294"/>
      <c r="AL58" s="294"/>
      <c r="AM58" s="295"/>
      <c r="AN58" s="293"/>
      <c r="AO58" s="294"/>
      <c r="AP58" s="294"/>
      <c r="AQ58" s="294"/>
      <c r="AR58" s="294"/>
      <c r="AS58" s="294"/>
      <c r="AT58" s="295"/>
      <c r="AU58" s="293"/>
      <c r="AV58" s="294"/>
      <c r="AW58" s="294"/>
      <c r="AX58" s="1618"/>
      <c r="AY58" s="1619"/>
      <c r="AZ58" s="1620"/>
      <c r="BA58" s="1621"/>
      <c r="BB58" s="1642"/>
      <c r="BC58" s="1610"/>
      <c r="BD58" s="1610"/>
      <c r="BE58" s="1610"/>
      <c r="BF58" s="1611"/>
    </row>
    <row r="59" spans="2:58" ht="20.25" customHeight="1" x14ac:dyDescent="0.15">
      <c r="B59" s="1714"/>
      <c r="C59" s="1628"/>
      <c r="D59" s="1629"/>
      <c r="E59" s="1630"/>
      <c r="F59" s="296"/>
      <c r="G59" s="1533"/>
      <c r="H59" s="1537"/>
      <c r="I59" s="1538"/>
      <c r="J59" s="1538"/>
      <c r="K59" s="1539"/>
      <c r="L59" s="1543"/>
      <c r="M59" s="1544"/>
      <c r="N59" s="1544"/>
      <c r="O59" s="1545"/>
      <c r="P59" s="1589" t="s">
        <v>549</v>
      </c>
      <c r="Q59" s="1590"/>
      <c r="R59" s="1591"/>
      <c r="S59" s="297" t="str">
        <f>IF(S58="","",VLOOKUP(S58,'標準様式１【記載例】シフト記号表（勤務時間帯）'!$C$6:$K$35,9,FALSE))</f>
        <v/>
      </c>
      <c r="T59" s="298" t="str">
        <f>IF(T58="","",VLOOKUP(T58,'標準様式１【記載例】シフト記号表（勤務時間帯）'!$C$6:$K$35,9,FALSE))</f>
        <v/>
      </c>
      <c r="U59" s="298" t="str">
        <f>IF(U58="","",VLOOKUP(U58,'標準様式１【記載例】シフト記号表（勤務時間帯）'!$C$6:$K$35,9,FALSE))</f>
        <v/>
      </c>
      <c r="V59" s="298" t="str">
        <f>IF(V58="","",VLOOKUP(V58,'標準様式１【記載例】シフト記号表（勤務時間帯）'!$C$6:$K$35,9,FALSE))</f>
        <v/>
      </c>
      <c r="W59" s="298" t="str">
        <f>IF(W58="","",VLOOKUP(W58,'標準様式１【記載例】シフト記号表（勤務時間帯）'!$C$6:$K$35,9,FALSE))</f>
        <v/>
      </c>
      <c r="X59" s="298" t="str">
        <f>IF(X58="","",VLOOKUP(X58,'標準様式１【記載例】シフト記号表（勤務時間帯）'!$C$6:$K$35,9,FALSE))</f>
        <v/>
      </c>
      <c r="Y59" s="299" t="str">
        <f>IF(Y58="","",VLOOKUP(Y58,'標準様式１【記載例】シフト記号表（勤務時間帯）'!$C$6:$K$35,9,FALSE))</f>
        <v/>
      </c>
      <c r="Z59" s="297" t="str">
        <f>IF(Z58="","",VLOOKUP(Z58,'標準様式１【記載例】シフト記号表（勤務時間帯）'!$C$6:$K$35,9,FALSE))</f>
        <v/>
      </c>
      <c r="AA59" s="298" t="str">
        <f>IF(AA58="","",VLOOKUP(AA58,'標準様式１【記載例】シフト記号表（勤務時間帯）'!$C$6:$K$35,9,FALSE))</f>
        <v/>
      </c>
      <c r="AB59" s="298" t="str">
        <f>IF(AB58="","",VLOOKUP(AB58,'標準様式１【記載例】シフト記号表（勤務時間帯）'!$C$6:$K$35,9,FALSE))</f>
        <v/>
      </c>
      <c r="AC59" s="298" t="str">
        <f>IF(AC58="","",VLOOKUP(AC58,'標準様式１【記載例】シフト記号表（勤務時間帯）'!$C$6:$K$35,9,FALSE))</f>
        <v/>
      </c>
      <c r="AD59" s="298" t="str">
        <f>IF(AD58="","",VLOOKUP(AD58,'標準様式１【記載例】シフト記号表（勤務時間帯）'!$C$6:$K$35,9,FALSE))</f>
        <v/>
      </c>
      <c r="AE59" s="298" t="str">
        <f>IF(AE58="","",VLOOKUP(AE58,'標準様式１【記載例】シフト記号表（勤務時間帯）'!$C$6:$K$35,9,FALSE))</f>
        <v/>
      </c>
      <c r="AF59" s="299" t="str">
        <f>IF(AF58="","",VLOOKUP(AF58,'標準様式１【記載例】シフト記号表（勤務時間帯）'!$C$6:$K$35,9,FALSE))</f>
        <v/>
      </c>
      <c r="AG59" s="297" t="str">
        <f>IF(AG58="","",VLOOKUP(AG58,'標準様式１【記載例】シフト記号表（勤務時間帯）'!$C$6:$K$35,9,FALSE))</f>
        <v/>
      </c>
      <c r="AH59" s="298" t="str">
        <f>IF(AH58="","",VLOOKUP(AH58,'標準様式１【記載例】シフト記号表（勤務時間帯）'!$C$6:$K$35,9,FALSE))</f>
        <v/>
      </c>
      <c r="AI59" s="298" t="str">
        <f>IF(AI58="","",VLOOKUP(AI58,'標準様式１【記載例】シフト記号表（勤務時間帯）'!$C$6:$K$35,9,FALSE))</f>
        <v/>
      </c>
      <c r="AJ59" s="298" t="str">
        <f>IF(AJ58="","",VLOOKUP(AJ58,'標準様式１【記載例】シフト記号表（勤務時間帯）'!$C$6:$K$35,9,FALSE))</f>
        <v/>
      </c>
      <c r="AK59" s="298" t="str">
        <f>IF(AK58="","",VLOOKUP(AK58,'標準様式１【記載例】シフト記号表（勤務時間帯）'!$C$6:$K$35,9,FALSE))</f>
        <v/>
      </c>
      <c r="AL59" s="298" t="str">
        <f>IF(AL58="","",VLOOKUP(AL58,'標準様式１【記載例】シフト記号表（勤務時間帯）'!$C$6:$K$35,9,FALSE))</f>
        <v/>
      </c>
      <c r="AM59" s="299" t="str">
        <f>IF(AM58="","",VLOOKUP(AM58,'標準様式１【記載例】シフト記号表（勤務時間帯）'!$C$6:$K$35,9,FALSE))</f>
        <v/>
      </c>
      <c r="AN59" s="297" t="str">
        <f>IF(AN58="","",VLOOKUP(AN58,'標準様式１【記載例】シフト記号表（勤務時間帯）'!$C$6:$K$35,9,FALSE))</f>
        <v/>
      </c>
      <c r="AO59" s="298" t="str">
        <f>IF(AO58="","",VLOOKUP(AO58,'標準様式１【記載例】シフト記号表（勤務時間帯）'!$C$6:$K$35,9,FALSE))</f>
        <v/>
      </c>
      <c r="AP59" s="298" t="str">
        <f>IF(AP58="","",VLOOKUP(AP58,'標準様式１【記載例】シフト記号表（勤務時間帯）'!$C$6:$K$35,9,FALSE))</f>
        <v/>
      </c>
      <c r="AQ59" s="298" t="str">
        <f>IF(AQ58="","",VLOOKUP(AQ58,'標準様式１【記載例】シフト記号表（勤務時間帯）'!$C$6:$K$35,9,FALSE))</f>
        <v/>
      </c>
      <c r="AR59" s="298" t="str">
        <f>IF(AR58="","",VLOOKUP(AR58,'標準様式１【記載例】シフト記号表（勤務時間帯）'!$C$6:$K$35,9,FALSE))</f>
        <v/>
      </c>
      <c r="AS59" s="298" t="str">
        <f>IF(AS58="","",VLOOKUP(AS58,'標準様式１【記載例】シフト記号表（勤務時間帯）'!$C$6:$K$35,9,FALSE))</f>
        <v/>
      </c>
      <c r="AT59" s="299" t="str">
        <f>IF(AT58="","",VLOOKUP(AT58,'標準様式１【記載例】シフト記号表（勤務時間帯）'!$C$6:$K$35,9,FALSE))</f>
        <v/>
      </c>
      <c r="AU59" s="297" t="str">
        <f>IF(AU58="","",VLOOKUP(AU58,'標準様式１【記載例】シフト記号表（勤務時間帯）'!$C$6:$K$35,9,FALSE))</f>
        <v/>
      </c>
      <c r="AV59" s="298" t="str">
        <f>IF(AV58="","",VLOOKUP(AV58,'標準様式１【記載例】シフト記号表（勤務時間帯）'!$C$6:$K$35,9,FALSE))</f>
        <v/>
      </c>
      <c r="AW59" s="298" t="str">
        <f>IF(AW58="","",VLOOKUP(AW58,'標準様式１【記載例】シフト記号表（勤務時間帯）'!$C$6:$K$35,9,FALSE))</f>
        <v/>
      </c>
      <c r="AX59" s="1592">
        <f>IF($BB$3="４週",SUM(S59:AT59),IF($BB$3="暦月",SUM(S59:AW59),""))</f>
        <v>0</v>
      </c>
      <c r="AY59" s="1593"/>
      <c r="AZ59" s="1594">
        <f>IF($BB$3="４週",AX59/4,IF($BB$3="暦月",標準様式１【記載例】地密通所!AX59/(標準様式１【記載例】地密通所!$BB$8/7),""))</f>
        <v>0</v>
      </c>
      <c r="BA59" s="1595"/>
      <c r="BB59" s="1643"/>
      <c r="BC59" s="1544"/>
      <c r="BD59" s="1544"/>
      <c r="BE59" s="1544"/>
      <c r="BF59" s="1545"/>
    </row>
    <row r="60" spans="2:58" ht="20.25" customHeight="1" thickBot="1" x14ac:dyDescent="0.2">
      <c r="B60" s="1715"/>
      <c r="C60" s="1631"/>
      <c r="D60" s="1632"/>
      <c r="E60" s="1633"/>
      <c r="F60" s="305">
        <f>C58</f>
        <v>0</v>
      </c>
      <c r="G60" s="1635"/>
      <c r="H60" s="1636"/>
      <c r="I60" s="1637"/>
      <c r="J60" s="1637"/>
      <c r="K60" s="1638"/>
      <c r="L60" s="1639"/>
      <c r="M60" s="1640"/>
      <c r="N60" s="1640"/>
      <c r="O60" s="1641"/>
      <c r="P60" s="1662" t="s">
        <v>550</v>
      </c>
      <c r="Q60" s="1663"/>
      <c r="R60" s="1664"/>
      <c r="S60" s="301" t="str">
        <f>IF(S58="","",VLOOKUP(S58,'標準様式１【記載例】シフト記号表（勤務時間帯）'!$C$6:$U$35,19,FALSE))</f>
        <v/>
      </c>
      <c r="T60" s="302" t="str">
        <f>IF(T58="","",VLOOKUP(T58,'標準様式１【記載例】シフト記号表（勤務時間帯）'!$C$6:$U$35,19,FALSE))</f>
        <v/>
      </c>
      <c r="U60" s="302" t="str">
        <f>IF(U58="","",VLOOKUP(U58,'標準様式１【記載例】シフト記号表（勤務時間帯）'!$C$6:$U$35,19,FALSE))</f>
        <v/>
      </c>
      <c r="V60" s="302" t="str">
        <f>IF(V58="","",VLOOKUP(V58,'標準様式１【記載例】シフト記号表（勤務時間帯）'!$C$6:$U$35,19,FALSE))</f>
        <v/>
      </c>
      <c r="W60" s="302" t="str">
        <f>IF(W58="","",VLOOKUP(W58,'標準様式１【記載例】シフト記号表（勤務時間帯）'!$C$6:$U$35,19,FALSE))</f>
        <v/>
      </c>
      <c r="X60" s="302" t="str">
        <f>IF(X58="","",VLOOKUP(X58,'標準様式１【記載例】シフト記号表（勤務時間帯）'!$C$6:$U$35,19,FALSE))</f>
        <v/>
      </c>
      <c r="Y60" s="303" t="str">
        <f>IF(Y58="","",VLOOKUP(Y58,'標準様式１【記載例】シフト記号表（勤務時間帯）'!$C$6:$U$35,19,FALSE))</f>
        <v/>
      </c>
      <c r="Z60" s="301" t="str">
        <f>IF(Z58="","",VLOOKUP(Z58,'標準様式１【記載例】シフト記号表（勤務時間帯）'!$C$6:$U$35,19,FALSE))</f>
        <v/>
      </c>
      <c r="AA60" s="302" t="str">
        <f>IF(AA58="","",VLOOKUP(AA58,'標準様式１【記載例】シフト記号表（勤務時間帯）'!$C$6:$U$35,19,FALSE))</f>
        <v/>
      </c>
      <c r="AB60" s="302" t="str">
        <f>IF(AB58="","",VLOOKUP(AB58,'標準様式１【記載例】シフト記号表（勤務時間帯）'!$C$6:$U$35,19,FALSE))</f>
        <v/>
      </c>
      <c r="AC60" s="302" t="str">
        <f>IF(AC58="","",VLOOKUP(AC58,'標準様式１【記載例】シフト記号表（勤務時間帯）'!$C$6:$U$35,19,FALSE))</f>
        <v/>
      </c>
      <c r="AD60" s="302" t="str">
        <f>IF(AD58="","",VLOOKUP(AD58,'標準様式１【記載例】シフト記号表（勤務時間帯）'!$C$6:$U$35,19,FALSE))</f>
        <v/>
      </c>
      <c r="AE60" s="302" t="str">
        <f>IF(AE58="","",VLOOKUP(AE58,'標準様式１【記載例】シフト記号表（勤務時間帯）'!$C$6:$U$35,19,FALSE))</f>
        <v/>
      </c>
      <c r="AF60" s="303" t="str">
        <f>IF(AF58="","",VLOOKUP(AF58,'標準様式１【記載例】シフト記号表（勤務時間帯）'!$C$6:$U$35,19,FALSE))</f>
        <v/>
      </c>
      <c r="AG60" s="301" t="str">
        <f>IF(AG58="","",VLOOKUP(AG58,'標準様式１【記載例】シフト記号表（勤務時間帯）'!$C$6:$U$35,19,FALSE))</f>
        <v/>
      </c>
      <c r="AH60" s="302" t="str">
        <f>IF(AH58="","",VLOOKUP(AH58,'標準様式１【記載例】シフト記号表（勤務時間帯）'!$C$6:$U$35,19,FALSE))</f>
        <v/>
      </c>
      <c r="AI60" s="302" t="str">
        <f>IF(AI58="","",VLOOKUP(AI58,'標準様式１【記載例】シフト記号表（勤務時間帯）'!$C$6:$U$35,19,FALSE))</f>
        <v/>
      </c>
      <c r="AJ60" s="302" t="str">
        <f>IF(AJ58="","",VLOOKUP(AJ58,'標準様式１【記載例】シフト記号表（勤務時間帯）'!$C$6:$U$35,19,FALSE))</f>
        <v/>
      </c>
      <c r="AK60" s="302" t="str">
        <f>IF(AK58="","",VLOOKUP(AK58,'標準様式１【記載例】シフト記号表（勤務時間帯）'!$C$6:$U$35,19,FALSE))</f>
        <v/>
      </c>
      <c r="AL60" s="302" t="str">
        <f>IF(AL58="","",VLOOKUP(AL58,'標準様式１【記載例】シフト記号表（勤務時間帯）'!$C$6:$U$35,19,FALSE))</f>
        <v/>
      </c>
      <c r="AM60" s="303" t="str">
        <f>IF(AM58="","",VLOOKUP(AM58,'標準様式１【記載例】シフト記号表（勤務時間帯）'!$C$6:$U$35,19,FALSE))</f>
        <v/>
      </c>
      <c r="AN60" s="301" t="str">
        <f>IF(AN58="","",VLOOKUP(AN58,'標準様式１【記載例】シフト記号表（勤務時間帯）'!$C$6:$U$35,19,FALSE))</f>
        <v/>
      </c>
      <c r="AO60" s="302" t="str">
        <f>IF(AO58="","",VLOOKUP(AO58,'標準様式１【記載例】シフト記号表（勤務時間帯）'!$C$6:$U$35,19,FALSE))</f>
        <v/>
      </c>
      <c r="AP60" s="302" t="str">
        <f>IF(AP58="","",VLOOKUP(AP58,'標準様式１【記載例】シフト記号表（勤務時間帯）'!$C$6:$U$35,19,FALSE))</f>
        <v/>
      </c>
      <c r="AQ60" s="302" t="str">
        <f>IF(AQ58="","",VLOOKUP(AQ58,'標準様式１【記載例】シフト記号表（勤務時間帯）'!$C$6:$U$35,19,FALSE))</f>
        <v/>
      </c>
      <c r="AR60" s="302" t="str">
        <f>IF(AR58="","",VLOOKUP(AR58,'標準様式１【記載例】シフト記号表（勤務時間帯）'!$C$6:$U$35,19,FALSE))</f>
        <v/>
      </c>
      <c r="AS60" s="302" t="str">
        <f>IF(AS58="","",VLOOKUP(AS58,'標準様式１【記載例】シフト記号表（勤務時間帯）'!$C$6:$U$35,19,FALSE))</f>
        <v/>
      </c>
      <c r="AT60" s="303" t="str">
        <f>IF(AT58="","",VLOOKUP(AT58,'標準様式１【記載例】シフト記号表（勤務時間帯）'!$C$6:$U$35,19,FALSE))</f>
        <v/>
      </c>
      <c r="AU60" s="301" t="str">
        <f>IF(AU58="","",VLOOKUP(AU58,'標準様式１【記載例】シフト記号表（勤務時間帯）'!$C$6:$U$35,19,FALSE))</f>
        <v/>
      </c>
      <c r="AV60" s="302" t="str">
        <f>IF(AV58="","",VLOOKUP(AV58,'標準様式１【記載例】シフト記号表（勤務時間帯）'!$C$6:$U$35,19,FALSE))</f>
        <v/>
      </c>
      <c r="AW60" s="302" t="str">
        <f>IF(AW58="","",VLOOKUP(AW58,'標準様式１【記載例】シフト記号表（勤務時間帯）'!$C$6:$U$35,19,FALSE))</f>
        <v/>
      </c>
      <c r="AX60" s="1599">
        <f>IF($BB$3="４週",SUM(S60:AT60),IF($BB$3="暦月",SUM(S60:AW60),""))</f>
        <v>0</v>
      </c>
      <c r="AY60" s="1600"/>
      <c r="AZ60" s="1601">
        <f>IF($BB$3="４週",AX60/4,IF($BB$3="暦月",標準様式１【記載例】地密通所!AX60/(標準様式１【記載例】地密通所!$BB$8/7),""))</f>
        <v>0</v>
      </c>
      <c r="BA60" s="1602"/>
      <c r="BB60" s="1661"/>
      <c r="BC60" s="1640"/>
      <c r="BD60" s="1640"/>
      <c r="BE60" s="1640"/>
      <c r="BF60" s="1641"/>
    </row>
    <row r="61" spans="2:58" s="274" customFormat="1" ht="6" customHeight="1" thickBot="1" x14ac:dyDescent="0.2">
      <c r="B61" s="306"/>
      <c r="C61" s="307"/>
      <c r="D61" s="307"/>
      <c r="E61" s="307"/>
      <c r="F61" s="308"/>
      <c r="G61" s="308"/>
      <c r="H61" s="309"/>
      <c r="I61" s="309"/>
      <c r="J61" s="309"/>
      <c r="K61" s="309"/>
      <c r="L61" s="308"/>
      <c r="M61" s="308"/>
      <c r="N61" s="308"/>
      <c r="O61" s="308"/>
      <c r="P61" s="310"/>
      <c r="Q61" s="310"/>
      <c r="R61" s="310"/>
      <c r="S61" s="309"/>
      <c r="T61" s="309"/>
      <c r="U61" s="309"/>
      <c r="V61" s="309"/>
      <c r="W61" s="309"/>
      <c r="X61" s="309"/>
      <c r="Y61" s="309"/>
      <c r="Z61" s="309"/>
      <c r="AA61" s="309"/>
      <c r="AB61" s="309"/>
      <c r="AC61" s="309"/>
      <c r="AD61" s="309"/>
      <c r="AE61" s="309"/>
      <c r="AF61" s="309"/>
      <c r="AG61" s="309"/>
      <c r="AH61" s="309"/>
      <c r="AI61" s="309"/>
      <c r="AJ61" s="309"/>
      <c r="AK61" s="309"/>
      <c r="AL61" s="309"/>
      <c r="AM61" s="309"/>
      <c r="AN61" s="309"/>
      <c r="AO61" s="309"/>
      <c r="AP61" s="309"/>
      <c r="AQ61" s="309"/>
      <c r="AR61" s="309"/>
      <c r="AS61" s="309"/>
      <c r="AT61" s="309"/>
      <c r="AU61" s="309"/>
      <c r="AV61" s="309"/>
      <c r="AW61" s="309"/>
      <c r="AX61" s="311"/>
      <c r="AY61" s="311"/>
      <c r="AZ61" s="311"/>
      <c r="BA61" s="311"/>
      <c r="BB61" s="308"/>
      <c r="BC61" s="308"/>
      <c r="BD61" s="308"/>
      <c r="BE61" s="308"/>
      <c r="BF61" s="312"/>
    </row>
    <row r="62" spans="2:58" ht="20.100000000000001" customHeight="1" x14ac:dyDescent="0.15">
      <c r="B62" s="313"/>
      <c r="C62" s="314"/>
      <c r="D62" s="314"/>
      <c r="E62" s="314"/>
      <c r="F62" s="315"/>
      <c r="G62" s="1562" t="s">
        <v>551</v>
      </c>
      <c r="H62" s="1562"/>
      <c r="I62" s="1562"/>
      <c r="J62" s="1562"/>
      <c r="K62" s="1685"/>
      <c r="L62" s="316"/>
      <c r="M62" s="1689" t="s">
        <v>552</v>
      </c>
      <c r="N62" s="1690"/>
      <c r="O62" s="1690"/>
      <c r="P62" s="1690"/>
      <c r="Q62" s="1690"/>
      <c r="R62" s="1691"/>
      <c r="S62" s="317">
        <f t="shared" ref="S62:AH64" si="1">IF(SUMIF($F$22:$F$60, $M62, S$22:S$60)=0,"",SUMIF($F$22:$F$60, $M62, S$22:S$60))</f>
        <v>7</v>
      </c>
      <c r="T62" s="318">
        <f t="shared" si="1"/>
        <v>7</v>
      </c>
      <c r="U62" s="318">
        <f t="shared" si="1"/>
        <v>7</v>
      </c>
      <c r="V62" s="318">
        <f t="shared" si="1"/>
        <v>7</v>
      </c>
      <c r="W62" s="318">
        <f t="shared" si="1"/>
        <v>7</v>
      </c>
      <c r="X62" s="318">
        <f t="shared" si="1"/>
        <v>7</v>
      </c>
      <c r="Y62" s="319">
        <f t="shared" si="1"/>
        <v>7</v>
      </c>
      <c r="Z62" s="317">
        <f t="shared" si="1"/>
        <v>7</v>
      </c>
      <c r="AA62" s="318">
        <f t="shared" si="1"/>
        <v>7</v>
      </c>
      <c r="AB62" s="318">
        <f t="shared" si="1"/>
        <v>7</v>
      </c>
      <c r="AC62" s="318">
        <f t="shared" si="1"/>
        <v>7</v>
      </c>
      <c r="AD62" s="318">
        <f t="shared" si="1"/>
        <v>7</v>
      </c>
      <c r="AE62" s="318">
        <f t="shared" si="1"/>
        <v>7</v>
      </c>
      <c r="AF62" s="319">
        <f t="shared" si="1"/>
        <v>7</v>
      </c>
      <c r="AG62" s="317">
        <f t="shared" si="1"/>
        <v>7</v>
      </c>
      <c r="AH62" s="318">
        <f t="shared" si="1"/>
        <v>7</v>
      </c>
      <c r="AI62" s="318">
        <f t="shared" ref="AI62:AW64" si="2">IF(SUMIF($F$22:$F$60, $M62, AI$22:AI$60)=0,"",SUMIF($F$22:$F$60, $M62, AI$22:AI$60))</f>
        <v>7</v>
      </c>
      <c r="AJ62" s="318">
        <f t="shared" si="2"/>
        <v>7</v>
      </c>
      <c r="AK62" s="318">
        <f t="shared" si="2"/>
        <v>7</v>
      </c>
      <c r="AL62" s="318">
        <f t="shared" si="2"/>
        <v>7</v>
      </c>
      <c r="AM62" s="319">
        <f t="shared" si="2"/>
        <v>7</v>
      </c>
      <c r="AN62" s="317">
        <f t="shared" si="2"/>
        <v>7</v>
      </c>
      <c r="AO62" s="318">
        <f t="shared" si="2"/>
        <v>7</v>
      </c>
      <c r="AP62" s="318">
        <f t="shared" si="2"/>
        <v>7</v>
      </c>
      <c r="AQ62" s="318">
        <f t="shared" si="2"/>
        <v>7</v>
      </c>
      <c r="AR62" s="318">
        <f t="shared" si="2"/>
        <v>7</v>
      </c>
      <c r="AS62" s="318">
        <f t="shared" si="2"/>
        <v>7</v>
      </c>
      <c r="AT62" s="319">
        <f t="shared" si="2"/>
        <v>7</v>
      </c>
      <c r="AU62" s="317" t="str">
        <f t="shared" si="2"/>
        <v/>
      </c>
      <c r="AV62" s="318" t="str">
        <f t="shared" si="2"/>
        <v/>
      </c>
      <c r="AW62" s="318" t="str">
        <f t="shared" si="2"/>
        <v/>
      </c>
      <c r="AX62" s="1657">
        <f>IF(SUMIF($F$22:$F$60, $M62, AX$22:AX$60)=0,"",SUMIF($F$22:$F$60, $M62, AX$22:AX$60))</f>
        <v>196</v>
      </c>
      <c r="AY62" s="1658"/>
      <c r="AZ62" s="1659">
        <f>IF(AX62="","",IF($BB$3="４週",AX62/4,IF($BB$3="暦月",AX62/($BB$8/7),"")))</f>
        <v>49</v>
      </c>
      <c r="BA62" s="1660"/>
      <c r="BB62" s="1716"/>
      <c r="BC62" s="1717"/>
      <c r="BD62" s="1717"/>
      <c r="BE62" s="1717"/>
      <c r="BF62" s="1718"/>
    </row>
    <row r="63" spans="2:58" ht="20.100000000000001" customHeight="1" x14ac:dyDescent="0.15">
      <c r="B63" s="320"/>
      <c r="C63" s="321"/>
      <c r="D63" s="321"/>
      <c r="E63" s="321"/>
      <c r="F63" s="322"/>
      <c r="G63" s="1565"/>
      <c r="H63" s="1565"/>
      <c r="I63" s="1565"/>
      <c r="J63" s="1565"/>
      <c r="K63" s="1686"/>
      <c r="L63" s="323"/>
      <c r="M63" s="1654" t="s">
        <v>553</v>
      </c>
      <c r="N63" s="1655"/>
      <c r="O63" s="1655"/>
      <c r="P63" s="1655"/>
      <c r="Q63" s="1655"/>
      <c r="R63" s="1656"/>
      <c r="S63" s="317">
        <f t="shared" si="1"/>
        <v>4</v>
      </c>
      <c r="T63" s="318">
        <f t="shared" si="1"/>
        <v>4</v>
      </c>
      <c r="U63" s="318">
        <f t="shared" si="1"/>
        <v>4</v>
      </c>
      <c r="V63" s="318">
        <f t="shared" si="1"/>
        <v>4</v>
      </c>
      <c r="W63" s="318">
        <f t="shared" si="1"/>
        <v>4</v>
      </c>
      <c r="X63" s="318">
        <f t="shared" si="1"/>
        <v>4</v>
      </c>
      <c r="Y63" s="319">
        <f t="shared" si="1"/>
        <v>4</v>
      </c>
      <c r="Z63" s="317">
        <f t="shared" si="1"/>
        <v>4</v>
      </c>
      <c r="AA63" s="318">
        <f t="shared" si="1"/>
        <v>4</v>
      </c>
      <c r="AB63" s="318">
        <f t="shared" si="1"/>
        <v>4</v>
      </c>
      <c r="AC63" s="318">
        <f t="shared" si="1"/>
        <v>4</v>
      </c>
      <c r="AD63" s="318">
        <f t="shared" si="1"/>
        <v>4</v>
      </c>
      <c r="AE63" s="318">
        <f t="shared" si="1"/>
        <v>4</v>
      </c>
      <c r="AF63" s="319">
        <f t="shared" si="1"/>
        <v>4</v>
      </c>
      <c r="AG63" s="317">
        <f t="shared" si="1"/>
        <v>4</v>
      </c>
      <c r="AH63" s="318">
        <f t="shared" si="1"/>
        <v>4</v>
      </c>
      <c r="AI63" s="318">
        <f t="shared" si="2"/>
        <v>4</v>
      </c>
      <c r="AJ63" s="318">
        <f t="shared" si="2"/>
        <v>4</v>
      </c>
      <c r="AK63" s="318">
        <f t="shared" si="2"/>
        <v>4</v>
      </c>
      <c r="AL63" s="318">
        <f t="shared" si="2"/>
        <v>4</v>
      </c>
      <c r="AM63" s="319">
        <f t="shared" si="2"/>
        <v>4</v>
      </c>
      <c r="AN63" s="317">
        <f t="shared" si="2"/>
        <v>4</v>
      </c>
      <c r="AO63" s="318">
        <f t="shared" si="2"/>
        <v>4</v>
      </c>
      <c r="AP63" s="318">
        <f t="shared" si="2"/>
        <v>4</v>
      </c>
      <c r="AQ63" s="318">
        <f t="shared" si="2"/>
        <v>4</v>
      </c>
      <c r="AR63" s="318">
        <f t="shared" si="2"/>
        <v>4</v>
      </c>
      <c r="AS63" s="318">
        <f t="shared" si="2"/>
        <v>4</v>
      </c>
      <c r="AT63" s="319">
        <f t="shared" si="2"/>
        <v>4</v>
      </c>
      <c r="AU63" s="317" t="str">
        <f t="shared" si="2"/>
        <v/>
      </c>
      <c r="AV63" s="318" t="str">
        <f t="shared" si="2"/>
        <v/>
      </c>
      <c r="AW63" s="318" t="str">
        <f t="shared" si="2"/>
        <v/>
      </c>
      <c r="AX63" s="1657">
        <f>IF(SUMIF($F$22:$F$60, $M63, AX$22:AX$60)=0,"",SUMIF($F$22:$F$60, $M63, AX$22:AX$60))</f>
        <v>112</v>
      </c>
      <c r="AY63" s="1658"/>
      <c r="AZ63" s="1659">
        <f>IF(AX63="","",IF($BB$3="４週",AX63/4,IF($BB$3="暦月",AX63/($BB$8/7),"")))</f>
        <v>28</v>
      </c>
      <c r="BA63" s="1660"/>
      <c r="BB63" s="1719"/>
      <c r="BC63" s="1720"/>
      <c r="BD63" s="1720"/>
      <c r="BE63" s="1720"/>
      <c r="BF63" s="1721"/>
    </row>
    <row r="64" spans="2:58" ht="20.25" customHeight="1" x14ac:dyDescent="0.15">
      <c r="B64" s="324"/>
      <c r="C64" s="325"/>
      <c r="D64" s="325"/>
      <c r="E64" s="325"/>
      <c r="F64" s="322"/>
      <c r="G64" s="1687"/>
      <c r="H64" s="1687"/>
      <c r="I64" s="1687"/>
      <c r="J64" s="1687"/>
      <c r="K64" s="1688"/>
      <c r="L64" s="323"/>
      <c r="M64" s="1654" t="s">
        <v>554</v>
      </c>
      <c r="N64" s="1655"/>
      <c r="O64" s="1655"/>
      <c r="P64" s="1655"/>
      <c r="Q64" s="1655"/>
      <c r="R64" s="1656"/>
      <c r="S64" s="317">
        <f t="shared" si="1"/>
        <v>14</v>
      </c>
      <c r="T64" s="318">
        <f t="shared" si="1"/>
        <v>14</v>
      </c>
      <c r="U64" s="318">
        <f t="shared" si="1"/>
        <v>14</v>
      </c>
      <c r="V64" s="318">
        <f t="shared" si="1"/>
        <v>14</v>
      </c>
      <c r="W64" s="318">
        <f t="shared" si="1"/>
        <v>14</v>
      </c>
      <c r="X64" s="318">
        <f t="shared" si="1"/>
        <v>14</v>
      </c>
      <c r="Y64" s="319">
        <f t="shared" si="1"/>
        <v>14</v>
      </c>
      <c r="Z64" s="317">
        <f t="shared" si="1"/>
        <v>14</v>
      </c>
      <c r="AA64" s="318">
        <f t="shared" si="1"/>
        <v>14</v>
      </c>
      <c r="AB64" s="318">
        <f t="shared" si="1"/>
        <v>14</v>
      </c>
      <c r="AC64" s="318">
        <f t="shared" si="1"/>
        <v>14</v>
      </c>
      <c r="AD64" s="318">
        <f t="shared" si="1"/>
        <v>14</v>
      </c>
      <c r="AE64" s="318">
        <f t="shared" si="1"/>
        <v>14</v>
      </c>
      <c r="AF64" s="319">
        <f t="shared" si="1"/>
        <v>14</v>
      </c>
      <c r="AG64" s="317">
        <f t="shared" si="1"/>
        <v>14</v>
      </c>
      <c r="AH64" s="318">
        <f t="shared" si="1"/>
        <v>14</v>
      </c>
      <c r="AI64" s="318">
        <f t="shared" si="2"/>
        <v>14</v>
      </c>
      <c r="AJ64" s="318">
        <f t="shared" si="2"/>
        <v>14</v>
      </c>
      <c r="AK64" s="318">
        <f t="shared" si="2"/>
        <v>14</v>
      </c>
      <c r="AL64" s="318">
        <f t="shared" si="2"/>
        <v>14</v>
      </c>
      <c r="AM64" s="319">
        <f t="shared" si="2"/>
        <v>14</v>
      </c>
      <c r="AN64" s="317">
        <f t="shared" si="2"/>
        <v>14</v>
      </c>
      <c r="AO64" s="318">
        <f t="shared" si="2"/>
        <v>14</v>
      </c>
      <c r="AP64" s="318">
        <f t="shared" si="2"/>
        <v>14</v>
      </c>
      <c r="AQ64" s="318">
        <f t="shared" si="2"/>
        <v>14</v>
      </c>
      <c r="AR64" s="318">
        <f t="shared" si="2"/>
        <v>14</v>
      </c>
      <c r="AS64" s="318">
        <f t="shared" si="2"/>
        <v>14</v>
      </c>
      <c r="AT64" s="319">
        <f t="shared" si="2"/>
        <v>14</v>
      </c>
      <c r="AU64" s="317" t="str">
        <f t="shared" si="2"/>
        <v/>
      </c>
      <c r="AV64" s="318" t="str">
        <f t="shared" si="2"/>
        <v/>
      </c>
      <c r="AW64" s="318" t="str">
        <f t="shared" si="2"/>
        <v/>
      </c>
      <c r="AX64" s="1657">
        <f>IF(SUMIF($F$22:$F$60, $M64, AX$22:AX$60)=0,"",SUMIF($F$22:$F$60, $M64, AX$22:AX$60))</f>
        <v>392</v>
      </c>
      <c r="AY64" s="1658"/>
      <c r="AZ64" s="1659">
        <f>IF(AX64="","",IF($BB$3="４週",AX64/4,IF($BB$3="暦月",AX64/($BB$8/7),"")))</f>
        <v>98</v>
      </c>
      <c r="BA64" s="1660"/>
      <c r="BB64" s="1719"/>
      <c r="BC64" s="1720"/>
      <c r="BD64" s="1720"/>
      <c r="BE64" s="1720"/>
      <c r="BF64" s="1721"/>
    </row>
    <row r="65" spans="2:73" ht="20.25" customHeight="1" x14ac:dyDescent="0.15">
      <c r="B65" s="375"/>
      <c r="C65" s="322"/>
      <c r="D65" s="322"/>
      <c r="E65" s="322"/>
      <c r="F65" s="322"/>
      <c r="G65" s="1667" t="s">
        <v>555</v>
      </c>
      <c r="H65" s="1667"/>
      <c r="I65" s="1667"/>
      <c r="J65" s="1667"/>
      <c r="K65" s="1667"/>
      <c r="L65" s="1667"/>
      <c r="M65" s="1667"/>
      <c r="N65" s="1667"/>
      <c r="O65" s="1667"/>
      <c r="P65" s="1667"/>
      <c r="Q65" s="1667"/>
      <c r="R65" s="1668"/>
      <c r="S65" s="328">
        <v>18</v>
      </c>
      <c r="T65" s="329">
        <v>18</v>
      </c>
      <c r="U65" s="329">
        <v>18</v>
      </c>
      <c r="V65" s="329">
        <v>18</v>
      </c>
      <c r="W65" s="329">
        <v>18</v>
      </c>
      <c r="X65" s="329">
        <v>18</v>
      </c>
      <c r="Y65" s="330">
        <v>18</v>
      </c>
      <c r="Z65" s="328">
        <v>18</v>
      </c>
      <c r="AA65" s="329">
        <v>18</v>
      </c>
      <c r="AB65" s="329">
        <v>18</v>
      </c>
      <c r="AC65" s="329">
        <v>18</v>
      </c>
      <c r="AD65" s="329">
        <v>18</v>
      </c>
      <c r="AE65" s="329">
        <v>18</v>
      </c>
      <c r="AF65" s="330">
        <v>18</v>
      </c>
      <c r="AG65" s="328">
        <v>18</v>
      </c>
      <c r="AH65" s="329">
        <v>18</v>
      </c>
      <c r="AI65" s="329">
        <v>18</v>
      </c>
      <c r="AJ65" s="329">
        <v>18</v>
      </c>
      <c r="AK65" s="329">
        <v>18</v>
      </c>
      <c r="AL65" s="329">
        <v>18</v>
      </c>
      <c r="AM65" s="330">
        <v>18</v>
      </c>
      <c r="AN65" s="328">
        <v>18</v>
      </c>
      <c r="AO65" s="329">
        <v>18</v>
      </c>
      <c r="AP65" s="329">
        <v>18</v>
      </c>
      <c r="AQ65" s="329">
        <v>18</v>
      </c>
      <c r="AR65" s="329">
        <v>18</v>
      </c>
      <c r="AS65" s="329">
        <v>18</v>
      </c>
      <c r="AT65" s="330">
        <v>18</v>
      </c>
      <c r="AU65" s="328"/>
      <c r="AV65" s="329"/>
      <c r="AW65" s="330"/>
      <c r="AX65" s="1725"/>
      <c r="AY65" s="1726"/>
      <c r="AZ65" s="1726"/>
      <c r="BA65" s="1727"/>
      <c r="BB65" s="1719"/>
      <c r="BC65" s="1720"/>
      <c r="BD65" s="1720"/>
      <c r="BE65" s="1720"/>
      <c r="BF65" s="1721"/>
    </row>
    <row r="66" spans="2:73" ht="20.25" customHeight="1" x14ac:dyDescent="0.15">
      <c r="B66" s="375"/>
      <c r="C66" s="322"/>
      <c r="D66" s="322"/>
      <c r="E66" s="322"/>
      <c r="F66" s="322"/>
      <c r="G66" s="1667" t="s">
        <v>556</v>
      </c>
      <c r="H66" s="1667"/>
      <c r="I66" s="1667"/>
      <c r="J66" s="1667"/>
      <c r="K66" s="1667"/>
      <c r="L66" s="1667"/>
      <c r="M66" s="1667"/>
      <c r="N66" s="1667"/>
      <c r="O66" s="1667"/>
      <c r="P66" s="1667"/>
      <c r="Q66" s="1667"/>
      <c r="R66" s="1668"/>
      <c r="S66" s="328">
        <v>7</v>
      </c>
      <c r="T66" s="329">
        <v>7</v>
      </c>
      <c r="U66" s="329">
        <v>7</v>
      </c>
      <c r="V66" s="329">
        <v>7</v>
      </c>
      <c r="W66" s="329">
        <v>7</v>
      </c>
      <c r="X66" s="329">
        <v>7</v>
      </c>
      <c r="Y66" s="330">
        <v>7</v>
      </c>
      <c r="Z66" s="328">
        <v>7</v>
      </c>
      <c r="AA66" s="329">
        <v>7</v>
      </c>
      <c r="AB66" s="329">
        <v>7</v>
      </c>
      <c r="AC66" s="329">
        <v>7</v>
      </c>
      <c r="AD66" s="329">
        <v>7</v>
      </c>
      <c r="AE66" s="329">
        <v>7</v>
      </c>
      <c r="AF66" s="330">
        <v>7</v>
      </c>
      <c r="AG66" s="328">
        <v>7</v>
      </c>
      <c r="AH66" s="329">
        <v>7</v>
      </c>
      <c r="AI66" s="329">
        <v>7</v>
      </c>
      <c r="AJ66" s="329">
        <v>7</v>
      </c>
      <c r="AK66" s="329">
        <v>7</v>
      </c>
      <c r="AL66" s="329">
        <v>7</v>
      </c>
      <c r="AM66" s="330">
        <v>7</v>
      </c>
      <c r="AN66" s="328">
        <v>7</v>
      </c>
      <c r="AO66" s="329">
        <v>7</v>
      </c>
      <c r="AP66" s="329">
        <v>7</v>
      </c>
      <c r="AQ66" s="329">
        <v>7</v>
      </c>
      <c r="AR66" s="329">
        <v>7</v>
      </c>
      <c r="AS66" s="329">
        <v>7</v>
      </c>
      <c r="AT66" s="330">
        <v>7</v>
      </c>
      <c r="AU66" s="328"/>
      <c r="AV66" s="329"/>
      <c r="AW66" s="330"/>
      <c r="AX66" s="1728"/>
      <c r="AY66" s="1729"/>
      <c r="AZ66" s="1729"/>
      <c r="BA66" s="1730"/>
      <c r="BB66" s="1719"/>
      <c r="BC66" s="1720"/>
      <c r="BD66" s="1720"/>
      <c r="BE66" s="1720"/>
      <c r="BF66" s="1721"/>
    </row>
    <row r="67" spans="2:73" ht="20.25" customHeight="1" thickBot="1" x14ac:dyDescent="0.2">
      <c r="B67" s="376"/>
      <c r="C67" s="377"/>
      <c r="D67" s="377"/>
      <c r="E67" s="377"/>
      <c r="F67" s="377"/>
      <c r="G67" s="1679" t="s">
        <v>633</v>
      </c>
      <c r="H67" s="1679"/>
      <c r="I67" s="1679"/>
      <c r="J67" s="1679"/>
      <c r="K67" s="1679"/>
      <c r="L67" s="1679"/>
      <c r="M67" s="1679"/>
      <c r="N67" s="1679"/>
      <c r="O67" s="1679"/>
      <c r="P67" s="1679"/>
      <c r="Q67" s="1679"/>
      <c r="R67" s="1680"/>
      <c r="S67" s="333">
        <f>IF(S66&lt;&gt;"",IF(S65&gt;15,((S65-15)/5+1)*S66,S66),"")</f>
        <v>11.200000000000001</v>
      </c>
      <c r="T67" s="334">
        <f t="shared" ref="T67:AW67" si="3">IF(T66&lt;&gt;"",IF(T65&gt;15,((T65-15)/5+1)*T66,T66),"")</f>
        <v>11.200000000000001</v>
      </c>
      <c r="U67" s="334">
        <f t="shared" si="3"/>
        <v>11.200000000000001</v>
      </c>
      <c r="V67" s="334">
        <f t="shared" si="3"/>
        <v>11.200000000000001</v>
      </c>
      <c r="W67" s="334">
        <f t="shared" si="3"/>
        <v>11.200000000000001</v>
      </c>
      <c r="X67" s="334">
        <f t="shared" si="3"/>
        <v>11.200000000000001</v>
      </c>
      <c r="Y67" s="335">
        <f t="shared" si="3"/>
        <v>11.200000000000001</v>
      </c>
      <c r="Z67" s="333">
        <f t="shared" si="3"/>
        <v>11.200000000000001</v>
      </c>
      <c r="AA67" s="334">
        <f t="shared" si="3"/>
        <v>11.200000000000001</v>
      </c>
      <c r="AB67" s="334">
        <f t="shared" si="3"/>
        <v>11.200000000000001</v>
      </c>
      <c r="AC67" s="334">
        <f t="shared" si="3"/>
        <v>11.200000000000001</v>
      </c>
      <c r="AD67" s="334">
        <f t="shared" si="3"/>
        <v>11.200000000000001</v>
      </c>
      <c r="AE67" s="334">
        <f t="shared" si="3"/>
        <v>11.200000000000001</v>
      </c>
      <c r="AF67" s="335">
        <f t="shared" si="3"/>
        <v>11.200000000000001</v>
      </c>
      <c r="AG67" s="333">
        <f t="shared" si="3"/>
        <v>11.200000000000001</v>
      </c>
      <c r="AH67" s="334">
        <f t="shared" si="3"/>
        <v>11.200000000000001</v>
      </c>
      <c r="AI67" s="334">
        <f t="shared" si="3"/>
        <v>11.200000000000001</v>
      </c>
      <c r="AJ67" s="334">
        <f t="shared" si="3"/>
        <v>11.200000000000001</v>
      </c>
      <c r="AK67" s="334">
        <f t="shared" si="3"/>
        <v>11.200000000000001</v>
      </c>
      <c r="AL67" s="334">
        <f t="shared" si="3"/>
        <v>11.200000000000001</v>
      </c>
      <c r="AM67" s="335">
        <f t="shared" si="3"/>
        <v>11.200000000000001</v>
      </c>
      <c r="AN67" s="333">
        <f t="shared" si="3"/>
        <v>11.200000000000001</v>
      </c>
      <c r="AO67" s="334">
        <f t="shared" si="3"/>
        <v>11.200000000000001</v>
      </c>
      <c r="AP67" s="334">
        <f t="shared" si="3"/>
        <v>11.200000000000001</v>
      </c>
      <c r="AQ67" s="334">
        <f t="shared" si="3"/>
        <v>11.200000000000001</v>
      </c>
      <c r="AR67" s="334">
        <f t="shared" si="3"/>
        <v>11.200000000000001</v>
      </c>
      <c r="AS67" s="334">
        <f t="shared" si="3"/>
        <v>11.200000000000001</v>
      </c>
      <c r="AT67" s="335">
        <f t="shared" si="3"/>
        <v>11.200000000000001</v>
      </c>
      <c r="AU67" s="336" t="str">
        <f t="shared" si="3"/>
        <v/>
      </c>
      <c r="AV67" s="337" t="str">
        <f t="shared" si="3"/>
        <v/>
      </c>
      <c r="AW67" s="338" t="str">
        <f t="shared" si="3"/>
        <v/>
      </c>
      <c r="AX67" s="1728"/>
      <c r="AY67" s="1729"/>
      <c r="AZ67" s="1729"/>
      <c r="BA67" s="1730"/>
      <c r="BB67" s="1719"/>
      <c r="BC67" s="1720"/>
      <c r="BD67" s="1720"/>
      <c r="BE67" s="1720"/>
      <c r="BF67" s="1721"/>
    </row>
    <row r="68" spans="2:73" ht="18.75" customHeight="1" x14ac:dyDescent="0.15">
      <c r="B68" s="1564" t="s">
        <v>558</v>
      </c>
      <c r="C68" s="1565"/>
      <c r="D68" s="1565"/>
      <c r="E68" s="1565"/>
      <c r="F68" s="1565"/>
      <c r="G68" s="1565"/>
      <c r="H68" s="1565"/>
      <c r="I68" s="1565"/>
      <c r="J68" s="1565"/>
      <c r="K68" s="1566"/>
      <c r="L68" s="1681" t="s">
        <v>552</v>
      </c>
      <c r="M68" s="1681"/>
      <c r="N68" s="1681"/>
      <c r="O68" s="1681"/>
      <c r="P68" s="1681"/>
      <c r="Q68" s="1681"/>
      <c r="R68" s="1682"/>
      <c r="S68" s="339">
        <f>IF($L68="","",IF(COUNTIFS($F$22:$F$60,$L68,S$22:S$60,"&gt;0")=0,"",COUNTIFS($F$22:$F$60,$L68,S$22:S$60,"&gt;0")))</f>
        <v>1</v>
      </c>
      <c r="T68" s="340">
        <f t="shared" ref="T68:AW72" si="4">IF($L68="","",IF(COUNTIFS($F$22:$F$60,$L68,T$22:T$60,"&gt;0")=0,"",COUNTIFS($F$22:$F$60,$L68,T$22:T$60,"&gt;0")))</f>
        <v>1</v>
      </c>
      <c r="U68" s="340">
        <f t="shared" si="4"/>
        <v>1</v>
      </c>
      <c r="V68" s="340">
        <f t="shared" si="4"/>
        <v>1</v>
      </c>
      <c r="W68" s="340">
        <f t="shared" si="4"/>
        <v>1</v>
      </c>
      <c r="X68" s="340">
        <f t="shared" si="4"/>
        <v>1</v>
      </c>
      <c r="Y68" s="341">
        <f t="shared" si="4"/>
        <v>1</v>
      </c>
      <c r="Z68" s="342">
        <f t="shared" si="4"/>
        <v>1</v>
      </c>
      <c r="AA68" s="340">
        <f t="shared" si="4"/>
        <v>1</v>
      </c>
      <c r="AB68" s="340">
        <f t="shared" si="4"/>
        <v>1</v>
      </c>
      <c r="AC68" s="340">
        <f t="shared" si="4"/>
        <v>1</v>
      </c>
      <c r="AD68" s="340">
        <f t="shared" si="4"/>
        <v>1</v>
      </c>
      <c r="AE68" s="340">
        <f t="shared" si="4"/>
        <v>1</v>
      </c>
      <c r="AF68" s="341">
        <f t="shared" si="4"/>
        <v>1</v>
      </c>
      <c r="AG68" s="340">
        <f t="shared" si="4"/>
        <v>1</v>
      </c>
      <c r="AH68" s="340">
        <f t="shared" si="4"/>
        <v>1</v>
      </c>
      <c r="AI68" s="340">
        <f t="shared" si="4"/>
        <v>1</v>
      </c>
      <c r="AJ68" s="340">
        <f t="shared" si="4"/>
        <v>1</v>
      </c>
      <c r="AK68" s="340">
        <f t="shared" si="4"/>
        <v>1</v>
      </c>
      <c r="AL68" s="340">
        <f t="shared" si="4"/>
        <v>1</v>
      </c>
      <c r="AM68" s="341">
        <f t="shared" si="4"/>
        <v>1</v>
      </c>
      <c r="AN68" s="340">
        <f t="shared" si="4"/>
        <v>1</v>
      </c>
      <c r="AO68" s="340">
        <f t="shared" si="4"/>
        <v>1</v>
      </c>
      <c r="AP68" s="340">
        <f t="shared" si="4"/>
        <v>1</v>
      </c>
      <c r="AQ68" s="340">
        <f t="shared" si="4"/>
        <v>1</v>
      </c>
      <c r="AR68" s="340">
        <f t="shared" si="4"/>
        <v>1</v>
      </c>
      <c r="AS68" s="340">
        <f t="shared" si="4"/>
        <v>1</v>
      </c>
      <c r="AT68" s="341">
        <f t="shared" si="4"/>
        <v>1</v>
      </c>
      <c r="AU68" s="340" t="str">
        <f t="shared" si="4"/>
        <v/>
      </c>
      <c r="AV68" s="340" t="str">
        <f t="shared" si="4"/>
        <v/>
      </c>
      <c r="AW68" s="341" t="str">
        <f t="shared" si="4"/>
        <v/>
      </c>
      <c r="AX68" s="1728"/>
      <c r="AY68" s="1729"/>
      <c r="AZ68" s="1729"/>
      <c r="BA68" s="1730"/>
      <c r="BB68" s="1719"/>
      <c r="BC68" s="1720"/>
      <c r="BD68" s="1720"/>
      <c r="BE68" s="1720"/>
      <c r="BF68" s="1721"/>
    </row>
    <row r="69" spans="2:73" ht="18.75" customHeight="1" x14ac:dyDescent="0.15">
      <c r="B69" s="1564"/>
      <c r="C69" s="1565"/>
      <c r="D69" s="1565"/>
      <c r="E69" s="1565"/>
      <c r="F69" s="1565"/>
      <c r="G69" s="1565"/>
      <c r="H69" s="1565"/>
      <c r="I69" s="1565"/>
      <c r="J69" s="1565"/>
      <c r="K69" s="1566"/>
      <c r="L69" s="1683" t="s">
        <v>553</v>
      </c>
      <c r="M69" s="1683"/>
      <c r="N69" s="1683"/>
      <c r="O69" s="1683"/>
      <c r="P69" s="1683"/>
      <c r="Q69" s="1683"/>
      <c r="R69" s="1684"/>
      <c r="S69" s="336">
        <f t="shared" ref="S69:AH72" si="5">IF($L69="","",IF(COUNTIFS($F$22:$F$60,$L69,S$22:S$60,"&gt;0")=0,"",COUNTIFS($F$22:$F$60,$L69,S$22:S$60,"&gt;0")))</f>
        <v>1</v>
      </c>
      <c r="T69" s="337">
        <f>IF($L69="","",IF(COUNTIFS($F$22:$F$60,$L69,T$22:T$60,"&gt;0")=0,"",COUNTIFS($F$22:$F$60,$L69,T$22:T$60,"&gt;0")))</f>
        <v>1</v>
      </c>
      <c r="U69" s="337">
        <f t="shared" si="5"/>
        <v>1</v>
      </c>
      <c r="V69" s="337">
        <f t="shared" si="5"/>
        <v>1</v>
      </c>
      <c r="W69" s="337">
        <f t="shared" si="5"/>
        <v>1</v>
      </c>
      <c r="X69" s="337">
        <f t="shared" si="5"/>
        <v>1</v>
      </c>
      <c r="Y69" s="338">
        <f t="shared" si="5"/>
        <v>1</v>
      </c>
      <c r="Z69" s="343">
        <f t="shared" si="5"/>
        <v>1</v>
      </c>
      <c r="AA69" s="337">
        <f t="shared" si="5"/>
        <v>1</v>
      </c>
      <c r="AB69" s="337">
        <f t="shared" si="5"/>
        <v>1</v>
      </c>
      <c r="AC69" s="337">
        <f t="shared" si="5"/>
        <v>1</v>
      </c>
      <c r="AD69" s="337">
        <f t="shared" si="5"/>
        <v>1</v>
      </c>
      <c r="AE69" s="337">
        <f t="shared" si="5"/>
        <v>1</v>
      </c>
      <c r="AF69" s="338">
        <f t="shared" si="5"/>
        <v>1</v>
      </c>
      <c r="AG69" s="337">
        <f t="shared" si="5"/>
        <v>1</v>
      </c>
      <c r="AH69" s="337">
        <f t="shared" si="5"/>
        <v>1</v>
      </c>
      <c r="AI69" s="337">
        <f t="shared" si="4"/>
        <v>1</v>
      </c>
      <c r="AJ69" s="337">
        <f t="shared" si="4"/>
        <v>1</v>
      </c>
      <c r="AK69" s="337">
        <f t="shared" si="4"/>
        <v>1</v>
      </c>
      <c r="AL69" s="337">
        <f t="shared" si="4"/>
        <v>1</v>
      </c>
      <c r="AM69" s="338">
        <f t="shared" si="4"/>
        <v>1</v>
      </c>
      <c r="AN69" s="337">
        <f t="shared" si="4"/>
        <v>1</v>
      </c>
      <c r="AO69" s="337">
        <f t="shared" si="4"/>
        <v>1</v>
      </c>
      <c r="AP69" s="337">
        <f t="shared" si="4"/>
        <v>1</v>
      </c>
      <c r="AQ69" s="337">
        <f t="shared" si="4"/>
        <v>1</v>
      </c>
      <c r="AR69" s="337">
        <f t="shared" si="4"/>
        <v>1</v>
      </c>
      <c r="AS69" s="337">
        <f t="shared" si="4"/>
        <v>1</v>
      </c>
      <c r="AT69" s="338">
        <f t="shared" si="4"/>
        <v>1</v>
      </c>
      <c r="AU69" s="337" t="str">
        <f t="shared" si="4"/>
        <v/>
      </c>
      <c r="AV69" s="337" t="str">
        <f t="shared" si="4"/>
        <v/>
      </c>
      <c r="AW69" s="338" t="str">
        <f t="shared" si="4"/>
        <v/>
      </c>
      <c r="AX69" s="1728"/>
      <c r="AY69" s="1729"/>
      <c r="AZ69" s="1729"/>
      <c r="BA69" s="1730"/>
      <c r="BB69" s="1719"/>
      <c r="BC69" s="1720"/>
      <c r="BD69" s="1720"/>
      <c r="BE69" s="1720"/>
      <c r="BF69" s="1721"/>
    </row>
    <row r="70" spans="2:73" ht="18.75" customHeight="1" x14ac:dyDescent="0.15">
      <c r="B70" s="1564"/>
      <c r="C70" s="1565"/>
      <c r="D70" s="1565"/>
      <c r="E70" s="1565"/>
      <c r="F70" s="1565"/>
      <c r="G70" s="1565"/>
      <c r="H70" s="1565"/>
      <c r="I70" s="1565"/>
      <c r="J70" s="1565"/>
      <c r="K70" s="1566"/>
      <c r="L70" s="1683" t="s">
        <v>554</v>
      </c>
      <c r="M70" s="1683"/>
      <c r="N70" s="1683"/>
      <c r="O70" s="1683"/>
      <c r="P70" s="1683"/>
      <c r="Q70" s="1683"/>
      <c r="R70" s="1684"/>
      <c r="S70" s="336">
        <f t="shared" si="5"/>
        <v>2</v>
      </c>
      <c r="T70" s="337">
        <f t="shared" si="4"/>
        <v>2</v>
      </c>
      <c r="U70" s="337">
        <f t="shared" si="4"/>
        <v>2</v>
      </c>
      <c r="V70" s="337">
        <f t="shared" si="4"/>
        <v>2</v>
      </c>
      <c r="W70" s="337">
        <f t="shared" si="4"/>
        <v>2</v>
      </c>
      <c r="X70" s="337">
        <f>IF($L70="","",IF(COUNTIFS($F$22:$F$60,$L70,X$22:X$60,"&gt;0")=0,"",COUNTIFS($F$22:$F$60,$L70,X$22:X$60,"&gt;0")))</f>
        <v>2</v>
      </c>
      <c r="Y70" s="338">
        <f t="shared" si="4"/>
        <v>2</v>
      </c>
      <c r="Z70" s="343">
        <f t="shared" si="4"/>
        <v>2</v>
      </c>
      <c r="AA70" s="337">
        <f t="shared" si="4"/>
        <v>2</v>
      </c>
      <c r="AB70" s="337">
        <f t="shared" si="4"/>
        <v>2</v>
      </c>
      <c r="AC70" s="337">
        <f t="shared" si="4"/>
        <v>2</v>
      </c>
      <c r="AD70" s="337">
        <f t="shared" si="4"/>
        <v>2</v>
      </c>
      <c r="AE70" s="337">
        <f t="shared" si="4"/>
        <v>2</v>
      </c>
      <c r="AF70" s="338">
        <f t="shared" si="4"/>
        <v>2</v>
      </c>
      <c r="AG70" s="337">
        <f t="shared" si="4"/>
        <v>2</v>
      </c>
      <c r="AH70" s="337">
        <f t="shared" si="4"/>
        <v>2</v>
      </c>
      <c r="AI70" s="337">
        <f t="shared" si="4"/>
        <v>2</v>
      </c>
      <c r="AJ70" s="337">
        <f t="shared" si="4"/>
        <v>2</v>
      </c>
      <c r="AK70" s="337">
        <f t="shared" si="4"/>
        <v>2</v>
      </c>
      <c r="AL70" s="337">
        <f t="shared" si="4"/>
        <v>2</v>
      </c>
      <c r="AM70" s="338">
        <f t="shared" si="4"/>
        <v>2</v>
      </c>
      <c r="AN70" s="337">
        <f t="shared" si="4"/>
        <v>2</v>
      </c>
      <c r="AO70" s="337">
        <f t="shared" si="4"/>
        <v>2</v>
      </c>
      <c r="AP70" s="337">
        <f t="shared" si="4"/>
        <v>2</v>
      </c>
      <c r="AQ70" s="337">
        <f t="shared" si="4"/>
        <v>2</v>
      </c>
      <c r="AR70" s="337">
        <f t="shared" si="4"/>
        <v>2</v>
      </c>
      <c r="AS70" s="337">
        <f t="shared" si="4"/>
        <v>2</v>
      </c>
      <c r="AT70" s="338">
        <f t="shared" si="4"/>
        <v>2</v>
      </c>
      <c r="AU70" s="337" t="str">
        <f t="shared" si="4"/>
        <v/>
      </c>
      <c r="AV70" s="337" t="str">
        <f t="shared" si="4"/>
        <v/>
      </c>
      <c r="AW70" s="338" t="str">
        <f t="shared" si="4"/>
        <v/>
      </c>
      <c r="AX70" s="1728"/>
      <c r="AY70" s="1729"/>
      <c r="AZ70" s="1729"/>
      <c r="BA70" s="1730"/>
      <c r="BB70" s="1719"/>
      <c r="BC70" s="1720"/>
      <c r="BD70" s="1720"/>
      <c r="BE70" s="1720"/>
      <c r="BF70" s="1721"/>
    </row>
    <row r="71" spans="2:73" ht="18.75" customHeight="1" x14ac:dyDescent="0.15">
      <c r="B71" s="1564"/>
      <c r="C71" s="1565"/>
      <c r="D71" s="1565"/>
      <c r="E71" s="1565"/>
      <c r="F71" s="1565"/>
      <c r="G71" s="1565"/>
      <c r="H71" s="1565"/>
      <c r="I71" s="1565"/>
      <c r="J71" s="1565"/>
      <c r="K71" s="1566"/>
      <c r="L71" s="1683" t="s">
        <v>559</v>
      </c>
      <c r="M71" s="1683"/>
      <c r="N71" s="1683"/>
      <c r="O71" s="1683"/>
      <c r="P71" s="1683"/>
      <c r="Q71" s="1683"/>
      <c r="R71" s="1684"/>
      <c r="S71" s="336">
        <f t="shared" si="5"/>
        <v>1</v>
      </c>
      <c r="T71" s="337">
        <f t="shared" si="4"/>
        <v>1</v>
      </c>
      <c r="U71" s="337">
        <f t="shared" si="4"/>
        <v>1</v>
      </c>
      <c r="V71" s="337">
        <f t="shared" si="4"/>
        <v>1</v>
      </c>
      <c r="W71" s="337">
        <f t="shared" si="4"/>
        <v>1</v>
      </c>
      <c r="X71" s="337">
        <f t="shared" si="4"/>
        <v>1</v>
      </c>
      <c r="Y71" s="338">
        <f t="shared" si="4"/>
        <v>1</v>
      </c>
      <c r="Z71" s="343">
        <f t="shared" si="4"/>
        <v>1</v>
      </c>
      <c r="AA71" s="337">
        <f t="shared" si="4"/>
        <v>1</v>
      </c>
      <c r="AB71" s="337">
        <f t="shared" si="4"/>
        <v>1</v>
      </c>
      <c r="AC71" s="337">
        <f t="shared" si="4"/>
        <v>1</v>
      </c>
      <c r="AD71" s="337">
        <f t="shared" si="4"/>
        <v>1</v>
      </c>
      <c r="AE71" s="337">
        <f t="shared" si="4"/>
        <v>1</v>
      </c>
      <c r="AF71" s="338">
        <f t="shared" si="4"/>
        <v>1</v>
      </c>
      <c r="AG71" s="337">
        <f t="shared" si="4"/>
        <v>1</v>
      </c>
      <c r="AH71" s="337">
        <f t="shared" si="4"/>
        <v>1</v>
      </c>
      <c r="AI71" s="337">
        <f t="shared" si="4"/>
        <v>1</v>
      </c>
      <c r="AJ71" s="337">
        <f t="shared" si="4"/>
        <v>1</v>
      </c>
      <c r="AK71" s="337">
        <f t="shared" si="4"/>
        <v>1</v>
      </c>
      <c r="AL71" s="337">
        <f t="shared" si="4"/>
        <v>1</v>
      </c>
      <c r="AM71" s="338">
        <f t="shared" si="4"/>
        <v>1</v>
      </c>
      <c r="AN71" s="337">
        <f t="shared" si="4"/>
        <v>1</v>
      </c>
      <c r="AO71" s="337">
        <f t="shared" si="4"/>
        <v>1</v>
      </c>
      <c r="AP71" s="337">
        <f t="shared" si="4"/>
        <v>1</v>
      </c>
      <c r="AQ71" s="337">
        <f t="shared" si="4"/>
        <v>1</v>
      </c>
      <c r="AR71" s="337">
        <f t="shared" si="4"/>
        <v>1</v>
      </c>
      <c r="AS71" s="337">
        <f t="shared" si="4"/>
        <v>1</v>
      </c>
      <c r="AT71" s="338">
        <f t="shared" si="4"/>
        <v>1</v>
      </c>
      <c r="AU71" s="337" t="str">
        <f t="shared" si="4"/>
        <v/>
      </c>
      <c r="AV71" s="337" t="str">
        <f t="shared" si="4"/>
        <v/>
      </c>
      <c r="AW71" s="338" t="str">
        <f t="shared" si="4"/>
        <v/>
      </c>
      <c r="AX71" s="1728"/>
      <c r="AY71" s="1729"/>
      <c r="AZ71" s="1729"/>
      <c r="BA71" s="1730"/>
      <c r="BB71" s="1719"/>
      <c r="BC71" s="1720"/>
      <c r="BD71" s="1720"/>
      <c r="BE71" s="1720"/>
      <c r="BF71" s="1721"/>
    </row>
    <row r="72" spans="2:73" ht="18.75" customHeight="1" thickBot="1" x14ac:dyDescent="0.2">
      <c r="B72" s="1567"/>
      <c r="C72" s="1568"/>
      <c r="D72" s="1568"/>
      <c r="E72" s="1568"/>
      <c r="F72" s="1568"/>
      <c r="G72" s="1568"/>
      <c r="H72" s="1568"/>
      <c r="I72" s="1568"/>
      <c r="J72" s="1568"/>
      <c r="K72" s="1569"/>
      <c r="L72" s="1665"/>
      <c r="M72" s="1665"/>
      <c r="N72" s="1665"/>
      <c r="O72" s="1665"/>
      <c r="P72" s="1665"/>
      <c r="Q72" s="1665"/>
      <c r="R72" s="1666"/>
      <c r="S72" s="344" t="str">
        <f t="shared" si="5"/>
        <v/>
      </c>
      <c r="T72" s="345" t="str">
        <f t="shared" si="4"/>
        <v/>
      </c>
      <c r="U72" s="345" t="str">
        <f t="shared" si="4"/>
        <v/>
      </c>
      <c r="V72" s="345" t="str">
        <f t="shared" si="4"/>
        <v/>
      </c>
      <c r="W72" s="345" t="str">
        <f t="shared" si="4"/>
        <v/>
      </c>
      <c r="X72" s="345" t="str">
        <f t="shared" si="4"/>
        <v/>
      </c>
      <c r="Y72" s="346" t="str">
        <f t="shared" si="4"/>
        <v/>
      </c>
      <c r="Z72" s="347" t="str">
        <f t="shared" si="4"/>
        <v/>
      </c>
      <c r="AA72" s="345" t="str">
        <f t="shared" si="4"/>
        <v/>
      </c>
      <c r="AB72" s="345" t="str">
        <f t="shared" si="4"/>
        <v/>
      </c>
      <c r="AC72" s="345" t="str">
        <f t="shared" si="4"/>
        <v/>
      </c>
      <c r="AD72" s="345" t="str">
        <f t="shared" si="4"/>
        <v/>
      </c>
      <c r="AE72" s="345" t="str">
        <f t="shared" si="4"/>
        <v/>
      </c>
      <c r="AF72" s="346" t="str">
        <f t="shared" si="4"/>
        <v/>
      </c>
      <c r="AG72" s="345" t="str">
        <f t="shared" si="4"/>
        <v/>
      </c>
      <c r="AH72" s="345" t="str">
        <f t="shared" si="4"/>
        <v/>
      </c>
      <c r="AI72" s="345" t="str">
        <f t="shared" si="4"/>
        <v/>
      </c>
      <c r="AJ72" s="345" t="str">
        <f t="shared" si="4"/>
        <v/>
      </c>
      <c r="AK72" s="345" t="str">
        <f t="shared" si="4"/>
        <v/>
      </c>
      <c r="AL72" s="345" t="str">
        <f t="shared" si="4"/>
        <v/>
      </c>
      <c r="AM72" s="346" t="str">
        <f t="shared" si="4"/>
        <v/>
      </c>
      <c r="AN72" s="345" t="str">
        <f t="shared" si="4"/>
        <v/>
      </c>
      <c r="AO72" s="345" t="str">
        <f t="shared" si="4"/>
        <v/>
      </c>
      <c r="AP72" s="345" t="str">
        <f t="shared" si="4"/>
        <v/>
      </c>
      <c r="AQ72" s="345" t="str">
        <f t="shared" si="4"/>
        <v/>
      </c>
      <c r="AR72" s="345" t="str">
        <f t="shared" si="4"/>
        <v/>
      </c>
      <c r="AS72" s="345" t="str">
        <f t="shared" si="4"/>
        <v/>
      </c>
      <c r="AT72" s="346" t="str">
        <f t="shared" si="4"/>
        <v/>
      </c>
      <c r="AU72" s="345" t="str">
        <f t="shared" si="4"/>
        <v/>
      </c>
      <c r="AV72" s="345" t="str">
        <f t="shared" si="4"/>
        <v/>
      </c>
      <c r="AW72" s="346" t="str">
        <f t="shared" si="4"/>
        <v/>
      </c>
      <c r="AX72" s="1731"/>
      <c r="AY72" s="1732"/>
      <c r="AZ72" s="1732"/>
      <c r="BA72" s="1733"/>
      <c r="BB72" s="1722"/>
      <c r="BC72" s="1723"/>
      <c r="BD72" s="1723"/>
      <c r="BE72" s="1723"/>
      <c r="BF72" s="1724"/>
    </row>
    <row r="73" spans="2:73" ht="13.5" customHeight="1" x14ac:dyDescent="0.15">
      <c r="C73" s="348"/>
      <c r="D73" s="348"/>
      <c r="E73" s="348"/>
      <c r="F73" s="348"/>
      <c r="G73" s="349"/>
      <c r="H73" s="350"/>
      <c r="AF73" s="277"/>
    </row>
    <row r="74" spans="2:73" ht="11.45" customHeight="1" x14ac:dyDescent="0.15">
      <c r="H74" s="351"/>
      <c r="I74" s="351"/>
      <c r="J74" s="351"/>
      <c r="K74" s="351"/>
      <c r="L74" s="351"/>
      <c r="M74" s="351"/>
      <c r="N74" s="351"/>
      <c r="O74" s="351"/>
      <c r="P74" s="351"/>
      <c r="Q74" s="351"/>
      <c r="R74" s="351"/>
      <c r="S74" s="351"/>
      <c r="T74" s="351"/>
      <c r="U74" s="351"/>
      <c r="V74" s="351"/>
      <c r="W74" s="351"/>
      <c r="X74" s="351"/>
      <c r="Y74" s="351"/>
      <c r="Z74" s="351"/>
      <c r="AA74" s="351"/>
      <c r="AB74" s="351"/>
      <c r="AC74" s="351"/>
      <c r="AD74" s="351"/>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row>
    <row r="75" spans="2:73" ht="20.25" customHeight="1" x14ac:dyDescent="0.2">
      <c r="BN75" s="272"/>
      <c r="BO75" s="260"/>
      <c r="BP75" s="272"/>
      <c r="BQ75" s="272"/>
      <c r="BR75" s="272"/>
      <c r="BS75" s="321"/>
      <c r="BT75" s="352"/>
      <c r="BU75" s="352"/>
    </row>
    <row r="76" spans="2:73" ht="20.25" customHeight="1" x14ac:dyDescent="0.15">
      <c r="C76" s="353"/>
      <c r="D76" s="353"/>
      <c r="E76" s="353"/>
      <c r="F76" s="353"/>
      <c r="G76" s="353"/>
      <c r="H76" s="277"/>
      <c r="I76" s="277"/>
    </row>
    <row r="77" spans="2:73" ht="20.25" customHeight="1" x14ac:dyDescent="0.15">
      <c r="C77" s="353"/>
      <c r="D77" s="353"/>
      <c r="E77" s="353"/>
      <c r="F77" s="353"/>
      <c r="G77" s="353"/>
      <c r="H77" s="277"/>
      <c r="I77" s="277"/>
    </row>
    <row r="78" spans="2:73" ht="20.25" customHeight="1" x14ac:dyDescent="0.15">
      <c r="C78" s="277"/>
      <c r="D78" s="277"/>
      <c r="E78" s="277"/>
      <c r="F78" s="277"/>
      <c r="G78" s="277"/>
    </row>
    <row r="79" spans="2:73" ht="20.25" customHeight="1" x14ac:dyDescent="0.15">
      <c r="C79" s="277"/>
      <c r="D79" s="277"/>
      <c r="E79" s="277"/>
      <c r="F79" s="277"/>
      <c r="G79" s="277"/>
    </row>
    <row r="80" spans="2:73" ht="20.25" customHeight="1" x14ac:dyDescent="0.15">
      <c r="C80" s="277"/>
      <c r="D80" s="277"/>
      <c r="E80" s="277"/>
      <c r="F80" s="277"/>
      <c r="G80" s="277"/>
    </row>
    <row r="81" spans="3:7" ht="20.25" customHeight="1" x14ac:dyDescent="0.15">
      <c r="C81" s="277"/>
      <c r="D81" s="277"/>
      <c r="E81" s="277"/>
      <c r="F81" s="277"/>
      <c r="G81" s="277"/>
    </row>
  </sheetData>
  <sheetProtection algorithmName="SHA-512" hashValue="UwFF2V1jTtRa43xdOB9KyDkKUjALQ3enDA0i9Khox9ArDSZZiYsjzrSz+GQ9/wlocWY/Awm+mnAtUZ0eLEuF5g==" saltValue="Z0A/+Z+cyzVrWs78loyZGg==" spinCount="100000" sheet="1" selectLockedCells="1" selectUnlockedCells="1"/>
  <mergeCells count="247">
    <mergeCell ref="AZ62:BA62"/>
    <mergeCell ref="G67:R67"/>
    <mergeCell ref="B68:K72"/>
    <mergeCell ref="L68:R68"/>
    <mergeCell ref="L69:R69"/>
    <mergeCell ref="L70:R70"/>
    <mergeCell ref="L71:R71"/>
    <mergeCell ref="G62:K64"/>
    <mergeCell ref="M62:R62"/>
    <mergeCell ref="AX62:AY62"/>
    <mergeCell ref="G55:G57"/>
    <mergeCell ref="H55:K57"/>
    <mergeCell ref="L55:O57"/>
    <mergeCell ref="P55:R55"/>
    <mergeCell ref="BB62:BF72"/>
    <mergeCell ref="M63:R63"/>
    <mergeCell ref="AX63:AY63"/>
    <mergeCell ref="AZ63:BA63"/>
    <mergeCell ref="M64:R64"/>
    <mergeCell ref="AX64:AY64"/>
    <mergeCell ref="AX58:AY58"/>
    <mergeCell ref="AZ58:BA58"/>
    <mergeCell ref="BB58:BF60"/>
    <mergeCell ref="P59:R59"/>
    <mergeCell ref="AX59:AY59"/>
    <mergeCell ref="AZ59:BA59"/>
    <mergeCell ref="P60:R60"/>
    <mergeCell ref="AX60:AY60"/>
    <mergeCell ref="AZ60:BA60"/>
    <mergeCell ref="L72:R72"/>
    <mergeCell ref="AZ64:BA64"/>
    <mergeCell ref="G65:R65"/>
    <mergeCell ref="AX65:BA72"/>
    <mergeCell ref="G66:R66"/>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B52:B54"/>
    <mergeCell ref="C52:E54"/>
    <mergeCell ref="G52:G54"/>
    <mergeCell ref="H52:K54"/>
    <mergeCell ref="L52:O54"/>
    <mergeCell ref="P52:R52"/>
    <mergeCell ref="AX49:AY49"/>
    <mergeCell ref="AZ49:BA49"/>
    <mergeCell ref="AX52:AY52"/>
    <mergeCell ref="AZ52:BA5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AU14:AW14"/>
    <mergeCell ref="AY14:BA14"/>
    <mergeCell ref="BC14:BD14"/>
    <mergeCell ref="B17:B21"/>
    <mergeCell ref="C17:E21"/>
    <mergeCell ref="G17:G21"/>
    <mergeCell ref="H17:K21"/>
    <mergeCell ref="L17:O21"/>
    <mergeCell ref="P17:R21"/>
    <mergeCell ref="S17:AW17"/>
    <mergeCell ref="BB4:BE4"/>
    <mergeCell ref="AX6:AY6"/>
    <mergeCell ref="BB6:BC6"/>
    <mergeCell ref="BB8:BC8"/>
    <mergeCell ref="BB10:BD10"/>
    <mergeCell ref="AO12:AQ12"/>
    <mergeCell ref="BB12:BD12"/>
    <mergeCell ref="AP1:BE1"/>
    <mergeCell ref="Z2:AA2"/>
    <mergeCell ref="AC2:AD2"/>
    <mergeCell ref="AG2:AH2"/>
    <mergeCell ref="AP2:BE2"/>
    <mergeCell ref="BB3:BE3"/>
  </mergeCells>
  <phoneticPr fontId="2"/>
  <conditionalFormatting sqref="S23:BA24">
    <cfRule type="expression" dxfId="14" priority="15">
      <formula>INDIRECT(ADDRESS(ROW(),COLUMN()))=TRUNC(INDIRECT(ADDRESS(ROW(),COLUMN())))</formula>
    </cfRule>
  </conditionalFormatting>
  <conditionalFormatting sqref="S26:BA27">
    <cfRule type="expression" dxfId="13" priority="14">
      <formula>INDIRECT(ADDRESS(ROW(),COLUMN()))=TRUNC(INDIRECT(ADDRESS(ROW(),COLUMN())))</formula>
    </cfRule>
  </conditionalFormatting>
  <conditionalFormatting sqref="S29:BA30">
    <cfRule type="expression" dxfId="12" priority="13">
      <formula>INDIRECT(ADDRESS(ROW(),COLUMN()))=TRUNC(INDIRECT(ADDRESS(ROW(),COLUMN())))</formula>
    </cfRule>
  </conditionalFormatting>
  <conditionalFormatting sqref="S32:BA33">
    <cfRule type="expression" dxfId="11" priority="12">
      <formula>INDIRECT(ADDRESS(ROW(),COLUMN()))=TRUNC(INDIRECT(ADDRESS(ROW(),COLUMN())))</formula>
    </cfRule>
  </conditionalFormatting>
  <conditionalFormatting sqref="S35:BA36">
    <cfRule type="expression" dxfId="10" priority="11">
      <formula>INDIRECT(ADDRESS(ROW(),COLUMN()))=TRUNC(INDIRECT(ADDRESS(ROW(),COLUMN())))</formula>
    </cfRule>
  </conditionalFormatting>
  <conditionalFormatting sqref="S38:BA39">
    <cfRule type="expression" dxfId="9" priority="10">
      <formula>INDIRECT(ADDRESS(ROW(),COLUMN()))=TRUNC(INDIRECT(ADDRESS(ROW(),COLUMN())))</formula>
    </cfRule>
  </conditionalFormatting>
  <conditionalFormatting sqref="S41:BA42">
    <cfRule type="expression" dxfId="8" priority="9">
      <formula>INDIRECT(ADDRESS(ROW(),COLUMN()))=TRUNC(INDIRECT(ADDRESS(ROW(),COLUMN())))</formula>
    </cfRule>
  </conditionalFormatting>
  <conditionalFormatting sqref="S44:BA45">
    <cfRule type="expression" dxfId="7" priority="8">
      <formula>INDIRECT(ADDRESS(ROW(),COLUMN()))=TRUNC(INDIRECT(ADDRESS(ROW(),COLUMN())))</formula>
    </cfRule>
  </conditionalFormatting>
  <conditionalFormatting sqref="S47:BA48">
    <cfRule type="expression" dxfId="6" priority="7">
      <formula>INDIRECT(ADDRESS(ROW(),COLUMN()))=TRUNC(INDIRECT(ADDRESS(ROW(),COLUMN())))</formula>
    </cfRule>
  </conditionalFormatting>
  <conditionalFormatting sqref="S50:BA51">
    <cfRule type="expression" dxfId="5" priority="6">
      <formula>INDIRECT(ADDRESS(ROW(),COLUMN()))=TRUNC(INDIRECT(ADDRESS(ROW(),COLUMN())))</formula>
    </cfRule>
  </conditionalFormatting>
  <conditionalFormatting sqref="S53:BA54">
    <cfRule type="expression" dxfId="4" priority="5">
      <formula>INDIRECT(ADDRESS(ROW(),COLUMN()))=TRUNC(INDIRECT(ADDRESS(ROW(),COLUMN())))</formula>
    </cfRule>
  </conditionalFormatting>
  <conditionalFormatting sqref="S56:BA57">
    <cfRule type="expression" dxfId="3" priority="4">
      <formula>INDIRECT(ADDRESS(ROW(),COLUMN()))=TRUNC(INDIRECT(ADDRESS(ROW(),COLUMN())))</formula>
    </cfRule>
  </conditionalFormatting>
  <conditionalFormatting sqref="S59:BA60">
    <cfRule type="expression" dxfId="2" priority="3">
      <formula>INDIRECT(ADDRESS(ROW(),COLUMN()))=TRUNC(INDIRECT(ADDRESS(ROW(),COLUMN())))</formula>
    </cfRule>
  </conditionalFormatting>
  <conditionalFormatting sqref="S62:BA72">
    <cfRule type="expression" dxfId="1" priority="1">
      <formula>INDIRECT(ADDRESS(ROW(),COLUMN()))=TRUNC(INDIRECT(ADDRESS(ROW(),COLUMN())))</formula>
    </cfRule>
  </conditionalFormatting>
  <conditionalFormatting sqref="BC14:BD14">
    <cfRule type="expression" dxfId="0" priority="2">
      <formula>INDIRECT(ADDRESS(ROW(),COLUMN()))=TRUNC(INDIRECT(ADDRESS(ROW(),COLUMN())))</formula>
    </cfRule>
  </conditionalFormatting>
  <dataValidations count="8">
    <dataValidation type="decimal" allowBlank="1" showInputMessage="1" showErrorMessage="1" error="入力可能範囲　32～40" sqref="AX6" xr:uid="{00000000-0002-0000-1900-000000000000}">
      <formula1>32</formula1>
      <formula2>40</formula2>
    </dataValidation>
    <dataValidation type="list" allowBlank="1" showInputMessage="1" sqref="G22:G60" xr:uid="{00000000-0002-0000-1900-000001000000}">
      <formula1>"A, B, C, D"</formula1>
    </dataValidation>
    <dataValidation type="list" allowBlank="1" showInputMessage="1" sqref="C22:E60" xr:uid="{00000000-0002-0000-1900-000002000000}">
      <formula1>職種</formula1>
    </dataValidation>
    <dataValidation type="list" allowBlank="1" showInputMessage="1" showErrorMessage="1" sqref="BB4:BE4" xr:uid="{00000000-0002-0000-1900-000003000000}">
      <formula1>"予定,実績,予定・実績"</formula1>
    </dataValidation>
    <dataValidation type="list" allowBlank="1" showInputMessage="1" showErrorMessage="1" sqref="S25:AW25 S22:AW22 S28:AW28 S31:AW31 S34:AW34 S37:AW37 S40:AW40 S43:AW43 S46:AW46 S49:AW49 S52:AW52 S55:AW55 S58:AW58" xr:uid="{00000000-0002-0000-1900-000004000000}">
      <formula1>【記載例】シフト記号</formula1>
    </dataValidation>
    <dataValidation type="list" errorStyle="warning" allowBlank="1" showInputMessage="1" error="リストにない場合のみ、入力してください。" sqref="H22:K60" xr:uid="{00000000-0002-0000-1900-000005000000}">
      <formula1>INDIRECT(C22)</formula1>
    </dataValidation>
    <dataValidation type="list" allowBlank="1" showInputMessage="1" showErrorMessage="1" sqref="BB3:BE3" xr:uid="{00000000-0002-0000-1900-000006000000}">
      <formula1>"４週,暦月"</formula1>
    </dataValidation>
    <dataValidation type="list" allowBlank="1" showInputMessage="1" showErrorMessage="1" sqref="AC3" xr:uid="{00000000-0002-0000-1900-000007000000}">
      <formula1>#REF!</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xr:uid="{00000000-0002-0000-1900-000008000000}">
          <x14:formula1>
            <xm:f>標準様式１プルダウン・リスト!$C$4:$C$8</xm:f>
          </x14:formula1>
          <xm:sqref>AP1:BE1</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pageSetUpPr fitToPage="1"/>
  </sheetPr>
  <dimension ref="B1:W42"/>
  <sheetViews>
    <sheetView view="pageBreakPreview" zoomScale="85" zoomScaleNormal="85" zoomScaleSheetLayoutView="85" workbookViewId="0">
      <selection activeCell="F26" sqref="F26:G26"/>
    </sheetView>
  </sheetViews>
  <sheetFormatPr defaultColWidth="10" defaultRowHeight="18.75" x14ac:dyDescent="0.15"/>
  <cols>
    <col min="1" max="1" width="1.75" style="363" customWidth="1"/>
    <col min="2" max="2" width="6.25" style="362" customWidth="1"/>
    <col min="3" max="3" width="11.75" style="362" customWidth="1"/>
    <col min="4" max="4" width="3.75" style="362" bestFit="1" customWidth="1"/>
    <col min="5" max="5" width="17.375" style="363" customWidth="1"/>
    <col min="6" max="6" width="3.75" style="363" bestFit="1" customWidth="1"/>
    <col min="7" max="7" width="17.375" style="363" customWidth="1"/>
    <col min="8" max="8" width="3.75" style="363" bestFit="1" customWidth="1"/>
    <col min="9" max="9" width="17.375" style="362" customWidth="1"/>
    <col min="10" max="10" width="3.75" style="363" bestFit="1" customWidth="1"/>
    <col min="11" max="11" width="17.375" style="363" customWidth="1"/>
    <col min="12" max="12" width="3.75" style="363" customWidth="1"/>
    <col min="13" max="13" width="17.375" style="363" customWidth="1"/>
    <col min="14" max="14" width="3.75" style="363" customWidth="1"/>
    <col min="15" max="15" width="17.375" style="363" customWidth="1"/>
    <col min="16" max="16" width="3.75" style="363" customWidth="1"/>
    <col min="17" max="17" width="17.375" style="363" customWidth="1"/>
    <col min="18" max="18" width="3.75" style="363" customWidth="1"/>
    <col min="19" max="19" width="17.375" style="363" customWidth="1"/>
    <col min="20" max="20" width="3.75" style="363" customWidth="1"/>
    <col min="21" max="21" width="17.375" style="363" customWidth="1"/>
    <col min="22" max="22" width="3.75" style="363" customWidth="1"/>
    <col min="23" max="23" width="56.25" style="363" customWidth="1"/>
    <col min="24" max="16384" width="10" style="363"/>
  </cols>
  <sheetData>
    <row r="1" spans="2:23" x14ac:dyDescent="0.15">
      <c r="B1" s="361" t="s">
        <v>560</v>
      </c>
    </row>
    <row r="2" spans="2:23" x14ac:dyDescent="0.15">
      <c r="B2" s="364" t="s">
        <v>561</v>
      </c>
      <c r="E2" s="365"/>
      <c r="I2" s="366"/>
    </row>
    <row r="3" spans="2:23" x14ac:dyDescent="0.15">
      <c r="B3" s="366" t="s">
        <v>562</v>
      </c>
      <c r="E3" s="365" t="s">
        <v>563</v>
      </c>
      <c r="I3" s="366"/>
    </row>
    <row r="4" spans="2:23" x14ac:dyDescent="0.15">
      <c r="B4" s="364"/>
      <c r="E4" s="1712" t="s">
        <v>564</v>
      </c>
      <c r="F4" s="1712"/>
      <c r="G4" s="1712"/>
      <c r="H4" s="1712"/>
      <c r="I4" s="1712"/>
      <c r="J4" s="1712"/>
      <c r="K4" s="1712"/>
      <c r="M4" s="1712" t="s">
        <v>565</v>
      </c>
      <c r="N4" s="1712"/>
      <c r="O4" s="1712"/>
      <c r="Q4" s="1712" t="s">
        <v>566</v>
      </c>
      <c r="R4" s="1712"/>
      <c r="S4" s="1712"/>
      <c r="T4" s="1712"/>
      <c r="U4" s="1712"/>
      <c r="W4" s="1712" t="s">
        <v>567</v>
      </c>
    </row>
    <row r="5" spans="2:23" x14ac:dyDescent="0.15">
      <c r="B5" s="362" t="s">
        <v>535</v>
      </c>
      <c r="C5" s="362" t="s">
        <v>568</v>
      </c>
      <c r="E5" s="362" t="s">
        <v>569</v>
      </c>
      <c r="F5" s="362"/>
      <c r="G5" s="362" t="s">
        <v>570</v>
      </c>
      <c r="I5" s="362" t="s">
        <v>571</v>
      </c>
      <c r="K5" s="362" t="s">
        <v>564</v>
      </c>
      <c r="M5" s="362" t="s">
        <v>572</v>
      </c>
      <c r="O5" s="362" t="s">
        <v>573</v>
      </c>
      <c r="Q5" s="362" t="s">
        <v>572</v>
      </c>
      <c r="S5" s="362" t="s">
        <v>573</v>
      </c>
      <c r="U5" s="362" t="s">
        <v>564</v>
      </c>
      <c r="W5" s="1712"/>
    </row>
    <row r="6" spans="2:23" x14ac:dyDescent="0.15">
      <c r="B6" s="362">
        <v>1</v>
      </c>
      <c r="C6" s="368" t="s">
        <v>574</v>
      </c>
      <c r="D6" s="362" t="s">
        <v>575</v>
      </c>
      <c r="E6" s="369">
        <v>0.375</v>
      </c>
      <c r="F6" s="362" t="s">
        <v>532</v>
      </c>
      <c r="G6" s="369">
        <v>0.75</v>
      </c>
      <c r="H6" s="363" t="s">
        <v>576</v>
      </c>
      <c r="I6" s="369">
        <v>4.1666666666666664E-2</v>
      </c>
      <c r="J6" s="363" t="s">
        <v>514</v>
      </c>
      <c r="K6" s="367">
        <f t="shared" ref="K6:K8" si="0">(G6-E6-I6)*24</f>
        <v>8</v>
      </c>
      <c r="M6" s="369">
        <v>0.39583333333333331</v>
      </c>
      <c r="N6" s="362" t="s">
        <v>532</v>
      </c>
      <c r="O6" s="369">
        <v>0.6875</v>
      </c>
      <c r="Q6" s="370">
        <f>IF(E6&lt;M6,M6,E6)</f>
        <v>0.39583333333333331</v>
      </c>
      <c r="R6" s="362" t="s">
        <v>532</v>
      </c>
      <c r="S6" s="370">
        <f t="shared" ref="S6:S8" si="1">IF(G6&gt;O6,O6,G6)</f>
        <v>0.6875</v>
      </c>
      <c r="U6" s="367">
        <f t="shared" ref="U6:U8" si="2">(S6-Q6)*24</f>
        <v>7</v>
      </c>
      <c r="W6" s="371"/>
    </row>
    <row r="7" spans="2:23" x14ac:dyDescent="0.15">
      <c r="B7" s="362">
        <v>2</v>
      </c>
      <c r="C7" s="368" t="s">
        <v>577</v>
      </c>
      <c r="D7" s="362" t="s">
        <v>575</v>
      </c>
      <c r="E7" s="369"/>
      <c r="F7" s="362" t="s">
        <v>532</v>
      </c>
      <c r="G7" s="369"/>
      <c r="H7" s="363" t="s">
        <v>576</v>
      </c>
      <c r="I7" s="369">
        <v>0</v>
      </c>
      <c r="J7" s="363" t="s">
        <v>514</v>
      </c>
      <c r="K7" s="367">
        <f t="shared" si="0"/>
        <v>0</v>
      </c>
      <c r="M7" s="369"/>
      <c r="N7" s="362" t="s">
        <v>532</v>
      </c>
      <c r="O7" s="369"/>
      <c r="Q7" s="370">
        <f t="shared" ref="Q7:Q8" si="3">IF(E7&lt;M7,M7,E7)</f>
        <v>0</v>
      </c>
      <c r="R7" s="362" t="s">
        <v>532</v>
      </c>
      <c r="S7" s="370">
        <f t="shared" si="1"/>
        <v>0</v>
      </c>
      <c r="U7" s="367">
        <f t="shared" si="2"/>
        <v>0</v>
      </c>
      <c r="W7" s="371"/>
    </row>
    <row r="8" spans="2:23" x14ac:dyDescent="0.15">
      <c r="B8" s="362">
        <v>3</v>
      </c>
      <c r="C8" s="368" t="s">
        <v>578</v>
      </c>
      <c r="D8" s="362" t="s">
        <v>575</v>
      </c>
      <c r="E8" s="369"/>
      <c r="F8" s="362" t="s">
        <v>532</v>
      </c>
      <c r="G8" s="369"/>
      <c r="H8" s="363" t="s">
        <v>576</v>
      </c>
      <c r="I8" s="369">
        <v>0</v>
      </c>
      <c r="J8" s="363" t="s">
        <v>514</v>
      </c>
      <c r="K8" s="367">
        <f t="shared" si="0"/>
        <v>0</v>
      </c>
      <c r="M8" s="369"/>
      <c r="N8" s="362" t="s">
        <v>532</v>
      </c>
      <c r="O8" s="369"/>
      <c r="Q8" s="370">
        <f t="shared" si="3"/>
        <v>0</v>
      </c>
      <c r="R8" s="362" t="s">
        <v>532</v>
      </c>
      <c r="S8" s="370">
        <f t="shared" si="1"/>
        <v>0</v>
      </c>
      <c r="U8" s="367">
        <f t="shared" si="2"/>
        <v>0</v>
      </c>
      <c r="W8" s="371"/>
    </row>
    <row r="9" spans="2:23" x14ac:dyDescent="0.15">
      <c r="B9" s="362">
        <v>4</v>
      </c>
      <c r="C9" s="368" t="s">
        <v>579</v>
      </c>
      <c r="D9" s="362" t="s">
        <v>575</v>
      </c>
      <c r="E9" s="369"/>
      <c r="F9" s="362" t="s">
        <v>532</v>
      </c>
      <c r="G9" s="369"/>
      <c r="H9" s="363" t="s">
        <v>576</v>
      </c>
      <c r="I9" s="369">
        <v>0</v>
      </c>
      <c r="J9" s="363" t="s">
        <v>514</v>
      </c>
      <c r="K9" s="367">
        <f>(G9-E9-I9)*24</f>
        <v>0</v>
      </c>
      <c r="M9" s="369"/>
      <c r="N9" s="362" t="s">
        <v>532</v>
      </c>
      <c r="O9" s="369"/>
      <c r="Q9" s="370">
        <f>IF(E9&lt;M9,M9,E9)</f>
        <v>0</v>
      </c>
      <c r="R9" s="362" t="s">
        <v>532</v>
      </c>
      <c r="S9" s="370">
        <f>IF(G9&gt;O9,O9,G9)</f>
        <v>0</v>
      </c>
      <c r="U9" s="367">
        <f>(S9-Q9)*24</f>
        <v>0</v>
      </c>
      <c r="W9" s="371"/>
    </row>
    <row r="10" spans="2:23" x14ac:dyDescent="0.15">
      <c r="B10" s="362">
        <v>5</v>
      </c>
      <c r="C10" s="368" t="s">
        <v>580</v>
      </c>
      <c r="D10" s="362" t="s">
        <v>575</v>
      </c>
      <c r="E10" s="369"/>
      <c r="F10" s="362" t="s">
        <v>532</v>
      </c>
      <c r="G10" s="369"/>
      <c r="H10" s="363" t="s">
        <v>576</v>
      </c>
      <c r="I10" s="369">
        <v>0</v>
      </c>
      <c r="J10" s="363" t="s">
        <v>514</v>
      </c>
      <c r="K10" s="367">
        <f>(G10-E10-I10)*24</f>
        <v>0</v>
      </c>
      <c r="M10" s="369"/>
      <c r="N10" s="362" t="s">
        <v>532</v>
      </c>
      <c r="O10" s="369"/>
      <c r="Q10" s="370">
        <f t="shared" ref="Q10:Q25" si="4">IF(E10&lt;M10,M10,E10)</f>
        <v>0</v>
      </c>
      <c r="R10" s="362" t="s">
        <v>532</v>
      </c>
      <c r="S10" s="370">
        <f t="shared" ref="S10:S25" si="5">IF(G10&gt;O10,O10,G10)</f>
        <v>0</v>
      </c>
      <c r="U10" s="367">
        <f t="shared" ref="U10:U25" si="6">(S10-Q10)*24</f>
        <v>0</v>
      </c>
      <c r="W10" s="371"/>
    </row>
    <row r="11" spans="2:23" x14ac:dyDescent="0.15">
      <c r="B11" s="362">
        <v>6</v>
      </c>
      <c r="C11" s="368" t="s">
        <v>581</v>
      </c>
      <c r="D11" s="362" t="s">
        <v>575</v>
      </c>
      <c r="E11" s="369"/>
      <c r="F11" s="362" t="s">
        <v>532</v>
      </c>
      <c r="G11" s="369"/>
      <c r="H11" s="363" t="s">
        <v>576</v>
      </c>
      <c r="I11" s="369">
        <v>0</v>
      </c>
      <c r="J11" s="363" t="s">
        <v>514</v>
      </c>
      <c r="K11" s="367">
        <f t="shared" ref="K11:K25" si="7">(G11-E11-I11)*24</f>
        <v>0</v>
      </c>
      <c r="M11" s="369"/>
      <c r="N11" s="362" t="s">
        <v>532</v>
      </c>
      <c r="O11" s="369"/>
      <c r="Q11" s="370">
        <f t="shared" si="4"/>
        <v>0</v>
      </c>
      <c r="R11" s="362" t="s">
        <v>532</v>
      </c>
      <c r="S11" s="370">
        <f t="shared" si="5"/>
        <v>0</v>
      </c>
      <c r="U11" s="367">
        <f t="shared" si="6"/>
        <v>0</v>
      </c>
      <c r="W11" s="371"/>
    </row>
    <row r="12" spans="2:23" x14ac:dyDescent="0.15">
      <c r="B12" s="362">
        <v>7</v>
      </c>
      <c r="C12" s="368" t="s">
        <v>582</v>
      </c>
      <c r="D12" s="362" t="s">
        <v>575</v>
      </c>
      <c r="E12" s="369"/>
      <c r="F12" s="362" t="s">
        <v>532</v>
      </c>
      <c r="G12" s="369"/>
      <c r="H12" s="363" t="s">
        <v>576</v>
      </c>
      <c r="I12" s="369">
        <v>0</v>
      </c>
      <c r="J12" s="363" t="s">
        <v>514</v>
      </c>
      <c r="K12" s="367">
        <f t="shared" si="7"/>
        <v>0</v>
      </c>
      <c r="M12" s="369"/>
      <c r="N12" s="362" t="s">
        <v>532</v>
      </c>
      <c r="O12" s="369"/>
      <c r="Q12" s="370">
        <f t="shared" si="4"/>
        <v>0</v>
      </c>
      <c r="R12" s="362" t="s">
        <v>532</v>
      </c>
      <c r="S12" s="370">
        <f t="shared" si="5"/>
        <v>0</v>
      </c>
      <c r="U12" s="367">
        <f t="shared" si="6"/>
        <v>0</v>
      </c>
      <c r="W12" s="371"/>
    </row>
    <row r="13" spans="2:23" x14ac:dyDescent="0.15">
      <c r="B13" s="362">
        <v>8</v>
      </c>
      <c r="C13" s="368" t="s">
        <v>583</v>
      </c>
      <c r="D13" s="362" t="s">
        <v>575</v>
      </c>
      <c r="E13" s="369"/>
      <c r="F13" s="362" t="s">
        <v>532</v>
      </c>
      <c r="G13" s="369"/>
      <c r="H13" s="363" t="s">
        <v>576</v>
      </c>
      <c r="I13" s="369">
        <v>0</v>
      </c>
      <c r="J13" s="363" t="s">
        <v>514</v>
      </c>
      <c r="K13" s="367">
        <f t="shared" si="7"/>
        <v>0</v>
      </c>
      <c r="M13" s="369"/>
      <c r="N13" s="362" t="s">
        <v>532</v>
      </c>
      <c r="O13" s="369"/>
      <c r="Q13" s="370">
        <f t="shared" si="4"/>
        <v>0</v>
      </c>
      <c r="R13" s="362" t="s">
        <v>532</v>
      </c>
      <c r="S13" s="370">
        <f t="shared" si="5"/>
        <v>0</v>
      </c>
      <c r="U13" s="367">
        <f t="shared" si="6"/>
        <v>0</v>
      </c>
      <c r="W13" s="371"/>
    </row>
    <row r="14" spans="2:23" x14ac:dyDescent="0.15">
      <c r="B14" s="362">
        <v>9</v>
      </c>
      <c r="C14" s="368" t="s">
        <v>584</v>
      </c>
      <c r="D14" s="362" t="s">
        <v>575</v>
      </c>
      <c r="E14" s="369"/>
      <c r="F14" s="362" t="s">
        <v>532</v>
      </c>
      <c r="G14" s="369"/>
      <c r="H14" s="363" t="s">
        <v>576</v>
      </c>
      <c r="I14" s="369">
        <v>0</v>
      </c>
      <c r="J14" s="363" t="s">
        <v>514</v>
      </c>
      <c r="K14" s="367">
        <f t="shared" si="7"/>
        <v>0</v>
      </c>
      <c r="M14" s="369"/>
      <c r="N14" s="362" t="s">
        <v>532</v>
      </c>
      <c r="O14" s="369"/>
      <c r="Q14" s="370">
        <f t="shared" si="4"/>
        <v>0</v>
      </c>
      <c r="R14" s="362" t="s">
        <v>532</v>
      </c>
      <c r="S14" s="370">
        <f t="shared" si="5"/>
        <v>0</v>
      </c>
      <c r="U14" s="367">
        <f t="shared" si="6"/>
        <v>0</v>
      </c>
      <c r="W14" s="371"/>
    </row>
    <row r="15" spans="2:23" x14ac:dyDescent="0.15">
      <c r="B15" s="362">
        <v>10</v>
      </c>
      <c r="C15" s="368" t="s">
        <v>585</v>
      </c>
      <c r="D15" s="362" t="s">
        <v>575</v>
      </c>
      <c r="E15" s="369"/>
      <c r="F15" s="362" t="s">
        <v>532</v>
      </c>
      <c r="G15" s="369"/>
      <c r="H15" s="363" t="s">
        <v>576</v>
      </c>
      <c r="I15" s="369">
        <v>0</v>
      </c>
      <c r="J15" s="363" t="s">
        <v>514</v>
      </c>
      <c r="K15" s="367">
        <f t="shared" si="7"/>
        <v>0</v>
      </c>
      <c r="M15" s="369"/>
      <c r="N15" s="362" t="s">
        <v>532</v>
      </c>
      <c r="O15" s="369"/>
      <c r="Q15" s="370">
        <f t="shared" si="4"/>
        <v>0</v>
      </c>
      <c r="R15" s="362" t="s">
        <v>532</v>
      </c>
      <c r="S15" s="370">
        <f>IF(G15&gt;O15,O15,G15)</f>
        <v>0</v>
      </c>
      <c r="U15" s="367">
        <f t="shared" si="6"/>
        <v>0</v>
      </c>
      <c r="W15" s="371"/>
    </row>
    <row r="16" spans="2:23" x14ac:dyDescent="0.15">
      <c r="B16" s="362">
        <v>11</v>
      </c>
      <c r="C16" s="368" t="s">
        <v>586</v>
      </c>
      <c r="D16" s="362" t="s">
        <v>575</v>
      </c>
      <c r="E16" s="369"/>
      <c r="F16" s="362" t="s">
        <v>532</v>
      </c>
      <c r="G16" s="369"/>
      <c r="H16" s="363" t="s">
        <v>576</v>
      </c>
      <c r="I16" s="369">
        <v>0</v>
      </c>
      <c r="J16" s="363" t="s">
        <v>514</v>
      </c>
      <c r="K16" s="367">
        <f t="shared" si="7"/>
        <v>0</v>
      </c>
      <c r="M16" s="369"/>
      <c r="N16" s="362" t="s">
        <v>532</v>
      </c>
      <c r="O16" s="369"/>
      <c r="Q16" s="370">
        <f t="shared" si="4"/>
        <v>0</v>
      </c>
      <c r="R16" s="362" t="s">
        <v>532</v>
      </c>
      <c r="S16" s="370">
        <f t="shared" si="5"/>
        <v>0</v>
      </c>
      <c r="U16" s="367">
        <f t="shared" si="6"/>
        <v>0</v>
      </c>
      <c r="W16" s="371"/>
    </row>
    <row r="17" spans="2:23" x14ac:dyDescent="0.15">
      <c r="B17" s="362">
        <v>12</v>
      </c>
      <c r="C17" s="368" t="s">
        <v>587</v>
      </c>
      <c r="D17" s="362" t="s">
        <v>575</v>
      </c>
      <c r="E17" s="369"/>
      <c r="F17" s="362" t="s">
        <v>532</v>
      </c>
      <c r="G17" s="369"/>
      <c r="H17" s="363" t="s">
        <v>576</v>
      </c>
      <c r="I17" s="369">
        <v>0</v>
      </c>
      <c r="J17" s="363" t="s">
        <v>514</v>
      </c>
      <c r="K17" s="367">
        <f t="shared" si="7"/>
        <v>0</v>
      </c>
      <c r="M17" s="369"/>
      <c r="N17" s="362" t="s">
        <v>532</v>
      </c>
      <c r="O17" s="369"/>
      <c r="Q17" s="370">
        <f t="shared" si="4"/>
        <v>0</v>
      </c>
      <c r="R17" s="362" t="s">
        <v>532</v>
      </c>
      <c r="S17" s="370">
        <f t="shared" si="5"/>
        <v>0</v>
      </c>
      <c r="U17" s="367">
        <f t="shared" si="6"/>
        <v>0</v>
      </c>
      <c r="W17" s="371"/>
    </row>
    <row r="18" spans="2:23" x14ac:dyDescent="0.15">
      <c r="B18" s="362">
        <v>13</v>
      </c>
      <c r="C18" s="368" t="s">
        <v>588</v>
      </c>
      <c r="D18" s="362" t="s">
        <v>575</v>
      </c>
      <c r="E18" s="369"/>
      <c r="F18" s="362" t="s">
        <v>532</v>
      </c>
      <c r="G18" s="369"/>
      <c r="H18" s="363" t="s">
        <v>576</v>
      </c>
      <c r="I18" s="369">
        <v>0</v>
      </c>
      <c r="J18" s="363" t="s">
        <v>514</v>
      </c>
      <c r="K18" s="367">
        <f t="shared" si="7"/>
        <v>0</v>
      </c>
      <c r="M18" s="369"/>
      <c r="N18" s="362" t="s">
        <v>532</v>
      </c>
      <c r="O18" s="369"/>
      <c r="Q18" s="370">
        <f t="shared" si="4"/>
        <v>0</v>
      </c>
      <c r="R18" s="362" t="s">
        <v>532</v>
      </c>
      <c r="S18" s="370">
        <f t="shared" si="5"/>
        <v>0</v>
      </c>
      <c r="U18" s="367">
        <f t="shared" si="6"/>
        <v>0</v>
      </c>
      <c r="W18" s="371"/>
    </row>
    <row r="19" spans="2:23" x14ac:dyDescent="0.15">
      <c r="B19" s="362">
        <v>14</v>
      </c>
      <c r="C19" s="368" t="s">
        <v>589</v>
      </c>
      <c r="D19" s="362" t="s">
        <v>575</v>
      </c>
      <c r="E19" s="369"/>
      <c r="F19" s="362" t="s">
        <v>532</v>
      </c>
      <c r="G19" s="369"/>
      <c r="H19" s="363" t="s">
        <v>576</v>
      </c>
      <c r="I19" s="369">
        <v>0</v>
      </c>
      <c r="J19" s="363" t="s">
        <v>514</v>
      </c>
      <c r="K19" s="367">
        <f t="shared" si="7"/>
        <v>0</v>
      </c>
      <c r="M19" s="369"/>
      <c r="N19" s="362" t="s">
        <v>532</v>
      </c>
      <c r="O19" s="369"/>
      <c r="Q19" s="370">
        <f t="shared" si="4"/>
        <v>0</v>
      </c>
      <c r="R19" s="362" t="s">
        <v>532</v>
      </c>
      <c r="S19" s="370">
        <f t="shared" si="5"/>
        <v>0</v>
      </c>
      <c r="U19" s="367">
        <f t="shared" si="6"/>
        <v>0</v>
      </c>
      <c r="W19" s="371"/>
    </row>
    <row r="20" spans="2:23" x14ac:dyDescent="0.15">
      <c r="B20" s="362">
        <v>15</v>
      </c>
      <c r="C20" s="368" t="s">
        <v>590</v>
      </c>
      <c r="D20" s="362" t="s">
        <v>575</v>
      </c>
      <c r="E20" s="369"/>
      <c r="F20" s="362" t="s">
        <v>532</v>
      </c>
      <c r="G20" s="369"/>
      <c r="H20" s="363" t="s">
        <v>576</v>
      </c>
      <c r="I20" s="369">
        <v>0</v>
      </c>
      <c r="J20" s="363" t="s">
        <v>514</v>
      </c>
      <c r="K20" s="372">
        <f t="shared" si="7"/>
        <v>0</v>
      </c>
      <c r="M20" s="369"/>
      <c r="N20" s="362" t="s">
        <v>532</v>
      </c>
      <c r="O20" s="369"/>
      <c r="Q20" s="370">
        <f t="shared" si="4"/>
        <v>0</v>
      </c>
      <c r="R20" s="362" t="s">
        <v>532</v>
      </c>
      <c r="S20" s="370">
        <f t="shared" si="5"/>
        <v>0</v>
      </c>
      <c r="U20" s="367">
        <f t="shared" si="6"/>
        <v>0</v>
      </c>
      <c r="W20" s="371"/>
    </row>
    <row r="21" spans="2:23" x14ac:dyDescent="0.15">
      <c r="B21" s="362">
        <v>16</v>
      </c>
      <c r="C21" s="368" t="s">
        <v>591</v>
      </c>
      <c r="D21" s="362" t="s">
        <v>575</v>
      </c>
      <c r="E21" s="369"/>
      <c r="F21" s="362" t="s">
        <v>532</v>
      </c>
      <c r="G21" s="369"/>
      <c r="H21" s="363" t="s">
        <v>576</v>
      </c>
      <c r="I21" s="369">
        <v>0</v>
      </c>
      <c r="J21" s="363" t="s">
        <v>514</v>
      </c>
      <c r="K21" s="367">
        <f t="shared" si="7"/>
        <v>0</v>
      </c>
      <c r="M21" s="369"/>
      <c r="N21" s="362" t="s">
        <v>532</v>
      </c>
      <c r="O21" s="369"/>
      <c r="Q21" s="370">
        <f t="shared" si="4"/>
        <v>0</v>
      </c>
      <c r="R21" s="362" t="s">
        <v>532</v>
      </c>
      <c r="S21" s="370">
        <f t="shared" si="5"/>
        <v>0</v>
      </c>
      <c r="U21" s="367">
        <f t="shared" si="6"/>
        <v>0</v>
      </c>
      <c r="W21" s="371"/>
    </row>
    <row r="22" spans="2:23" x14ac:dyDescent="0.15">
      <c r="B22" s="362">
        <v>17</v>
      </c>
      <c r="C22" s="368" t="s">
        <v>592</v>
      </c>
      <c r="D22" s="362" t="s">
        <v>575</v>
      </c>
      <c r="E22" s="369"/>
      <c r="F22" s="362" t="s">
        <v>532</v>
      </c>
      <c r="G22" s="369"/>
      <c r="H22" s="363" t="s">
        <v>576</v>
      </c>
      <c r="I22" s="369">
        <v>0</v>
      </c>
      <c r="J22" s="363" t="s">
        <v>514</v>
      </c>
      <c r="K22" s="367">
        <f t="shared" si="7"/>
        <v>0</v>
      </c>
      <c r="M22" s="369"/>
      <c r="N22" s="362" t="s">
        <v>532</v>
      </c>
      <c r="O22" s="369"/>
      <c r="Q22" s="370">
        <f t="shared" si="4"/>
        <v>0</v>
      </c>
      <c r="R22" s="362" t="s">
        <v>532</v>
      </c>
      <c r="S22" s="370">
        <f t="shared" si="5"/>
        <v>0</v>
      </c>
      <c r="U22" s="367">
        <f t="shared" si="6"/>
        <v>0</v>
      </c>
      <c r="W22" s="371"/>
    </row>
    <row r="23" spans="2:23" x14ac:dyDescent="0.15">
      <c r="B23" s="362">
        <v>18</v>
      </c>
      <c r="C23" s="368" t="s">
        <v>593</v>
      </c>
      <c r="D23" s="362" t="s">
        <v>575</v>
      </c>
      <c r="E23" s="369"/>
      <c r="F23" s="362" t="s">
        <v>532</v>
      </c>
      <c r="G23" s="369"/>
      <c r="H23" s="363" t="s">
        <v>576</v>
      </c>
      <c r="I23" s="369">
        <v>0</v>
      </c>
      <c r="J23" s="363" t="s">
        <v>514</v>
      </c>
      <c r="K23" s="367">
        <f t="shared" si="7"/>
        <v>0</v>
      </c>
      <c r="M23" s="369"/>
      <c r="N23" s="362" t="s">
        <v>532</v>
      </c>
      <c r="O23" s="369"/>
      <c r="Q23" s="370">
        <f t="shared" si="4"/>
        <v>0</v>
      </c>
      <c r="R23" s="362" t="s">
        <v>532</v>
      </c>
      <c r="S23" s="370">
        <f t="shared" si="5"/>
        <v>0</v>
      </c>
      <c r="U23" s="367">
        <f t="shared" si="6"/>
        <v>0</v>
      </c>
      <c r="W23" s="371"/>
    </row>
    <row r="24" spans="2:23" x14ac:dyDescent="0.15">
      <c r="B24" s="362">
        <v>19</v>
      </c>
      <c r="C24" s="368" t="s">
        <v>594</v>
      </c>
      <c r="D24" s="362" t="s">
        <v>575</v>
      </c>
      <c r="E24" s="369"/>
      <c r="F24" s="362" t="s">
        <v>532</v>
      </c>
      <c r="G24" s="369"/>
      <c r="H24" s="363" t="s">
        <v>576</v>
      </c>
      <c r="I24" s="369">
        <v>0</v>
      </c>
      <c r="J24" s="363" t="s">
        <v>514</v>
      </c>
      <c r="K24" s="367">
        <f t="shared" si="7"/>
        <v>0</v>
      </c>
      <c r="M24" s="369"/>
      <c r="N24" s="362" t="s">
        <v>532</v>
      </c>
      <c r="O24" s="369"/>
      <c r="Q24" s="370">
        <f t="shared" si="4"/>
        <v>0</v>
      </c>
      <c r="R24" s="362" t="s">
        <v>532</v>
      </c>
      <c r="S24" s="370">
        <f t="shared" si="5"/>
        <v>0</v>
      </c>
      <c r="U24" s="367">
        <f t="shared" si="6"/>
        <v>0</v>
      </c>
      <c r="W24" s="371"/>
    </row>
    <row r="25" spans="2:23" x14ac:dyDescent="0.15">
      <c r="B25" s="362">
        <v>20</v>
      </c>
      <c r="C25" s="368" t="s">
        <v>595</v>
      </c>
      <c r="D25" s="362" t="s">
        <v>575</v>
      </c>
      <c r="E25" s="369"/>
      <c r="F25" s="362" t="s">
        <v>532</v>
      </c>
      <c r="G25" s="369"/>
      <c r="H25" s="363" t="s">
        <v>576</v>
      </c>
      <c r="I25" s="369">
        <v>0</v>
      </c>
      <c r="J25" s="363" t="s">
        <v>514</v>
      </c>
      <c r="K25" s="367">
        <f t="shared" si="7"/>
        <v>0</v>
      </c>
      <c r="M25" s="369"/>
      <c r="N25" s="362" t="s">
        <v>532</v>
      </c>
      <c r="O25" s="369"/>
      <c r="Q25" s="370">
        <f t="shared" si="4"/>
        <v>0</v>
      </c>
      <c r="R25" s="362" t="s">
        <v>532</v>
      </c>
      <c r="S25" s="370">
        <f t="shared" si="5"/>
        <v>0</v>
      </c>
      <c r="U25" s="367">
        <f t="shared" si="6"/>
        <v>0</v>
      </c>
      <c r="W25" s="371"/>
    </row>
    <row r="26" spans="2:23" x14ac:dyDescent="0.15">
      <c r="B26" s="362">
        <v>21</v>
      </c>
      <c r="C26" s="368" t="s">
        <v>596</v>
      </c>
      <c r="D26" s="362" t="s">
        <v>575</v>
      </c>
      <c r="E26" s="373"/>
      <c r="F26" s="362" t="s">
        <v>532</v>
      </c>
      <c r="G26" s="373"/>
      <c r="H26" s="363" t="s">
        <v>576</v>
      </c>
      <c r="I26" s="373"/>
      <c r="J26" s="363" t="s">
        <v>514</v>
      </c>
      <c r="K26" s="368">
        <v>1</v>
      </c>
      <c r="M26" s="367"/>
      <c r="N26" s="362" t="s">
        <v>532</v>
      </c>
      <c r="O26" s="367"/>
      <c r="Q26" s="367"/>
      <c r="R26" s="362" t="s">
        <v>532</v>
      </c>
      <c r="S26" s="367"/>
      <c r="U26" s="368">
        <v>1</v>
      </c>
      <c r="W26" s="371"/>
    </row>
    <row r="27" spans="2:23" x14ac:dyDescent="0.15">
      <c r="B27" s="362">
        <v>22</v>
      </c>
      <c r="C27" s="368" t="s">
        <v>597</v>
      </c>
      <c r="D27" s="362" t="s">
        <v>575</v>
      </c>
      <c r="E27" s="373"/>
      <c r="F27" s="362" t="s">
        <v>532</v>
      </c>
      <c r="G27" s="373"/>
      <c r="H27" s="363" t="s">
        <v>576</v>
      </c>
      <c r="I27" s="373"/>
      <c r="J27" s="363" t="s">
        <v>514</v>
      </c>
      <c r="K27" s="368">
        <v>2</v>
      </c>
      <c r="M27" s="367"/>
      <c r="N27" s="362" t="s">
        <v>532</v>
      </c>
      <c r="O27" s="367"/>
      <c r="Q27" s="367"/>
      <c r="R27" s="362" t="s">
        <v>532</v>
      </c>
      <c r="S27" s="367"/>
      <c r="U27" s="368">
        <v>2</v>
      </c>
      <c r="W27" s="371"/>
    </row>
    <row r="28" spans="2:23" x14ac:dyDescent="0.15">
      <c r="B28" s="362">
        <v>23</v>
      </c>
      <c r="C28" s="368" t="s">
        <v>598</v>
      </c>
      <c r="D28" s="362" t="s">
        <v>575</v>
      </c>
      <c r="E28" s="373"/>
      <c r="F28" s="362" t="s">
        <v>532</v>
      </c>
      <c r="G28" s="373"/>
      <c r="H28" s="363" t="s">
        <v>576</v>
      </c>
      <c r="I28" s="373"/>
      <c r="J28" s="363" t="s">
        <v>514</v>
      </c>
      <c r="K28" s="368">
        <v>3</v>
      </c>
      <c r="M28" s="367"/>
      <c r="N28" s="362" t="s">
        <v>532</v>
      </c>
      <c r="O28" s="367"/>
      <c r="Q28" s="367"/>
      <c r="R28" s="362" t="s">
        <v>532</v>
      </c>
      <c r="S28" s="367"/>
      <c r="U28" s="368">
        <v>3</v>
      </c>
      <c r="W28" s="371"/>
    </row>
    <row r="29" spans="2:23" x14ac:dyDescent="0.15">
      <c r="B29" s="362">
        <v>24</v>
      </c>
      <c r="C29" s="368" t="s">
        <v>599</v>
      </c>
      <c r="D29" s="362" t="s">
        <v>575</v>
      </c>
      <c r="E29" s="373"/>
      <c r="F29" s="362" t="s">
        <v>532</v>
      </c>
      <c r="G29" s="373"/>
      <c r="H29" s="363" t="s">
        <v>576</v>
      </c>
      <c r="I29" s="373"/>
      <c r="J29" s="363" t="s">
        <v>514</v>
      </c>
      <c r="K29" s="368">
        <v>4</v>
      </c>
      <c r="M29" s="367"/>
      <c r="N29" s="362" t="s">
        <v>532</v>
      </c>
      <c r="O29" s="367"/>
      <c r="Q29" s="367"/>
      <c r="R29" s="362" t="s">
        <v>532</v>
      </c>
      <c r="S29" s="367"/>
      <c r="U29" s="368">
        <v>4</v>
      </c>
      <c r="W29" s="371"/>
    </row>
    <row r="30" spans="2:23" x14ac:dyDescent="0.15">
      <c r="B30" s="362">
        <v>25</v>
      </c>
      <c r="C30" s="368" t="s">
        <v>600</v>
      </c>
      <c r="D30" s="362" t="s">
        <v>575</v>
      </c>
      <c r="E30" s="373"/>
      <c r="F30" s="362" t="s">
        <v>532</v>
      </c>
      <c r="G30" s="373"/>
      <c r="H30" s="363" t="s">
        <v>576</v>
      </c>
      <c r="I30" s="373"/>
      <c r="J30" s="363" t="s">
        <v>514</v>
      </c>
      <c r="K30" s="368">
        <v>4</v>
      </c>
      <c r="M30" s="367"/>
      <c r="N30" s="362" t="s">
        <v>532</v>
      </c>
      <c r="O30" s="367"/>
      <c r="Q30" s="367"/>
      <c r="R30" s="362" t="s">
        <v>532</v>
      </c>
      <c r="S30" s="367"/>
      <c r="U30" s="368">
        <v>3</v>
      </c>
      <c r="W30" s="371"/>
    </row>
    <row r="31" spans="2:23" x14ac:dyDescent="0.15">
      <c r="B31" s="362">
        <v>26</v>
      </c>
      <c r="C31" s="368" t="s">
        <v>601</v>
      </c>
      <c r="D31" s="362" t="s">
        <v>575</v>
      </c>
      <c r="E31" s="373"/>
      <c r="F31" s="362" t="s">
        <v>532</v>
      </c>
      <c r="G31" s="373"/>
      <c r="H31" s="363" t="s">
        <v>576</v>
      </c>
      <c r="I31" s="373"/>
      <c r="J31" s="363" t="s">
        <v>514</v>
      </c>
      <c r="K31" s="368">
        <v>5</v>
      </c>
      <c r="M31" s="367"/>
      <c r="N31" s="362" t="s">
        <v>532</v>
      </c>
      <c r="O31" s="367"/>
      <c r="Q31" s="367"/>
      <c r="R31" s="362" t="s">
        <v>532</v>
      </c>
      <c r="S31" s="367"/>
      <c r="U31" s="368">
        <v>5</v>
      </c>
      <c r="W31" s="371"/>
    </row>
    <row r="32" spans="2:23" x14ac:dyDescent="0.15">
      <c r="B32" s="362">
        <v>27</v>
      </c>
      <c r="C32" s="368" t="s">
        <v>602</v>
      </c>
      <c r="D32" s="362" t="s">
        <v>575</v>
      </c>
      <c r="E32" s="373"/>
      <c r="F32" s="362" t="s">
        <v>532</v>
      </c>
      <c r="G32" s="373"/>
      <c r="H32" s="363" t="s">
        <v>576</v>
      </c>
      <c r="I32" s="373"/>
      <c r="J32" s="363" t="s">
        <v>514</v>
      </c>
      <c r="K32" s="368">
        <v>0</v>
      </c>
      <c r="M32" s="367"/>
      <c r="N32" s="362" t="s">
        <v>532</v>
      </c>
      <c r="O32" s="367"/>
      <c r="Q32" s="367"/>
      <c r="R32" s="362" t="s">
        <v>532</v>
      </c>
      <c r="S32" s="367"/>
      <c r="U32" s="368">
        <v>0</v>
      </c>
      <c r="W32" s="371" t="s">
        <v>603</v>
      </c>
    </row>
    <row r="33" spans="2:23" x14ac:dyDescent="0.15">
      <c r="B33" s="362">
        <v>28</v>
      </c>
      <c r="C33" s="368" t="s">
        <v>604</v>
      </c>
      <c r="D33" s="362" t="s">
        <v>575</v>
      </c>
      <c r="E33" s="373"/>
      <c r="F33" s="362" t="s">
        <v>532</v>
      </c>
      <c r="G33" s="373"/>
      <c r="H33" s="363" t="s">
        <v>576</v>
      </c>
      <c r="I33" s="373"/>
      <c r="J33" s="363" t="s">
        <v>514</v>
      </c>
      <c r="K33" s="368"/>
      <c r="M33" s="367"/>
      <c r="N33" s="362" t="s">
        <v>532</v>
      </c>
      <c r="O33" s="367"/>
      <c r="Q33" s="367"/>
      <c r="R33" s="362" t="s">
        <v>532</v>
      </c>
      <c r="S33" s="367"/>
      <c r="U33" s="368"/>
      <c r="W33" s="371"/>
    </row>
    <row r="34" spans="2:23" x14ac:dyDescent="0.15">
      <c r="B34" s="362">
        <v>29</v>
      </c>
      <c r="C34" s="368" t="s">
        <v>604</v>
      </c>
      <c r="D34" s="362" t="s">
        <v>575</v>
      </c>
      <c r="E34" s="373"/>
      <c r="F34" s="362" t="s">
        <v>532</v>
      </c>
      <c r="G34" s="373"/>
      <c r="H34" s="363" t="s">
        <v>576</v>
      </c>
      <c r="I34" s="373"/>
      <c r="J34" s="363" t="s">
        <v>514</v>
      </c>
      <c r="K34" s="368"/>
      <c r="M34" s="367"/>
      <c r="N34" s="362" t="s">
        <v>532</v>
      </c>
      <c r="O34" s="367"/>
      <c r="Q34" s="367"/>
      <c r="R34" s="362" t="s">
        <v>532</v>
      </c>
      <c r="S34" s="367"/>
      <c r="U34" s="368"/>
      <c r="W34" s="371"/>
    </row>
    <row r="35" spans="2:23" x14ac:dyDescent="0.15">
      <c r="B35" s="362">
        <v>30</v>
      </c>
      <c r="C35" s="368" t="s">
        <v>604</v>
      </c>
      <c r="D35" s="362" t="s">
        <v>575</v>
      </c>
      <c r="E35" s="373"/>
      <c r="F35" s="362" t="s">
        <v>532</v>
      </c>
      <c r="G35" s="373"/>
      <c r="H35" s="363" t="s">
        <v>576</v>
      </c>
      <c r="I35" s="373"/>
      <c r="J35" s="363" t="s">
        <v>514</v>
      </c>
      <c r="K35" s="368"/>
      <c r="M35" s="367"/>
      <c r="N35" s="362" t="s">
        <v>532</v>
      </c>
      <c r="O35" s="367"/>
      <c r="Q35" s="367"/>
      <c r="R35" s="362" t="s">
        <v>532</v>
      </c>
      <c r="S35" s="367"/>
      <c r="U35" s="368"/>
      <c r="W35" s="371"/>
    </row>
    <row r="36" spans="2:23" x14ac:dyDescent="0.15">
      <c r="C36" s="374"/>
    </row>
    <row r="37" spans="2:23" x14ac:dyDescent="0.15">
      <c r="C37" s="363" t="s">
        <v>605</v>
      </c>
    </row>
    <row r="38" spans="2:23" x14ac:dyDescent="0.15">
      <c r="C38" s="363" t="s">
        <v>606</v>
      </c>
    </row>
    <row r="39" spans="2:23" x14ac:dyDescent="0.15">
      <c r="C39" s="363" t="s">
        <v>607</v>
      </c>
    </row>
    <row r="40" spans="2:23" x14ac:dyDescent="0.15">
      <c r="C40" s="363" t="s">
        <v>608</v>
      </c>
    </row>
    <row r="41" spans="2:23" x14ac:dyDescent="0.15">
      <c r="C41" s="364" t="s">
        <v>609</v>
      </c>
    </row>
    <row r="42" spans="2:23" x14ac:dyDescent="0.15">
      <c r="C42" s="364" t="s">
        <v>610</v>
      </c>
    </row>
  </sheetData>
  <sheetProtection algorithmName="SHA-512" hashValue="xFAyzIZX2AaxBPBeSRF4F6Ade+bO40CeJX18pUP3EqfqaFxSnJIPzqZg0ccMFPYxyv1ilkIUGjhyEo/mLV4/wA==" saltValue="+dhjKiS7owhotFYQJ9YFeA==" spinCount="100000" sheet="1" selectLockedCells="1" selectUnlockedCells="1"/>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BS73"/>
  <sheetViews>
    <sheetView workbookViewId="0">
      <selection activeCell="F26" sqref="F26:G26"/>
    </sheetView>
  </sheetViews>
  <sheetFormatPr defaultColWidth="10" defaultRowHeight="13.5" x14ac:dyDescent="0.15"/>
  <cols>
    <col min="1" max="1" width="2.125" style="378" customWidth="1"/>
    <col min="2" max="3" width="10" style="378"/>
    <col min="4" max="4" width="50.625" style="378" customWidth="1"/>
    <col min="5" max="16384" width="10" style="378"/>
  </cols>
  <sheetData>
    <row r="1" spans="2:11" ht="14.25" x14ac:dyDescent="0.15">
      <c r="B1" s="378" t="s">
        <v>634</v>
      </c>
      <c r="D1" s="379"/>
      <c r="E1" s="379"/>
      <c r="F1" s="379"/>
    </row>
    <row r="2" spans="2:11" s="274" customFormat="1" ht="20.25" customHeight="1" x14ac:dyDescent="0.15">
      <c r="B2" s="380" t="s">
        <v>635</v>
      </c>
      <c r="C2" s="380"/>
      <c r="D2" s="379"/>
      <c r="E2" s="379"/>
      <c r="F2" s="379"/>
    </row>
    <row r="3" spans="2:11" s="274" customFormat="1" ht="20.25" customHeight="1" x14ac:dyDescent="0.15">
      <c r="B3" s="380"/>
      <c r="C3" s="380"/>
      <c r="D3" s="379"/>
      <c r="E3" s="379"/>
      <c r="F3" s="379"/>
    </row>
    <row r="4" spans="2:11" s="274" customFormat="1" ht="20.25" customHeight="1" x14ac:dyDescent="0.15">
      <c r="B4" s="381"/>
      <c r="C4" s="379" t="s">
        <v>636</v>
      </c>
      <c r="D4" s="379"/>
      <c r="F4" s="1734" t="s">
        <v>637</v>
      </c>
      <c r="G4" s="1734"/>
      <c r="H4" s="1734"/>
      <c r="I4" s="1734"/>
      <c r="J4" s="1734"/>
      <c r="K4" s="1734"/>
    </row>
    <row r="5" spans="2:11" s="274" customFormat="1" ht="20.25" customHeight="1" x14ac:dyDescent="0.15">
      <c r="B5" s="382"/>
      <c r="C5" s="379" t="s">
        <v>638</v>
      </c>
      <c r="D5" s="379"/>
      <c r="F5" s="1734"/>
      <c r="G5" s="1734"/>
      <c r="H5" s="1734"/>
      <c r="I5" s="1734"/>
      <c r="J5" s="1734"/>
      <c r="K5" s="1734"/>
    </row>
    <row r="6" spans="2:11" s="274" customFormat="1" ht="20.25" customHeight="1" x14ac:dyDescent="0.15">
      <c r="B6" s="383" t="s">
        <v>639</v>
      </c>
      <c r="C6" s="379"/>
      <c r="D6" s="379"/>
      <c r="E6" s="384"/>
      <c r="F6" s="379"/>
    </row>
    <row r="7" spans="2:11" s="274" customFormat="1" ht="20.25" customHeight="1" x14ac:dyDescent="0.15">
      <c r="B7" s="380"/>
      <c r="C7" s="380"/>
      <c r="D7" s="379"/>
      <c r="E7" s="384"/>
      <c r="F7" s="379"/>
    </row>
    <row r="8" spans="2:11" s="274" customFormat="1" ht="20.25" customHeight="1" x14ac:dyDescent="0.15">
      <c r="B8" s="379" t="s">
        <v>640</v>
      </c>
      <c r="C8" s="380"/>
      <c r="D8" s="379"/>
      <c r="E8" s="384"/>
      <c r="F8" s="379"/>
    </row>
    <row r="9" spans="2:11" s="274" customFormat="1" ht="20.25" customHeight="1" x14ac:dyDescent="0.15">
      <c r="B9" s="380"/>
      <c r="C9" s="380"/>
      <c r="D9" s="379"/>
      <c r="E9" s="379"/>
      <c r="F9" s="379"/>
    </row>
    <row r="10" spans="2:11" s="274" customFormat="1" ht="20.25" customHeight="1" x14ac:dyDescent="0.15">
      <c r="B10" s="379" t="s">
        <v>641</v>
      </c>
      <c r="C10" s="380"/>
      <c r="D10" s="379"/>
      <c r="E10" s="379"/>
      <c r="F10" s="379"/>
    </row>
    <row r="11" spans="2:11" s="274" customFormat="1" ht="20.25" customHeight="1" x14ac:dyDescent="0.15">
      <c r="B11" s="379"/>
      <c r="C11" s="380"/>
      <c r="D11" s="379"/>
      <c r="E11" s="379"/>
      <c r="F11" s="379"/>
    </row>
    <row r="12" spans="2:11" s="274" customFormat="1" ht="20.25" customHeight="1" x14ac:dyDescent="0.15">
      <c r="B12" s="379" t="s">
        <v>642</v>
      </c>
      <c r="C12" s="380"/>
      <c r="D12" s="379"/>
    </row>
    <row r="13" spans="2:11" s="274" customFormat="1" ht="20.25" customHeight="1" x14ac:dyDescent="0.15">
      <c r="B13" s="379"/>
      <c r="C13" s="380"/>
      <c r="D13" s="379"/>
    </row>
    <row r="14" spans="2:11" s="274" customFormat="1" ht="20.25" customHeight="1" x14ac:dyDescent="0.15">
      <c r="B14" s="379" t="s">
        <v>643</v>
      </c>
      <c r="C14" s="380"/>
      <c r="D14" s="379"/>
    </row>
    <row r="15" spans="2:11" s="274" customFormat="1" ht="20.25" customHeight="1" x14ac:dyDescent="0.15">
      <c r="B15" s="379"/>
      <c r="C15" s="380"/>
      <c r="D15" s="379"/>
    </row>
    <row r="16" spans="2:11" s="274" customFormat="1" ht="20.25" customHeight="1" x14ac:dyDescent="0.15">
      <c r="B16" s="379" t="s">
        <v>644</v>
      </c>
      <c r="C16" s="380"/>
      <c r="D16" s="379"/>
    </row>
    <row r="17" spans="2:25" s="274" customFormat="1" ht="20.25" customHeight="1" x14ac:dyDescent="0.15">
      <c r="B17" s="380"/>
      <c r="C17" s="380"/>
      <c r="D17" s="379"/>
    </row>
    <row r="18" spans="2:25" s="274" customFormat="1" ht="20.25" customHeight="1" x14ac:dyDescent="0.15">
      <c r="B18" s="379" t="s">
        <v>645</v>
      </c>
      <c r="C18" s="380"/>
      <c r="D18" s="379"/>
    </row>
    <row r="19" spans="2:25" s="274" customFormat="1" ht="20.25" customHeight="1" x14ac:dyDescent="0.15">
      <c r="B19" s="380"/>
      <c r="C19" s="380"/>
      <c r="D19" s="379"/>
    </row>
    <row r="20" spans="2:25" s="274" customFormat="1" ht="17.25" customHeight="1" x14ac:dyDescent="0.15">
      <c r="B20" s="379" t="s">
        <v>646</v>
      </c>
      <c r="C20" s="379"/>
      <c r="D20" s="379"/>
    </row>
    <row r="21" spans="2:25" s="274" customFormat="1" ht="17.25" customHeight="1" x14ac:dyDescent="0.15">
      <c r="B21" s="379" t="s">
        <v>647</v>
      </c>
      <c r="C21" s="379"/>
      <c r="D21" s="379"/>
    </row>
    <row r="22" spans="2:25" s="274" customFormat="1" ht="17.25" customHeight="1" x14ac:dyDescent="0.15">
      <c r="B22" s="379"/>
      <c r="C22" s="379"/>
      <c r="D22" s="379"/>
    </row>
    <row r="23" spans="2:25" s="274" customFormat="1" ht="17.25" customHeight="1" x14ac:dyDescent="0.15">
      <c r="B23" s="379"/>
      <c r="C23" s="385" t="s">
        <v>535</v>
      </c>
      <c r="D23" s="385" t="s">
        <v>648</v>
      </c>
    </row>
    <row r="24" spans="2:25" s="274" customFormat="1" ht="17.25" customHeight="1" x14ac:dyDescent="0.15">
      <c r="B24" s="379"/>
      <c r="C24" s="385">
        <v>1</v>
      </c>
      <c r="D24" s="386" t="s">
        <v>611</v>
      </c>
    </row>
    <row r="25" spans="2:25" s="274" customFormat="1" ht="17.25" customHeight="1" x14ac:dyDescent="0.15">
      <c r="B25" s="379"/>
      <c r="C25" s="385">
        <v>2</v>
      </c>
      <c r="D25" s="386" t="s">
        <v>552</v>
      </c>
    </row>
    <row r="26" spans="2:25" s="274" customFormat="1" ht="17.25" customHeight="1" x14ac:dyDescent="0.15">
      <c r="B26" s="379"/>
      <c r="C26" s="385">
        <v>3</v>
      </c>
      <c r="D26" s="386" t="s">
        <v>553</v>
      </c>
    </row>
    <row r="27" spans="2:25" s="274" customFormat="1" ht="17.25" customHeight="1" x14ac:dyDescent="0.15">
      <c r="B27" s="379"/>
      <c r="C27" s="385">
        <v>4</v>
      </c>
      <c r="D27" s="386" t="s">
        <v>554</v>
      </c>
    </row>
    <row r="28" spans="2:25" s="274" customFormat="1" ht="17.25" customHeight="1" x14ac:dyDescent="0.15">
      <c r="B28" s="379"/>
      <c r="C28" s="385">
        <v>5</v>
      </c>
      <c r="D28" s="386" t="s">
        <v>559</v>
      </c>
    </row>
    <row r="29" spans="2:25" s="274" customFormat="1" ht="17.25" customHeight="1" x14ac:dyDescent="0.15">
      <c r="B29" s="379"/>
      <c r="C29" s="384"/>
      <c r="D29" s="379"/>
    </row>
    <row r="30" spans="2:25" s="274" customFormat="1" ht="17.25" customHeight="1" x14ac:dyDescent="0.15">
      <c r="B30" s="379" t="s">
        <v>649</v>
      </c>
      <c r="C30" s="379"/>
      <c r="D30" s="379"/>
    </row>
    <row r="31" spans="2:25" s="274" customFormat="1" ht="17.25" customHeight="1" x14ac:dyDescent="0.15">
      <c r="B31" s="379" t="s">
        <v>650</v>
      </c>
      <c r="C31" s="379"/>
      <c r="D31" s="379"/>
    </row>
    <row r="32" spans="2:25" s="274" customFormat="1" ht="17.25" customHeight="1" x14ac:dyDescent="0.15">
      <c r="B32" s="379"/>
      <c r="C32" s="379"/>
      <c r="D32" s="379"/>
      <c r="G32" s="387"/>
      <c r="H32" s="387"/>
      <c r="J32" s="387"/>
      <c r="K32" s="387"/>
      <c r="L32" s="387"/>
      <c r="M32" s="387"/>
      <c r="N32" s="387"/>
      <c r="O32" s="387"/>
      <c r="R32" s="387"/>
      <c r="S32" s="387"/>
      <c r="T32" s="387"/>
      <c r="W32" s="387"/>
      <c r="X32" s="387"/>
      <c r="Y32" s="387"/>
    </row>
    <row r="33" spans="2:51" s="274" customFormat="1" ht="17.25" customHeight="1" x14ac:dyDescent="0.15">
      <c r="B33" s="379"/>
      <c r="C33" s="385" t="s">
        <v>568</v>
      </c>
      <c r="D33" s="385" t="s">
        <v>651</v>
      </c>
      <c r="G33" s="387"/>
      <c r="H33" s="387"/>
      <c r="J33" s="387"/>
      <c r="K33" s="387"/>
      <c r="L33" s="387"/>
      <c r="M33" s="387"/>
      <c r="N33" s="387"/>
      <c r="O33" s="387"/>
      <c r="R33" s="387"/>
      <c r="S33" s="387"/>
      <c r="T33" s="387"/>
      <c r="W33" s="387"/>
      <c r="X33" s="387"/>
      <c r="Y33" s="387"/>
    </row>
    <row r="34" spans="2:51" s="274" customFormat="1" ht="17.25" customHeight="1" x14ac:dyDescent="0.15">
      <c r="B34" s="379"/>
      <c r="C34" s="385" t="s">
        <v>652</v>
      </c>
      <c r="D34" s="386" t="s">
        <v>653</v>
      </c>
      <c r="G34" s="387"/>
      <c r="H34" s="387"/>
      <c r="J34" s="387"/>
      <c r="K34" s="387"/>
      <c r="L34" s="387"/>
      <c r="M34" s="387"/>
      <c r="N34" s="387"/>
      <c r="O34" s="387"/>
      <c r="R34" s="387"/>
      <c r="S34" s="387"/>
      <c r="T34" s="387"/>
      <c r="W34" s="387"/>
      <c r="X34" s="387"/>
      <c r="Y34" s="387"/>
    </row>
    <row r="35" spans="2:51" s="274" customFormat="1" ht="17.25" customHeight="1" x14ac:dyDescent="0.15">
      <c r="B35" s="379"/>
      <c r="C35" s="385" t="s">
        <v>654</v>
      </c>
      <c r="D35" s="386" t="s">
        <v>655</v>
      </c>
      <c r="G35" s="387"/>
      <c r="H35" s="387"/>
      <c r="J35" s="387"/>
      <c r="K35" s="387"/>
      <c r="L35" s="387"/>
      <c r="M35" s="387"/>
      <c r="N35" s="387"/>
      <c r="O35" s="387"/>
      <c r="R35" s="387"/>
      <c r="S35" s="387"/>
      <c r="T35" s="387"/>
      <c r="W35" s="387"/>
      <c r="X35" s="387"/>
      <c r="Y35" s="387"/>
    </row>
    <row r="36" spans="2:51" s="274" customFormat="1" ht="17.25" customHeight="1" x14ac:dyDescent="0.15">
      <c r="B36" s="379"/>
      <c r="C36" s="385" t="s">
        <v>656</v>
      </c>
      <c r="D36" s="386" t="s">
        <v>657</v>
      </c>
      <c r="G36" s="387"/>
      <c r="H36" s="387"/>
      <c r="J36" s="387"/>
      <c r="K36" s="387"/>
      <c r="L36" s="387"/>
      <c r="M36" s="387"/>
      <c r="N36" s="387"/>
      <c r="O36" s="387"/>
      <c r="R36" s="387"/>
      <c r="S36" s="387"/>
      <c r="T36" s="387"/>
      <c r="W36" s="387"/>
      <c r="X36" s="387"/>
      <c r="Y36" s="387"/>
    </row>
    <row r="37" spans="2:51" s="274" customFormat="1" ht="17.25" customHeight="1" x14ac:dyDescent="0.15">
      <c r="B37" s="379"/>
      <c r="C37" s="385" t="s">
        <v>658</v>
      </c>
      <c r="D37" s="386" t="s">
        <v>659</v>
      </c>
      <c r="G37" s="387"/>
      <c r="H37" s="387"/>
      <c r="J37" s="387"/>
      <c r="K37" s="387"/>
      <c r="L37" s="387"/>
      <c r="M37" s="387"/>
      <c r="N37" s="387"/>
      <c r="O37" s="387"/>
      <c r="R37" s="387"/>
      <c r="S37" s="387"/>
      <c r="T37" s="387"/>
      <c r="W37" s="387"/>
      <c r="X37" s="387"/>
      <c r="Y37" s="387"/>
    </row>
    <row r="38" spans="2:51" s="274" customFormat="1" ht="17.25" customHeight="1" x14ac:dyDescent="0.15">
      <c r="B38" s="379"/>
      <c r="C38" s="379"/>
      <c r="D38" s="379"/>
      <c r="G38" s="387"/>
      <c r="H38" s="387"/>
      <c r="J38" s="387"/>
      <c r="K38" s="387"/>
      <c r="L38" s="387"/>
      <c r="M38" s="387"/>
      <c r="N38" s="387"/>
      <c r="O38" s="387"/>
      <c r="R38" s="387"/>
      <c r="S38" s="387"/>
      <c r="T38" s="387"/>
      <c r="W38" s="387"/>
      <c r="X38" s="387"/>
      <c r="Y38" s="387"/>
    </row>
    <row r="39" spans="2:51" s="274" customFormat="1" ht="17.25" customHeight="1" x14ac:dyDescent="0.15">
      <c r="B39" s="379"/>
      <c r="C39" s="388" t="s">
        <v>660</v>
      </c>
      <c r="D39" s="379"/>
      <c r="G39" s="387"/>
      <c r="H39" s="387"/>
      <c r="J39" s="387"/>
      <c r="K39" s="387"/>
      <c r="L39" s="387"/>
      <c r="M39" s="387"/>
      <c r="N39" s="387"/>
      <c r="O39" s="387"/>
      <c r="R39" s="387"/>
      <c r="S39" s="387"/>
      <c r="T39" s="387"/>
      <c r="W39" s="387"/>
      <c r="X39" s="387"/>
      <c r="Y39" s="387"/>
    </row>
    <row r="40" spans="2:51" s="274" customFormat="1" ht="17.25" customHeight="1" x14ac:dyDescent="0.15">
      <c r="C40" s="379" t="s">
        <v>661</v>
      </c>
      <c r="F40" s="388"/>
      <c r="G40" s="387"/>
      <c r="H40" s="387"/>
      <c r="J40" s="387"/>
      <c r="K40" s="387"/>
      <c r="L40" s="387"/>
      <c r="M40" s="387"/>
      <c r="N40" s="387"/>
      <c r="O40" s="387"/>
      <c r="R40" s="387"/>
      <c r="S40" s="387"/>
      <c r="T40" s="387"/>
      <c r="W40" s="387"/>
      <c r="X40" s="387"/>
      <c r="Y40" s="387"/>
    </row>
    <row r="41" spans="2:51" s="274" customFormat="1" ht="17.25" customHeight="1" x14ac:dyDescent="0.15">
      <c r="C41" s="379" t="s">
        <v>662</v>
      </c>
      <c r="F41" s="379"/>
      <c r="G41" s="387"/>
      <c r="H41" s="387"/>
      <c r="J41" s="387"/>
      <c r="K41" s="387"/>
      <c r="L41" s="387"/>
      <c r="M41" s="387"/>
      <c r="N41" s="387"/>
      <c r="O41" s="387"/>
      <c r="R41" s="387"/>
      <c r="S41" s="387"/>
      <c r="T41" s="387"/>
      <c r="W41" s="387"/>
      <c r="X41" s="387"/>
      <c r="Y41" s="387"/>
    </row>
    <row r="42" spans="2:51" s="274" customFormat="1" ht="17.25" customHeight="1" x14ac:dyDescent="0.15">
      <c r="B42" s="379"/>
      <c r="C42" s="379"/>
      <c r="D42" s="379"/>
      <c r="E42" s="388"/>
      <c r="F42" s="387"/>
      <c r="G42" s="387"/>
      <c r="H42" s="387"/>
      <c r="J42" s="387"/>
      <c r="K42" s="387"/>
      <c r="L42" s="387"/>
      <c r="M42" s="387"/>
      <c r="N42" s="387"/>
      <c r="O42" s="387"/>
      <c r="R42" s="387"/>
      <c r="S42" s="387"/>
      <c r="T42" s="387"/>
      <c r="W42" s="387"/>
      <c r="X42" s="387"/>
      <c r="Y42" s="387"/>
    </row>
    <row r="43" spans="2:51" s="274" customFormat="1" ht="17.25" customHeight="1" x14ac:dyDescent="0.15">
      <c r="B43" s="379" t="s">
        <v>663</v>
      </c>
      <c r="C43" s="379"/>
      <c r="D43" s="379"/>
    </row>
    <row r="44" spans="2:51" s="274" customFormat="1" ht="17.25" customHeight="1" x14ac:dyDescent="0.15">
      <c r="B44" s="379" t="s">
        <v>664</v>
      </c>
      <c r="C44" s="379"/>
      <c r="D44" s="379"/>
    </row>
    <row r="45" spans="2:51" s="274" customFormat="1" ht="17.25" customHeight="1" x14ac:dyDescent="0.15">
      <c r="B45" s="389" t="s">
        <v>665</v>
      </c>
      <c r="E45" s="387"/>
      <c r="F45" s="387"/>
      <c r="G45" s="387"/>
      <c r="H45" s="387"/>
      <c r="I45" s="387"/>
      <c r="J45" s="387"/>
      <c r="K45" s="387"/>
      <c r="L45" s="387"/>
      <c r="M45" s="387"/>
      <c r="N45" s="387"/>
      <c r="O45" s="387"/>
      <c r="P45" s="387"/>
      <c r="Q45" s="387"/>
      <c r="R45" s="387"/>
      <c r="S45" s="387"/>
      <c r="T45" s="387"/>
      <c r="U45" s="387"/>
      <c r="Y45" s="387"/>
      <c r="Z45" s="387"/>
      <c r="AA45" s="387"/>
      <c r="AB45" s="387"/>
      <c r="AD45" s="387"/>
      <c r="AE45" s="387"/>
      <c r="AF45" s="387"/>
      <c r="AG45" s="387"/>
      <c r="AH45" s="387"/>
      <c r="AI45" s="390"/>
      <c r="AJ45" s="387"/>
      <c r="AK45" s="387"/>
      <c r="AL45" s="387"/>
      <c r="AM45" s="387"/>
      <c r="AN45" s="387"/>
      <c r="AO45" s="387"/>
      <c r="AP45" s="387"/>
      <c r="AQ45" s="387"/>
      <c r="AR45" s="387"/>
      <c r="AS45" s="387"/>
      <c r="AT45" s="387"/>
      <c r="AU45" s="387"/>
      <c r="AV45" s="387"/>
      <c r="AW45" s="387"/>
      <c r="AX45" s="387"/>
      <c r="AY45" s="390"/>
    </row>
    <row r="46" spans="2:51" s="274" customFormat="1" ht="17.25" customHeight="1" x14ac:dyDescent="0.15"/>
    <row r="47" spans="2:51" s="274" customFormat="1" ht="17.25" customHeight="1" x14ac:dyDescent="0.15">
      <c r="B47" s="379" t="s">
        <v>666</v>
      </c>
      <c r="C47" s="379"/>
    </row>
    <row r="48" spans="2:51" s="274" customFormat="1" ht="17.25" customHeight="1" x14ac:dyDescent="0.15">
      <c r="B48" s="379"/>
      <c r="C48" s="379"/>
    </row>
    <row r="49" spans="2:54" s="274" customFormat="1" ht="17.25" customHeight="1" x14ac:dyDescent="0.15">
      <c r="B49" s="379" t="s">
        <v>667</v>
      </c>
      <c r="C49" s="379"/>
    </row>
    <row r="50" spans="2:54" s="274" customFormat="1" ht="17.25" customHeight="1" x14ac:dyDescent="0.15">
      <c r="B50" s="379" t="s">
        <v>668</v>
      </c>
      <c r="C50" s="379"/>
    </row>
    <row r="51" spans="2:54" s="274" customFormat="1" ht="17.25" customHeight="1" x14ac:dyDescent="0.15">
      <c r="B51" s="379"/>
      <c r="C51" s="379"/>
    </row>
    <row r="52" spans="2:54" s="274" customFormat="1" ht="17.25" customHeight="1" x14ac:dyDescent="0.15">
      <c r="B52" s="379" t="s">
        <v>669</v>
      </c>
      <c r="C52" s="379"/>
    </row>
    <row r="53" spans="2:54" s="274" customFormat="1" ht="17.25" customHeight="1" x14ac:dyDescent="0.15">
      <c r="B53" s="379" t="s">
        <v>670</v>
      </c>
      <c r="C53" s="379"/>
    </row>
    <row r="54" spans="2:54" s="274" customFormat="1" ht="17.25" customHeight="1" x14ac:dyDescent="0.15">
      <c r="B54" s="379"/>
      <c r="C54" s="379"/>
    </row>
    <row r="55" spans="2:54" s="274" customFormat="1" ht="17.25" customHeight="1" x14ac:dyDescent="0.15">
      <c r="B55" s="379" t="s">
        <v>671</v>
      </c>
      <c r="C55" s="379"/>
      <c r="D55" s="379"/>
    </row>
    <row r="56" spans="2:54" s="274" customFormat="1" ht="17.25" customHeight="1" x14ac:dyDescent="0.15">
      <c r="B56" s="379"/>
      <c r="C56" s="379"/>
      <c r="D56" s="379"/>
    </row>
    <row r="57" spans="2:54" s="274" customFormat="1" ht="17.25" customHeight="1" x14ac:dyDescent="0.15">
      <c r="B57" s="274" t="s">
        <v>672</v>
      </c>
      <c r="D57" s="379"/>
    </row>
    <row r="58" spans="2:54" s="274" customFormat="1" ht="17.25" customHeight="1" x14ac:dyDescent="0.15">
      <c r="B58" s="274" t="s">
        <v>673</v>
      </c>
      <c r="D58" s="379"/>
    </row>
    <row r="59" spans="2:54" s="274" customFormat="1" ht="17.25" customHeight="1" x14ac:dyDescent="0.15">
      <c r="B59" s="274" t="s">
        <v>674</v>
      </c>
      <c r="D59" s="379"/>
    </row>
    <row r="60" spans="2:54" s="274" customFormat="1" ht="17.25" customHeight="1" x14ac:dyDescent="0.15"/>
    <row r="61" spans="2:54" s="274" customFormat="1" ht="17.25" customHeight="1" x14ac:dyDescent="0.15">
      <c r="B61" s="274" t="s">
        <v>675</v>
      </c>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1"/>
      <c r="AT61" s="391"/>
      <c r="AU61" s="391"/>
      <c r="AV61" s="391"/>
      <c r="AW61" s="391"/>
      <c r="AX61" s="391"/>
    </row>
    <row r="62" spans="2:54" s="274" customFormat="1" ht="17.25" customHeight="1" x14ac:dyDescent="0.15">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1"/>
      <c r="AT62" s="391"/>
      <c r="AU62" s="391"/>
      <c r="AV62" s="391"/>
      <c r="AW62" s="391"/>
      <c r="AX62" s="391"/>
    </row>
    <row r="63" spans="2:54" s="274" customFormat="1" ht="17.25" customHeight="1" x14ac:dyDescent="0.15">
      <c r="B63" s="274" t="s">
        <v>676</v>
      </c>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1"/>
      <c r="AT63" s="391"/>
      <c r="AU63" s="391"/>
      <c r="AV63" s="391"/>
      <c r="AW63" s="391"/>
      <c r="AX63" s="391"/>
      <c r="AY63" s="391"/>
      <c r="AZ63" s="391"/>
      <c r="BA63" s="391"/>
      <c r="BB63" s="391"/>
    </row>
    <row r="64" spans="2:54" s="274" customFormat="1" ht="17.25" customHeight="1" x14ac:dyDescent="0.15">
      <c r="E64" s="391"/>
      <c r="F64" s="391"/>
      <c r="G64" s="391"/>
      <c r="H64" s="391"/>
      <c r="I64" s="391"/>
      <c r="J64" s="391"/>
      <c r="K64" s="391"/>
      <c r="L64" s="391"/>
      <c r="M64" s="391"/>
      <c r="N64" s="391"/>
      <c r="O64" s="391"/>
      <c r="P64" s="391"/>
      <c r="Q64" s="391"/>
      <c r="R64" s="391"/>
      <c r="S64" s="391"/>
      <c r="T64" s="391"/>
      <c r="U64" s="391"/>
      <c r="V64" s="391"/>
      <c r="W64" s="391"/>
      <c r="X64" s="391"/>
      <c r="Y64" s="391"/>
      <c r="Z64" s="391"/>
      <c r="AA64" s="391"/>
      <c r="AB64" s="391"/>
      <c r="AC64" s="391"/>
      <c r="AD64" s="391"/>
      <c r="AE64" s="391"/>
      <c r="AF64" s="391"/>
      <c r="AG64" s="391"/>
      <c r="AH64" s="391"/>
      <c r="AI64" s="391"/>
      <c r="AJ64" s="391"/>
      <c r="AK64" s="391"/>
      <c r="AL64" s="391"/>
      <c r="AM64" s="391"/>
      <c r="AN64" s="391"/>
      <c r="AO64" s="391"/>
      <c r="AP64" s="391"/>
      <c r="AQ64" s="391"/>
      <c r="AR64" s="391"/>
      <c r="AS64" s="391"/>
      <c r="AT64" s="391"/>
      <c r="AU64" s="391"/>
      <c r="AV64" s="391"/>
      <c r="AW64" s="391"/>
      <c r="AX64" s="391"/>
      <c r="AY64" s="391"/>
      <c r="AZ64" s="391"/>
      <c r="BA64" s="391"/>
      <c r="BB64" s="391"/>
    </row>
    <row r="65" spans="2:71" s="274" customFormat="1" ht="17.25" customHeight="1" x14ac:dyDescent="0.2">
      <c r="B65" s="274" t="s">
        <v>677</v>
      </c>
      <c r="BL65" s="392"/>
      <c r="BM65" s="393"/>
      <c r="BN65" s="392"/>
      <c r="BO65" s="392"/>
      <c r="BP65" s="392"/>
      <c r="BQ65" s="394"/>
      <c r="BR65" s="395"/>
      <c r="BS65" s="395"/>
    </row>
    <row r="66" spans="2:71" s="274" customFormat="1" ht="17.25" customHeight="1" x14ac:dyDescent="0.15">
      <c r="E66" s="391"/>
      <c r="F66" s="391"/>
      <c r="G66" s="391"/>
      <c r="H66" s="391"/>
      <c r="I66" s="391"/>
      <c r="J66" s="391"/>
      <c r="K66" s="391"/>
      <c r="L66" s="391"/>
      <c r="M66" s="391"/>
      <c r="N66" s="391"/>
      <c r="O66" s="391"/>
      <c r="P66" s="391"/>
      <c r="Q66" s="391"/>
      <c r="R66" s="391"/>
      <c r="S66" s="391"/>
      <c r="T66" s="391"/>
      <c r="U66" s="391"/>
      <c r="V66" s="391"/>
      <c r="W66" s="391"/>
      <c r="X66" s="391"/>
      <c r="Y66" s="391"/>
      <c r="Z66" s="391"/>
      <c r="AA66" s="391"/>
      <c r="AB66" s="391"/>
      <c r="AC66" s="391"/>
      <c r="AD66" s="391"/>
      <c r="AE66" s="391"/>
      <c r="AF66" s="391"/>
      <c r="AG66" s="391"/>
      <c r="AH66" s="391"/>
      <c r="AI66" s="391"/>
      <c r="AJ66" s="391"/>
      <c r="AK66" s="391"/>
      <c r="AL66" s="391"/>
      <c r="AM66" s="391"/>
      <c r="AN66" s="391"/>
      <c r="AO66" s="391"/>
      <c r="AP66" s="391"/>
      <c r="AQ66" s="391"/>
      <c r="AR66" s="391"/>
      <c r="AS66" s="391"/>
      <c r="AT66" s="391"/>
      <c r="AU66" s="391"/>
      <c r="AV66" s="391"/>
      <c r="AW66" s="391"/>
      <c r="AX66" s="391"/>
    </row>
    <row r="67" spans="2:71" s="274" customFormat="1" ht="17.25" customHeight="1" x14ac:dyDescent="0.15">
      <c r="B67" s="274" t="s">
        <v>678</v>
      </c>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391"/>
      <c r="AL67" s="391"/>
      <c r="AM67" s="391"/>
      <c r="AN67" s="391"/>
      <c r="AO67" s="391"/>
      <c r="AP67" s="391"/>
      <c r="AQ67" s="391"/>
      <c r="AR67" s="391"/>
      <c r="AS67" s="391"/>
      <c r="AT67" s="391"/>
      <c r="AU67" s="391"/>
      <c r="AV67" s="391"/>
      <c r="AW67" s="391"/>
      <c r="AX67" s="391"/>
      <c r="AY67" s="391"/>
      <c r="AZ67" s="391"/>
      <c r="BA67" s="391"/>
      <c r="BB67" s="391"/>
    </row>
    <row r="68" spans="2:71" s="274" customFormat="1" ht="17.25" customHeight="1" x14ac:dyDescent="0.15">
      <c r="B68" s="274" t="s">
        <v>679</v>
      </c>
      <c r="E68" s="391"/>
      <c r="F68" s="391"/>
      <c r="G68" s="391"/>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1"/>
      <c r="AT68" s="391"/>
      <c r="AU68" s="391"/>
      <c r="AV68" s="391"/>
      <c r="AW68" s="391"/>
      <c r="AX68" s="391"/>
      <c r="AY68" s="391"/>
      <c r="AZ68" s="391"/>
      <c r="BA68" s="391"/>
      <c r="BB68" s="391"/>
    </row>
    <row r="69" spans="2:71" s="274" customFormat="1" ht="17.25" customHeight="1" x14ac:dyDescent="0.15">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1"/>
      <c r="AT69" s="391"/>
      <c r="AU69" s="391"/>
      <c r="AV69" s="391"/>
      <c r="AW69" s="391"/>
      <c r="AX69" s="391"/>
      <c r="AY69" s="391"/>
      <c r="AZ69" s="391"/>
      <c r="BA69" s="391"/>
      <c r="BB69" s="391"/>
    </row>
    <row r="70" spans="2:71" ht="17.25" customHeight="1" x14ac:dyDescent="0.15">
      <c r="B70" s="378" t="s">
        <v>680</v>
      </c>
    </row>
    <row r="71" spans="2:71" ht="17.25" customHeight="1" x14ac:dyDescent="0.15">
      <c r="B71" s="274" t="s">
        <v>681</v>
      </c>
    </row>
    <row r="72" spans="2:71" ht="17.25" customHeight="1" x14ac:dyDescent="0.15"/>
    <row r="73" spans="2:71" ht="17.25" customHeight="1" x14ac:dyDescent="0.15"/>
  </sheetData>
  <sheetProtection algorithmName="SHA-512" hashValue="JWSdcuGKrT9kJTkb3RZ5EN0hPicYV4Z7RNS7iXMbswTUrlGEGry2LZGFCQ3+grOv2ClqyseGhEH5dBM+SKIlXg==" saltValue="NrNJBck76RaV0frOI2RbeQ==" spinCount="100000" sheet="1" selectLockedCells="1" selectUnlockedCells="1"/>
  <mergeCells count="1">
    <mergeCell ref="F4:K5"/>
  </mergeCells>
  <phoneticPr fontId="2"/>
  <pageMargins left="0.70866141732283472" right="0.70866141732283472" top="0.74803149606299213" bottom="0.74803149606299213" header="0.31496062992125984" footer="0.31496062992125984"/>
  <pageSetup paperSize="9" scale="46" orientation="portrait"/>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pageSetUpPr fitToPage="1"/>
  </sheetPr>
  <dimension ref="A1:L44"/>
  <sheetViews>
    <sheetView workbookViewId="0">
      <selection activeCell="F26" sqref="F26:G26"/>
    </sheetView>
  </sheetViews>
  <sheetFormatPr defaultColWidth="10" defaultRowHeight="18.75" x14ac:dyDescent="0.15"/>
  <cols>
    <col min="1" max="1" width="1.875" style="397" customWidth="1"/>
    <col min="2" max="2" width="10" style="397"/>
    <col min="3" max="12" width="45.125" style="397" customWidth="1"/>
    <col min="13" max="16384" width="10" style="397"/>
  </cols>
  <sheetData>
    <row r="1" spans="1:12" x14ac:dyDescent="0.15">
      <c r="A1" s="396"/>
      <c r="B1" s="259" t="s">
        <v>682</v>
      </c>
      <c r="C1" s="259"/>
      <c r="D1" s="259"/>
    </row>
    <row r="2" spans="1:12" x14ac:dyDescent="0.15">
      <c r="A2" s="396"/>
      <c r="B2" s="259"/>
      <c r="C2" s="259"/>
      <c r="D2" s="259"/>
    </row>
    <row r="3" spans="1:12" x14ac:dyDescent="0.15">
      <c r="A3" s="396"/>
      <c r="B3" s="398" t="s">
        <v>535</v>
      </c>
      <c r="C3" s="398" t="s">
        <v>683</v>
      </c>
      <c r="D3" s="259"/>
    </row>
    <row r="4" spans="1:12" x14ac:dyDescent="0.15">
      <c r="A4" s="396"/>
      <c r="B4" s="399">
        <v>1</v>
      </c>
      <c r="C4" s="400" t="s">
        <v>510</v>
      </c>
      <c r="D4" s="259"/>
    </row>
    <row r="5" spans="1:12" x14ac:dyDescent="0.15">
      <c r="A5" s="396"/>
      <c r="B5" s="399">
        <v>2</v>
      </c>
      <c r="C5" s="400" t="s">
        <v>684</v>
      </c>
    </row>
    <row r="6" spans="1:12" x14ac:dyDescent="0.15">
      <c r="A6" s="396"/>
      <c r="B6" s="399">
        <v>3</v>
      </c>
      <c r="C6" s="400" t="s">
        <v>684</v>
      </c>
      <c r="D6" s="259"/>
    </row>
    <row r="7" spans="1:12" x14ac:dyDescent="0.15">
      <c r="A7" s="396"/>
      <c r="B7" s="399">
        <v>4</v>
      </c>
      <c r="C7" s="400" t="s">
        <v>684</v>
      </c>
      <c r="D7" s="259"/>
    </row>
    <row r="8" spans="1:12" x14ac:dyDescent="0.15">
      <c r="A8" s="396"/>
      <c r="B8" s="399">
        <v>5</v>
      </c>
      <c r="C8" s="400" t="s">
        <v>684</v>
      </c>
      <c r="D8" s="259"/>
    </row>
    <row r="9" spans="1:12" x14ac:dyDescent="0.15">
      <c r="A9" s="396"/>
      <c r="B9" s="259"/>
      <c r="C9" s="259"/>
      <c r="D9" s="259"/>
    </row>
    <row r="10" spans="1:12" x14ac:dyDescent="0.15">
      <c r="A10" s="396"/>
      <c r="B10" s="259" t="s">
        <v>685</v>
      </c>
      <c r="C10" s="259"/>
      <c r="D10" s="259"/>
    </row>
    <row r="11" spans="1:12" ht="19.5" thickBot="1" x14ac:dyDescent="0.2">
      <c r="A11" s="396"/>
      <c r="B11" s="259"/>
      <c r="C11" s="259"/>
      <c r="D11" s="259"/>
    </row>
    <row r="12" spans="1:12" ht="19.5" thickBot="1" x14ac:dyDescent="0.2">
      <c r="A12" s="396"/>
      <c r="B12" s="401" t="s">
        <v>648</v>
      </c>
      <c r="C12" s="402" t="s">
        <v>611</v>
      </c>
      <c r="D12" s="403" t="s">
        <v>552</v>
      </c>
      <c r="E12" s="403" t="s">
        <v>553</v>
      </c>
      <c r="F12" s="403" t="s">
        <v>554</v>
      </c>
      <c r="G12" s="404" t="s">
        <v>559</v>
      </c>
      <c r="H12" s="405" t="s">
        <v>684</v>
      </c>
      <c r="I12" s="405" t="s">
        <v>684</v>
      </c>
      <c r="J12" s="405" t="s">
        <v>684</v>
      </c>
      <c r="K12" s="405" t="s">
        <v>684</v>
      </c>
      <c r="L12" s="406" t="s">
        <v>684</v>
      </c>
    </row>
    <row r="13" spans="1:12" x14ac:dyDescent="0.15">
      <c r="A13" s="396"/>
      <c r="B13" s="1735" t="s">
        <v>686</v>
      </c>
      <c r="C13" s="407" t="s">
        <v>684</v>
      </c>
      <c r="D13" s="408" t="s">
        <v>616</v>
      </c>
      <c r="E13" s="408" t="s">
        <v>621</v>
      </c>
      <c r="F13" s="408" t="s">
        <v>629</v>
      </c>
      <c r="G13" s="409" t="s">
        <v>687</v>
      </c>
      <c r="H13" s="410" t="s">
        <v>684</v>
      </c>
      <c r="I13" s="410" t="s">
        <v>684</v>
      </c>
      <c r="J13" s="410" t="s">
        <v>684</v>
      </c>
      <c r="K13" s="410" t="s">
        <v>684</v>
      </c>
      <c r="L13" s="411" t="s">
        <v>684</v>
      </c>
    </row>
    <row r="14" spans="1:12" x14ac:dyDescent="0.15">
      <c r="B14" s="1736"/>
      <c r="C14" s="412" t="s">
        <v>684</v>
      </c>
      <c r="D14" s="413" t="s">
        <v>688</v>
      </c>
      <c r="E14" s="413" t="s">
        <v>625</v>
      </c>
      <c r="F14" s="413" t="s">
        <v>684</v>
      </c>
      <c r="G14" s="414" t="s">
        <v>689</v>
      </c>
      <c r="H14" s="413" t="s">
        <v>684</v>
      </c>
      <c r="I14" s="413" t="s">
        <v>684</v>
      </c>
      <c r="J14" s="413" t="s">
        <v>684</v>
      </c>
      <c r="K14" s="413" t="s">
        <v>684</v>
      </c>
      <c r="L14" s="415" t="s">
        <v>684</v>
      </c>
    </row>
    <row r="15" spans="1:12" x14ac:dyDescent="0.15">
      <c r="B15" s="1736"/>
      <c r="C15" s="412" t="s">
        <v>684</v>
      </c>
      <c r="D15" s="413" t="s">
        <v>690</v>
      </c>
      <c r="E15" s="416" t="s">
        <v>684</v>
      </c>
      <c r="F15" s="416" t="s">
        <v>684</v>
      </c>
      <c r="G15" s="414" t="s">
        <v>691</v>
      </c>
      <c r="H15" s="416" t="s">
        <v>684</v>
      </c>
      <c r="I15" s="416" t="s">
        <v>684</v>
      </c>
      <c r="J15" s="416" t="s">
        <v>684</v>
      </c>
      <c r="K15" s="416" t="s">
        <v>684</v>
      </c>
      <c r="L15" s="417" t="s">
        <v>684</v>
      </c>
    </row>
    <row r="16" spans="1:12" x14ac:dyDescent="0.15">
      <c r="B16" s="1736"/>
      <c r="C16" s="412" t="s">
        <v>684</v>
      </c>
      <c r="D16" s="416" t="s">
        <v>684</v>
      </c>
      <c r="E16" s="416" t="s">
        <v>684</v>
      </c>
      <c r="F16" s="416" t="s">
        <v>684</v>
      </c>
      <c r="G16" s="414" t="s">
        <v>621</v>
      </c>
      <c r="H16" s="416" t="s">
        <v>684</v>
      </c>
      <c r="I16" s="416" t="s">
        <v>684</v>
      </c>
      <c r="J16" s="416" t="s">
        <v>684</v>
      </c>
      <c r="K16" s="416" t="s">
        <v>684</v>
      </c>
      <c r="L16" s="417" t="s">
        <v>684</v>
      </c>
    </row>
    <row r="17" spans="2:12" x14ac:dyDescent="0.15">
      <c r="B17" s="1736"/>
      <c r="C17" s="412" t="s">
        <v>684</v>
      </c>
      <c r="D17" s="416" t="s">
        <v>684</v>
      </c>
      <c r="E17" s="416" t="s">
        <v>684</v>
      </c>
      <c r="F17" s="416" t="s">
        <v>684</v>
      </c>
      <c r="G17" s="414" t="s">
        <v>625</v>
      </c>
      <c r="H17" s="416" t="s">
        <v>684</v>
      </c>
      <c r="I17" s="416" t="s">
        <v>684</v>
      </c>
      <c r="J17" s="416" t="s">
        <v>684</v>
      </c>
      <c r="K17" s="416" t="s">
        <v>684</v>
      </c>
      <c r="L17" s="417" t="s">
        <v>684</v>
      </c>
    </row>
    <row r="18" spans="2:12" x14ac:dyDescent="0.15">
      <c r="B18" s="1736"/>
      <c r="C18" s="412" t="s">
        <v>684</v>
      </c>
      <c r="D18" s="416" t="s">
        <v>684</v>
      </c>
      <c r="E18" s="416" t="s">
        <v>684</v>
      </c>
      <c r="F18" s="416" t="s">
        <v>684</v>
      </c>
      <c r="G18" s="414" t="s">
        <v>692</v>
      </c>
      <c r="H18" s="416" t="s">
        <v>684</v>
      </c>
      <c r="I18" s="416" t="s">
        <v>684</v>
      </c>
      <c r="J18" s="416" t="s">
        <v>684</v>
      </c>
      <c r="K18" s="416" t="s">
        <v>684</v>
      </c>
      <c r="L18" s="417" t="s">
        <v>684</v>
      </c>
    </row>
    <row r="19" spans="2:12" x14ac:dyDescent="0.15">
      <c r="B19" s="1736"/>
      <c r="C19" s="412" t="s">
        <v>684</v>
      </c>
      <c r="D19" s="416" t="s">
        <v>684</v>
      </c>
      <c r="E19" s="416" t="s">
        <v>684</v>
      </c>
      <c r="F19" s="416" t="s">
        <v>684</v>
      </c>
      <c r="G19" s="414" t="s">
        <v>693</v>
      </c>
      <c r="H19" s="416" t="s">
        <v>684</v>
      </c>
      <c r="I19" s="416" t="s">
        <v>684</v>
      </c>
      <c r="J19" s="416" t="s">
        <v>684</v>
      </c>
      <c r="K19" s="416" t="s">
        <v>684</v>
      </c>
      <c r="L19" s="417" t="s">
        <v>684</v>
      </c>
    </row>
    <row r="20" spans="2:12" x14ac:dyDescent="0.15">
      <c r="B20" s="1736"/>
      <c r="C20" s="412" t="s">
        <v>684</v>
      </c>
      <c r="D20" s="416" t="s">
        <v>684</v>
      </c>
      <c r="E20" s="416" t="s">
        <v>684</v>
      </c>
      <c r="F20" s="416" t="s">
        <v>684</v>
      </c>
      <c r="G20" s="414" t="s">
        <v>694</v>
      </c>
      <c r="H20" s="416" t="s">
        <v>684</v>
      </c>
      <c r="I20" s="416" t="s">
        <v>684</v>
      </c>
      <c r="J20" s="416" t="s">
        <v>684</v>
      </c>
      <c r="K20" s="416" t="s">
        <v>684</v>
      </c>
      <c r="L20" s="417" t="s">
        <v>684</v>
      </c>
    </row>
    <row r="21" spans="2:12" x14ac:dyDescent="0.15">
      <c r="B21" s="1736"/>
      <c r="C21" s="412" t="s">
        <v>684</v>
      </c>
      <c r="D21" s="416" t="s">
        <v>684</v>
      </c>
      <c r="E21" s="416" t="s">
        <v>684</v>
      </c>
      <c r="F21" s="416" t="s">
        <v>684</v>
      </c>
      <c r="G21" s="414" t="s">
        <v>695</v>
      </c>
      <c r="H21" s="416" t="s">
        <v>684</v>
      </c>
      <c r="I21" s="416" t="s">
        <v>684</v>
      </c>
      <c r="J21" s="416" t="s">
        <v>684</v>
      </c>
      <c r="K21" s="416" t="s">
        <v>684</v>
      </c>
      <c r="L21" s="417" t="s">
        <v>684</v>
      </c>
    </row>
    <row r="22" spans="2:12" x14ac:dyDescent="0.15">
      <c r="B22" s="1736"/>
      <c r="C22" s="412" t="s">
        <v>684</v>
      </c>
      <c r="D22" s="416" t="s">
        <v>684</v>
      </c>
      <c r="E22" s="416" t="s">
        <v>684</v>
      </c>
      <c r="F22" s="416" t="s">
        <v>684</v>
      </c>
      <c r="G22" s="416" t="s">
        <v>684</v>
      </c>
      <c r="H22" s="416" t="s">
        <v>684</v>
      </c>
      <c r="I22" s="416" t="s">
        <v>684</v>
      </c>
      <c r="J22" s="416" t="s">
        <v>684</v>
      </c>
      <c r="K22" s="416" t="s">
        <v>684</v>
      </c>
      <c r="L22" s="417" t="s">
        <v>684</v>
      </c>
    </row>
    <row r="23" spans="2:12" x14ac:dyDescent="0.15">
      <c r="B23" s="1736"/>
      <c r="C23" s="412" t="s">
        <v>684</v>
      </c>
      <c r="D23" s="416" t="s">
        <v>684</v>
      </c>
      <c r="E23" s="416" t="s">
        <v>684</v>
      </c>
      <c r="F23" s="416" t="s">
        <v>684</v>
      </c>
      <c r="G23" s="416" t="s">
        <v>684</v>
      </c>
      <c r="H23" s="416" t="s">
        <v>684</v>
      </c>
      <c r="I23" s="416" t="s">
        <v>684</v>
      </c>
      <c r="J23" s="416" t="s">
        <v>684</v>
      </c>
      <c r="K23" s="416" t="s">
        <v>684</v>
      </c>
      <c r="L23" s="417" t="s">
        <v>684</v>
      </c>
    </row>
    <row r="24" spans="2:12" x14ac:dyDescent="0.15">
      <c r="B24" s="1736"/>
      <c r="C24" s="412" t="s">
        <v>684</v>
      </c>
      <c r="D24" s="416" t="s">
        <v>684</v>
      </c>
      <c r="E24" s="416" t="s">
        <v>684</v>
      </c>
      <c r="F24" s="416" t="s">
        <v>684</v>
      </c>
      <c r="G24" s="416" t="s">
        <v>684</v>
      </c>
      <c r="H24" s="416" t="s">
        <v>684</v>
      </c>
      <c r="I24" s="416" t="s">
        <v>684</v>
      </c>
      <c r="J24" s="416" t="s">
        <v>684</v>
      </c>
      <c r="K24" s="416" t="s">
        <v>684</v>
      </c>
      <c r="L24" s="417" t="s">
        <v>684</v>
      </c>
    </row>
    <row r="25" spans="2:12" ht="19.5" thickBot="1" x14ac:dyDescent="0.2">
      <c r="B25" s="1737"/>
      <c r="C25" s="418" t="s">
        <v>684</v>
      </c>
      <c r="D25" s="419" t="s">
        <v>684</v>
      </c>
      <c r="E25" s="419" t="s">
        <v>684</v>
      </c>
      <c r="F25" s="419" t="s">
        <v>684</v>
      </c>
      <c r="G25" s="419" t="s">
        <v>684</v>
      </c>
      <c r="H25" s="419" t="s">
        <v>684</v>
      </c>
      <c r="I25" s="419" t="s">
        <v>684</v>
      </c>
      <c r="J25" s="419" t="s">
        <v>684</v>
      </c>
      <c r="K25" s="419" t="s">
        <v>684</v>
      </c>
      <c r="L25" s="420" t="s">
        <v>684</v>
      </c>
    </row>
    <row r="28" spans="2:12" x14ac:dyDescent="0.15">
      <c r="C28" s="397" t="s">
        <v>696</v>
      </c>
    </row>
    <row r="29" spans="2:12" x14ac:dyDescent="0.15">
      <c r="C29" s="397" t="s">
        <v>697</v>
      </c>
    </row>
    <row r="30" spans="2:12" x14ac:dyDescent="0.15">
      <c r="C30" s="397" t="s">
        <v>698</v>
      </c>
    </row>
    <row r="31" spans="2:12" x14ac:dyDescent="0.15">
      <c r="C31" s="397" t="s">
        <v>699</v>
      </c>
    </row>
    <row r="32" spans="2:12" x14ac:dyDescent="0.15">
      <c r="C32" s="397" t="s">
        <v>700</v>
      </c>
    </row>
    <row r="33" spans="3:3" x14ac:dyDescent="0.15">
      <c r="C33" s="397" t="s">
        <v>701</v>
      </c>
    </row>
    <row r="34" spans="3:3" x14ac:dyDescent="0.15">
      <c r="C34" s="397" t="s">
        <v>702</v>
      </c>
    </row>
    <row r="35" spans="3:3" x14ac:dyDescent="0.15">
      <c r="C35" s="397" t="s">
        <v>703</v>
      </c>
    </row>
    <row r="36" spans="3:3" x14ac:dyDescent="0.15">
      <c r="C36" s="397" t="s">
        <v>704</v>
      </c>
    </row>
    <row r="37" spans="3:3" x14ac:dyDescent="0.15">
      <c r="C37" s="397" t="s">
        <v>705</v>
      </c>
    </row>
    <row r="39" spans="3:3" x14ac:dyDescent="0.15">
      <c r="C39" s="397" t="s">
        <v>706</v>
      </c>
    </row>
    <row r="40" spans="3:3" x14ac:dyDescent="0.15">
      <c r="C40" s="397" t="s">
        <v>707</v>
      </c>
    </row>
    <row r="41" spans="3:3" x14ac:dyDescent="0.15">
      <c r="C41" s="397" t="s">
        <v>708</v>
      </c>
    </row>
    <row r="42" spans="3:3" x14ac:dyDescent="0.15">
      <c r="C42" s="397" t="s">
        <v>709</v>
      </c>
    </row>
    <row r="43" spans="3:3" x14ac:dyDescent="0.15">
      <c r="C43" s="397" t="s">
        <v>710</v>
      </c>
    </row>
    <row r="44" spans="3:3" x14ac:dyDescent="0.15">
      <c r="C44" s="397" t="s">
        <v>711</v>
      </c>
    </row>
  </sheetData>
  <sheetProtection algorithmName="SHA-512" hashValue="Rl3QfLdysqcsV3TOEo58U8nt01ugW3bj/Hii+nNgone4kMY8NKQWUUkZFHJ3t3zCRHIhXQmv9tXKRaKTJ/B9Bw==" saltValue="Nwd6DUh3qfSEOamd4rcDuA==" spinCount="100000" sheet="1" selectLockedCells="1" selectUnlockedCells="1"/>
  <mergeCells count="1">
    <mergeCell ref="B13:B25"/>
  </mergeCells>
  <phoneticPr fontId="2"/>
  <pageMargins left="0.70866141732283472" right="0.70866141732283472" top="0.74803149606299213" bottom="0.74803149606299213" header="0.31496062992125984" footer="0.31496062992125984"/>
  <pageSetup paperSize="9" scale="28"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28"/>
  <sheetViews>
    <sheetView showGridLines="0" view="pageBreakPreview" zoomScale="70" zoomScaleNormal="100" zoomScaleSheetLayoutView="70" workbookViewId="0">
      <selection activeCell="E103" sqref="E103"/>
    </sheetView>
  </sheetViews>
  <sheetFormatPr defaultColWidth="9" defaultRowHeight="13.5" x14ac:dyDescent="0.15"/>
  <cols>
    <col min="1" max="2" width="4.25" style="195" customWidth="1"/>
    <col min="3" max="3" width="25" style="115" customWidth="1"/>
    <col min="4" max="4" width="4.875" style="115" customWidth="1"/>
    <col min="5" max="5" width="41.625" style="115" customWidth="1"/>
    <col min="6" max="6" width="4.875" style="115" customWidth="1"/>
    <col min="7" max="7" width="19.625" style="173" customWidth="1"/>
    <col min="8" max="8" width="35.75" style="115" customWidth="1"/>
    <col min="9" max="18" width="6" style="115" customWidth="1"/>
    <col min="19" max="23" width="6.5" style="115" customWidth="1"/>
    <col min="24" max="24" width="8.625" style="115" customWidth="1"/>
    <col min="25" max="32" width="6.5" style="115" customWidth="1"/>
    <col min="33" max="33" width="2" style="115" customWidth="1"/>
    <col min="34" max="16384" width="9" style="115"/>
  </cols>
  <sheetData>
    <row r="1" spans="1:33" ht="20.25" customHeight="1" x14ac:dyDescent="0.15">
      <c r="A1" s="215" t="s">
        <v>943</v>
      </c>
      <c r="B1" s="215"/>
    </row>
    <row r="2" spans="1:33" ht="20.25" customHeight="1" x14ac:dyDescent="0.15">
      <c r="A2" s="1077" t="s">
        <v>10</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row>
    <row r="3" spans="1:33" ht="20.25" customHeight="1" x14ac:dyDescent="0.15"/>
    <row r="4" spans="1:33" ht="30" customHeight="1" x14ac:dyDescent="0.15">
      <c r="J4" s="195"/>
      <c r="K4" s="195"/>
      <c r="L4" s="195"/>
      <c r="M4" s="195"/>
      <c r="N4" s="195"/>
      <c r="O4" s="195"/>
      <c r="P4" s="195"/>
      <c r="Q4" s="195"/>
      <c r="R4" s="195"/>
      <c r="S4" s="1057" t="s">
        <v>11</v>
      </c>
      <c r="T4" s="1078"/>
      <c r="U4" s="1078"/>
      <c r="V4" s="1058"/>
      <c r="W4" s="1057"/>
      <c r="X4" s="1078"/>
      <c r="Y4" s="1078"/>
      <c r="Z4" s="1078"/>
      <c r="AA4" s="1078"/>
      <c r="AB4" s="1078"/>
      <c r="AC4" s="1078"/>
      <c r="AD4" s="1078"/>
      <c r="AE4" s="1078"/>
      <c r="AF4" s="1058"/>
    </row>
    <row r="5" spans="1:33" ht="20.25" customHeight="1" x14ac:dyDescent="0.15"/>
    <row r="6" spans="1:33" ht="18" customHeight="1" x14ac:dyDescent="0.15">
      <c r="A6" s="1057" t="s">
        <v>12</v>
      </c>
      <c r="B6" s="1078"/>
      <c r="C6" s="1058"/>
      <c r="D6" s="1057" t="s">
        <v>13</v>
      </c>
      <c r="E6" s="1058"/>
      <c r="F6" s="1079" t="s">
        <v>14</v>
      </c>
      <c r="G6" s="1080"/>
      <c r="H6" s="1057" t="s">
        <v>15</v>
      </c>
      <c r="I6" s="1078"/>
      <c r="J6" s="1078"/>
      <c r="K6" s="1078"/>
      <c r="L6" s="1078"/>
      <c r="M6" s="1078"/>
      <c r="N6" s="1078"/>
      <c r="O6" s="1078"/>
      <c r="P6" s="1078"/>
      <c r="Q6" s="1078"/>
      <c r="R6" s="1078"/>
      <c r="S6" s="1078"/>
      <c r="T6" s="1078"/>
      <c r="U6" s="1078"/>
      <c r="V6" s="1078"/>
      <c r="W6" s="1078"/>
      <c r="X6" s="1058"/>
      <c r="Y6" s="1057" t="s">
        <v>16</v>
      </c>
      <c r="Z6" s="1078"/>
      <c r="AA6" s="1078"/>
      <c r="AB6" s="1058"/>
      <c r="AC6" s="1057" t="s">
        <v>17</v>
      </c>
      <c r="AD6" s="1078"/>
      <c r="AE6" s="1078"/>
      <c r="AF6" s="1058"/>
    </row>
    <row r="7" spans="1:33" ht="18.75" customHeight="1" x14ac:dyDescent="0.15">
      <c r="A7" s="1059" t="s">
        <v>18</v>
      </c>
      <c r="B7" s="1060"/>
      <c r="C7" s="1061"/>
      <c r="D7" s="196"/>
      <c r="E7" s="162"/>
      <c r="F7" s="126"/>
      <c r="G7" s="204"/>
      <c r="H7" s="1065" t="s">
        <v>19</v>
      </c>
      <c r="I7" s="170" t="s">
        <v>20</v>
      </c>
      <c r="J7" s="120" t="s">
        <v>21</v>
      </c>
      <c r="K7" s="121"/>
      <c r="L7" s="121"/>
      <c r="M7" s="170" t="s">
        <v>20</v>
      </c>
      <c r="N7" s="120" t="s">
        <v>22</v>
      </c>
      <c r="O7" s="121"/>
      <c r="P7" s="121"/>
      <c r="Q7" s="170" t="s">
        <v>20</v>
      </c>
      <c r="R7" s="120" t="s">
        <v>23</v>
      </c>
      <c r="S7" s="121"/>
      <c r="T7" s="121"/>
      <c r="U7" s="170" t="s">
        <v>20</v>
      </c>
      <c r="V7" s="120" t="s">
        <v>24</v>
      </c>
      <c r="W7" s="121"/>
      <c r="X7" s="122"/>
      <c r="Y7" s="1067"/>
      <c r="Z7" s="1068"/>
      <c r="AA7" s="1068"/>
      <c r="AB7" s="1069"/>
      <c r="AC7" s="1067"/>
      <c r="AD7" s="1068"/>
      <c r="AE7" s="1068"/>
      <c r="AF7" s="1069"/>
    </row>
    <row r="8" spans="1:33" ht="18.75" customHeight="1" x14ac:dyDescent="0.15">
      <c r="A8" s="1062"/>
      <c r="B8" s="1063"/>
      <c r="C8" s="1064"/>
      <c r="D8" s="197"/>
      <c r="E8" s="163"/>
      <c r="F8" s="149"/>
      <c r="G8" s="189"/>
      <c r="H8" s="1066"/>
      <c r="I8" s="203" t="s">
        <v>20</v>
      </c>
      <c r="J8" s="198" t="s">
        <v>25</v>
      </c>
      <c r="K8" s="199"/>
      <c r="L8" s="199"/>
      <c r="M8" s="187" t="s">
        <v>20</v>
      </c>
      <c r="N8" s="198" t="s">
        <v>26</v>
      </c>
      <c r="O8" s="199"/>
      <c r="P8" s="199"/>
      <c r="Q8" s="187" t="s">
        <v>20</v>
      </c>
      <c r="R8" s="198" t="s">
        <v>27</v>
      </c>
      <c r="S8" s="199"/>
      <c r="T8" s="199"/>
      <c r="U8" s="187" t="s">
        <v>20</v>
      </c>
      <c r="V8" s="198" t="s">
        <v>28</v>
      </c>
      <c r="W8" s="199"/>
      <c r="X8" s="150"/>
      <c r="Y8" s="1070"/>
      <c r="Z8" s="1071"/>
      <c r="AA8" s="1071"/>
      <c r="AB8" s="1072"/>
      <c r="AC8" s="1070"/>
      <c r="AD8" s="1071"/>
      <c r="AE8" s="1071"/>
      <c r="AF8" s="1072"/>
    </row>
    <row r="9" spans="1:33" s="1" customFormat="1" ht="18.75" customHeight="1" x14ac:dyDescent="0.15">
      <c r="A9" s="41"/>
      <c r="B9" s="793"/>
      <c r="C9" s="795"/>
      <c r="D9" s="6"/>
      <c r="E9" s="796"/>
      <c r="F9" s="781"/>
      <c r="G9" s="23"/>
      <c r="H9" s="797" t="s">
        <v>29</v>
      </c>
      <c r="I9" s="798" t="s">
        <v>20</v>
      </c>
      <c r="J9" s="799" t="s">
        <v>30</v>
      </c>
      <c r="K9" s="799"/>
      <c r="L9" s="800"/>
      <c r="M9" s="801" t="s">
        <v>20</v>
      </c>
      <c r="N9" s="799" t="s">
        <v>31</v>
      </c>
      <c r="O9" s="799"/>
      <c r="P9" s="800"/>
      <c r="Q9" s="801" t="s">
        <v>20</v>
      </c>
      <c r="R9" s="802" t="s">
        <v>32</v>
      </c>
      <c r="S9" s="802"/>
      <c r="T9" s="802"/>
      <c r="U9" s="802"/>
      <c r="V9" s="802"/>
      <c r="W9" s="802"/>
      <c r="X9" s="803"/>
      <c r="Y9" s="804" t="s">
        <v>20</v>
      </c>
      <c r="Z9" s="22" t="s">
        <v>33</v>
      </c>
      <c r="AA9" s="22"/>
      <c r="AB9" s="805"/>
      <c r="AC9" s="804" t="s">
        <v>20</v>
      </c>
      <c r="AD9" s="22" t="s">
        <v>33</v>
      </c>
      <c r="AE9" s="22"/>
      <c r="AF9" s="805"/>
      <c r="AG9" s="806"/>
    </row>
    <row r="10" spans="1:33" s="1" customFormat="1" ht="19.5" customHeight="1" x14ac:dyDescent="0.15">
      <c r="A10" s="90"/>
      <c r="B10" s="794"/>
      <c r="C10" s="807"/>
      <c r="D10" s="228"/>
      <c r="E10" s="723"/>
      <c r="F10" s="784"/>
      <c r="G10" s="88"/>
      <c r="H10" s="808" t="s">
        <v>34</v>
      </c>
      <c r="I10" s="809" t="s">
        <v>20</v>
      </c>
      <c r="J10" s="810" t="s">
        <v>35</v>
      </c>
      <c r="K10" s="811"/>
      <c r="L10" s="812"/>
      <c r="M10" s="813" t="s">
        <v>20</v>
      </c>
      <c r="N10" s="810" t="s">
        <v>36</v>
      </c>
      <c r="O10" s="813"/>
      <c r="P10" s="810"/>
      <c r="Q10" s="814"/>
      <c r="R10" s="814"/>
      <c r="S10" s="814"/>
      <c r="T10" s="814"/>
      <c r="U10" s="814"/>
      <c r="V10" s="814"/>
      <c r="W10" s="814"/>
      <c r="X10" s="815"/>
      <c r="Y10" s="742" t="s">
        <v>20</v>
      </c>
      <c r="Z10" s="2" t="s">
        <v>37</v>
      </c>
      <c r="AA10" s="86"/>
      <c r="AB10" s="722"/>
      <c r="AC10" s="742" t="s">
        <v>20</v>
      </c>
      <c r="AD10" s="2" t="s">
        <v>37</v>
      </c>
      <c r="AE10" s="86"/>
      <c r="AF10" s="722"/>
    </row>
    <row r="11" spans="1:33" s="1" customFormat="1" ht="19.5" customHeight="1" x14ac:dyDescent="0.15">
      <c r="A11" s="90"/>
      <c r="B11" s="794"/>
      <c r="C11" s="807"/>
      <c r="D11" s="228"/>
      <c r="E11" s="723"/>
      <c r="F11" s="784"/>
      <c r="G11" s="88"/>
      <c r="H11" s="816" t="s">
        <v>38</v>
      </c>
      <c r="I11" s="817" t="s">
        <v>20</v>
      </c>
      <c r="J11" s="818" t="s">
        <v>35</v>
      </c>
      <c r="K11" s="819"/>
      <c r="L11" s="743"/>
      <c r="M11" s="744" t="s">
        <v>20</v>
      </c>
      <c r="N11" s="818" t="s">
        <v>36</v>
      </c>
      <c r="O11" s="744"/>
      <c r="P11" s="818"/>
      <c r="Q11" s="820"/>
      <c r="R11" s="820"/>
      <c r="S11" s="820"/>
      <c r="T11" s="820"/>
      <c r="U11" s="820"/>
      <c r="V11" s="820"/>
      <c r="W11" s="820"/>
      <c r="X11" s="821"/>
      <c r="Y11" s="721"/>
      <c r="Z11" s="86"/>
      <c r="AA11" s="86"/>
      <c r="AB11" s="722"/>
      <c r="AC11" s="721"/>
      <c r="AD11" s="86"/>
      <c r="AE11" s="86"/>
      <c r="AF11" s="722"/>
    </row>
    <row r="12" spans="1:33" s="1" customFormat="1" ht="18.75" customHeight="1" x14ac:dyDescent="0.15">
      <c r="A12" s="90"/>
      <c r="B12" s="794"/>
      <c r="C12" s="822"/>
      <c r="D12" s="784"/>
      <c r="E12" s="723"/>
      <c r="F12" s="784"/>
      <c r="G12" s="823"/>
      <c r="H12" s="1073" t="s">
        <v>39</v>
      </c>
      <c r="I12" s="1082" t="s">
        <v>20</v>
      </c>
      <c r="J12" s="1076" t="s">
        <v>30</v>
      </c>
      <c r="K12" s="1076"/>
      <c r="L12" s="1085" t="s">
        <v>20</v>
      </c>
      <c r="M12" s="1076" t="s">
        <v>40</v>
      </c>
      <c r="N12" s="1076"/>
      <c r="O12" s="824"/>
      <c r="P12" s="824"/>
      <c r="Q12" s="824"/>
      <c r="R12" s="824"/>
      <c r="S12" s="824"/>
      <c r="T12" s="824"/>
      <c r="U12" s="824"/>
      <c r="V12" s="824"/>
      <c r="W12" s="824"/>
      <c r="X12" s="825"/>
      <c r="Y12" s="721"/>
      <c r="Z12" s="86"/>
      <c r="AA12" s="86"/>
      <c r="AB12" s="722"/>
      <c r="AC12" s="721"/>
      <c r="AD12" s="86"/>
      <c r="AE12" s="86"/>
      <c r="AF12" s="722"/>
    </row>
    <row r="13" spans="1:33" s="1" customFormat="1" ht="18.75" customHeight="1" x14ac:dyDescent="0.15">
      <c r="A13" s="90"/>
      <c r="B13" s="794"/>
      <c r="C13" s="822"/>
      <c r="D13" s="784"/>
      <c r="E13" s="723"/>
      <c r="F13" s="784"/>
      <c r="G13" s="823"/>
      <c r="H13" s="1081"/>
      <c r="I13" s="1083"/>
      <c r="J13" s="959"/>
      <c r="K13" s="959"/>
      <c r="L13" s="1086"/>
      <c r="M13" s="959"/>
      <c r="N13" s="959"/>
      <c r="X13" s="227"/>
      <c r="Y13" s="721"/>
      <c r="Z13" s="86"/>
      <c r="AA13" s="86"/>
      <c r="AB13" s="722"/>
      <c r="AC13" s="721"/>
      <c r="AD13" s="86"/>
      <c r="AE13" s="86"/>
      <c r="AF13" s="722"/>
    </row>
    <row r="14" spans="1:33" s="1" customFormat="1" ht="18.75" customHeight="1" x14ac:dyDescent="0.15">
      <c r="A14" s="90"/>
      <c r="B14" s="794"/>
      <c r="C14" s="822"/>
      <c r="D14" s="784"/>
      <c r="E14" s="723"/>
      <c r="F14" s="784"/>
      <c r="G14" s="823"/>
      <c r="H14" s="1074"/>
      <c r="I14" s="1084"/>
      <c r="J14" s="1050"/>
      <c r="K14" s="1050"/>
      <c r="L14" s="1087"/>
      <c r="M14" s="1050"/>
      <c r="N14" s="1050"/>
      <c r="O14" s="746"/>
      <c r="P14" s="746"/>
      <c r="Q14" s="746"/>
      <c r="R14" s="746"/>
      <c r="S14" s="746"/>
      <c r="T14" s="746"/>
      <c r="U14" s="746"/>
      <c r="V14" s="746"/>
      <c r="W14" s="746"/>
      <c r="X14" s="747"/>
      <c r="Y14" s="721"/>
      <c r="Z14" s="86"/>
      <c r="AA14" s="86"/>
      <c r="AB14" s="722"/>
      <c r="AC14" s="721"/>
      <c r="AD14" s="86"/>
      <c r="AE14" s="86"/>
      <c r="AF14" s="722"/>
    </row>
    <row r="15" spans="1:33" s="1" customFormat="1" ht="18.75" customHeight="1" x14ac:dyDescent="0.15">
      <c r="A15" s="90"/>
      <c r="B15" s="794"/>
      <c r="C15" s="822"/>
      <c r="D15" s="784"/>
      <c r="E15" s="723"/>
      <c r="F15" s="784"/>
      <c r="G15" s="823"/>
      <c r="H15" s="826" t="s">
        <v>41</v>
      </c>
      <c r="I15" s="742" t="s">
        <v>20</v>
      </c>
      <c r="J15" s="818" t="s">
        <v>42</v>
      </c>
      <c r="K15" s="819"/>
      <c r="L15" s="743"/>
      <c r="M15" s="742" t="s">
        <v>20</v>
      </c>
      <c r="N15" s="818" t="s">
        <v>43</v>
      </c>
      <c r="O15" s="820"/>
      <c r="P15" s="820"/>
      <c r="Q15" s="820"/>
      <c r="R15" s="820"/>
      <c r="S15" s="820"/>
      <c r="T15" s="820"/>
      <c r="U15" s="820"/>
      <c r="V15" s="820"/>
      <c r="W15" s="820"/>
      <c r="X15" s="821"/>
      <c r="Y15" s="721"/>
      <c r="Z15" s="86"/>
      <c r="AA15" s="86"/>
      <c r="AB15" s="722"/>
      <c r="AC15" s="721"/>
      <c r="AD15" s="86"/>
      <c r="AE15" s="86"/>
      <c r="AF15" s="722"/>
    </row>
    <row r="16" spans="1:33" s="1" customFormat="1" ht="18.75" customHeight="1" x14ac:dyDescent="0.15">
      <c r="A16" s="90"/>
      <c r="B16" s="794"/>
      <c r="C16" s="822"/>
      <c r="D16" s="784"/>
      <c r="E16" s="723"/>
      <c r="F16" s="784"/>
      <c r="G16" s="823"/>
      <c r="H16" s="1073" t="s">
        <v>44</v>
      </c>
      <c r="I16" s="1075" t="s">
        <v>20</v>
      </c>
      <c r="J16" s="1076" t="s">
        <v>30</v>
      </c>
      <c r="K16" s="1076"/>
      <c r="L16" s="1075" t="s">
        <v>20</v>
      </c>
      <c r="M16" s="1076" t="s">
        <v>40</v>
      </c>
      <c r="N16" s="1076"/>
      <c r="O16" s="827"/>
      <c r="P16" s="827"/>
      <c r="Q16" s="827"/>
      <c r="R16" s="827"/>
      <c r="S16" s="827"/>
      <c r="T16" s="827"/>
      <c r="U16" s="827"/>
      <c r="V16" s="827"/>
      <c r="W16" s="827"/>
      <c r="X16" s="828"/>
      <c r="Y16" s="721"/>
      <c r="Z16" s="86"/>
      <c r="AA16" s="86"/>
      <c r="AB16" s="722"/>
      <c r="AC16" s="721"/>
      <c r="AD16" s="86"/>
      <c r="AE16" s="86"/>
      <c r="AF16" s="722"/>
    </row>
    <row r="17" spans="1:32" s="1" customFormat="1" ht="18.75" customHeight="1" x14ac:dyDescent="0.15">
      <c r="A17" s="90"/>
      <c r="B17" s="794"/>
      <c r="C17" s="822"/>
      <c r="D17" s="784"/>
      <c r="E17" s="723"/>
      <c r="F17" s="784"/>
      <c r="G17" s="823"/>
      <c r="H17" s="1074"/>
      <c r="I17" s="1022"/>
      <c r="J17" s="1050"/>
      <c r="K17" s="1050"/>
      <c r="L17" s="1022"/>
      <c r="M17" s="1050"/>
      <c r="N17" s="1050"/>
      <c r="O17" s="810"/>
      <c r="P17" s="810"/>
      <c r="Q17" s="810"/>
      <c r="R17" s="810"/>
      <c r="S17" s="810"/>
      <c r="T17" s="810"/>
      <c r="U17" s="810"/>
      <c r="V17" s="810"/>
      <c r="W17" s="810"/>
      <c r="X17" s="829"/>
      <c r="Y17" s="721"/>
      <c r="Z17" s="86"/>
      <c r="AA17" s="86"/>
      <c r="AB17" s="722"/>
      <c r="AC17" s="721"/>
      <c r="AD17" s="86"/>
      <c r="AE17" s="86"/>
      <c r="AF17" s="722"/>
    </row>
    <row r="18" spans="1:32" s="1" customFormat="1" ht="18.75" customHeight="1" x14ac:dyDescent="0.15">
      <c r="A18" s="90"/>
      <c r="B18" s="794"/>
      <c r="C18" s="822"/>
      <c r="D18" s="784"/>
      <c r="E18" s="723"/>
      <c r="F18" s="784"/>
      <c r="G18" s="823"/>
      <c r="H18" s="1073" t="s">
        <v>45</v>
      </c>
      <c r="I18" s="1075" t="s">
        <v>20</v>
      </c>
      <c r="J18" s="1076" t="s">
        <v>30</v>
      </c>
      <c r="K18" s="1076"/>
      <c r="L18" s="1075" t="s">
        <v>20</v>
      </c>
      <c r="M18" s="1076" t="s">
        <v>40</v>
      </c>
      <c r="N18" s="1076"/>
      <c r="O18" s="827"/>
      <c r="P18" s="827"/>
      <c r="Q18" s="827"/>
      <c r="R18" s="827"/>
      <c r="S18" s="827"/>
      <c r="T18" s="827"/>
      <c r="U18" s="827"/>
      <c r="V18" s="827"/>
      <c r="W18" s="827"/>
      <c r="X18" s="828"/>
      <c r="Y18" s="721"/>
      <c r="Z18" s="86"/>
      <c r="AA18" s="86"/>
      <c r="AB18" s="722"/>
      <c r="AC18" s="721"/>
      <c r="AD18" s="86"/>
      <c r="AE18" s="86"/>
      <c r="AF18" s="722"/>
    </row>
    <row r="19" spans="1:32" s="1" customFormat="1" ht="18.75" customHeight="1" x14ac:dyDescent="0.15">
      <c r="A19" s="90"/>
      <c r="B19" s="794"/>
      <c r="C19" s="822"/>
      <c r="D19" s="784"/>
      <c r="E19" s="723"/>
      <c r="F19" s="784"/>
      <c r="G19" s="823"/>
      <c r="H19" s="1074"/>
      <c r="I19" s="1022"/>
      <c r="J19" s="1050"/>
      <c r="K19" s="1050"/>
      <c r="L19" s="1022"/>
      <c r="M19" s="1050"/>
      <c r="N19" s="1050"/>
      <c r="O19" s="810"/>
      <c r="P19" s="810"/>
      <c r="Q19" s="810"/>
      <c r="R19" s="810"/>
      <c r="S19" s="810"/>
      <c r="T19" s="810"/>
      <c r="U19" s="810"/>
      <c r="V19" s="810"/>
      <c r="W19" s="810"/>
      <c r="X19" s="829"/>
      <c r="Y19" s="721"/>
      <c r="Z19" s="86"/>
      <c r="AA19" s="86"/>
      <c r="AB19" s="722"/>
      <c r="AC19" s="721"/>
      <c r="AD19" s="86"/>
      <c r="AE19" s="86"/>
      <c r="AF19" s="722"/>
    </row>
    <row r="20" spans="1:32" s="1" customFormat="1" ht="18.75" customHeight="1" x14ac:dyDescent="0.15">
      <c r="A20" s="90"/>
      <c r="B20" s="794"/>
      <c r="C20" s="822"/>
      <c r="D20" s="784"/>
      <c r="E20" s="723"/>
      <c r="F20" s="784"/>
      <c r="G20" s="823"/>
      <c r="H20" s="1073" t="s">
        <v>46</v>
      </c>
      <c r="I20" s="1075" t="s">
        <v>20</v>
      </c>
      <c r="J20" s="1076" t="s">
        <v>30</v>
      </c>
      <c r="K20" s="1076"/>
      <c r="L20" s="1075" t="s">
        <v>20</v>
      </c>
      <c r="M20" s="1076" t="s">
        <v>40</v>
      </c>
      <c r="N20" s="1076"/>
      <c r="O20" s="827"/>
      <c r="P20" s="827"/>
      <c r="Q20" s="827"/>
      <c r="R20" s="827"/>
      <c r="S20" s="827"/>
      <c r="T20" s="827"/>
      <c r="U20" s="827"/>
      <c r="V20" s="827"/>
      <c r="W20" s="827"/>
      <c r="X20" s="828"/>
      <c r="Y20" s="721"/>
      <c r="Z20" s="86"/>
      <c r="AA20" s="86"/>
      <c r="AB20" s="722"/>
      <c r="AC20" s="721"/>
      <c r="AD20" s="86"/>
      <c r="AE20" s="86"/>
      <c r="AF20" s="722"/>
    </row>
    <row r="21" spans="1:32" s="1" customFormat="1" ht="18.75" customHeight="1" x14ac:dyDescent="0.15">
      <c r="A21" s="90"/>
      <c r="B21" s="794"/>
      <c r="C21" s="822"/>
      <c r="D21" s="784"/>
      <c r="E21" s="723"/>
      <c r="F21" s="784"/>
      <c r="G21" s="823"/>
      <c r="H21" s="1074"/>
      <c r="I21" s="1022"/>
      <c r="J21" s="1050"/>
      <c r="K21" s="1050"/>
      <c r="L21" s="1022"/>
      <c r="M21" s="1050"/>
      <c r="N21" s="1050"/>
      <c r="O21" s="810"/>
      <c r="P21" s="810"/>
      <c r="Q21" s="810"/>
      <c r="R21" s="810"/>
      <c r="S21" s="810"/>
      <c r="T21" s="810"/>
      <c r="U21" s="810"/>
      <c r="V21" s="810"/>
      <c r="W21" s="810"/>
      <c r="X21" s="829"/>
      <c r="Y21" s="721"/>
      <c r="Z21" s="86"/>
      <c r="AA21" s="86"/>
      <c r="AB21" s="722"/>
      <c r="AC21" s="721"/>
      <c r="AD21" s="86"/>
      <c r="AE21" s="86"/>
      <c r="AF21" s="722"/>
    </row>
    <row r="22" spans="1:32" s="1" customFormat="1" ht="18.75" customHeight="1" x14ac:dyDescent="0.15">
      <c r="A22" s="90"/>
      <c r="B22" s="794"/>
      <c r="C22" s="822"/>
      <c r="D22" s="784"/>
      <c r="E22" s="723"/>
      <c r="F22" s="784"/>
      <c r="G22" s="823"/>
      <c r="H22" s="1073" t="s">
        <v>47</v>
      </c>
      <c r="I22" s="1075" t="s">
        <v>20</v>
      </c>
      <c r="J22" s="1076" t="s">
        <v>30</v>
      </c>
      <c r="K22" s="1076"/>
      <c r="L22" s="1075" t="s">
        <v>20</v>
      </c>
      <c r="M22" s="1076" t="s">
        <v>40</v>
      </c>
      <c r="N22" s="1076"/>
      <c r="O22" s="827"/>
      <c r="P22" s="827"/>
      <c r="Q22" s="827"/>
      <c r="R22" s="827"/>
      <c r="S22" s="827"/>
      <c r="T22" s="827"/>
      <c r="U22" s="827"/>
      <c r="V22" s="827"/>
      <c r="W22" s="827"/>
      <c r="X22" s="828"/>
      <c r="Y22" s="721"/>
      <c r="Z22" s="86"/>
      <c r="AA22" s="86"/>
      <c r="AB22" s="722"/>
      <c r="AC22" s="721"/>
      <c r="AD22" s="86"/>
      <c r="AE22" s="86"/>
      <c r="AF22" s="722"/>
    </row>
    <row r="23" spans="1:32" s="1" customFormat="1" ht="18.75" customHeight="1" x14ac:dyDescent="0.15">
      <c r="A23" s="90"/>
      <c r="B23" s="794"/>
      <c r="C23" s="822"/>
      <c r="D23" s="784"/>
      <c r="E23" s="723"/>
      <c r="F23" s="784"/>
      <c r="G23" s="823"/>
      <c r="H23" s="1074"/>
      <c r="I23" s="1022"/>
      <c r="J23" s="1050"/>
      <c r="K23" s="1050"/>
      <c r="L23" s="1022"/>
      <c r="M23" s="1050"/>
      <c r="N23" s="1050"/>
      <c r="O23" s="810"/>
      <c r="P23" s="810"/>
      <c r="Q23" s="810"/>
      <c r="R23" s="810"/>
      <c r="S23" s="810"/>
      <c r="T23" s="810"/>
      <c r="U23" s="810"/>
      <c r="V23" s="810"/>
      <c r="W23" s="810"/>
      <c r="X23" s="829"/>
      <c r="Y23" s="721"/>
      <c r="Z23" s="86"/>
      <c r="AA23" s="86"/>
      <c r="AB23" s="722"/>
      <c r="AC23" s="721"/>
      <c r="AD23" s="86"/>
      <c r="AE23" s="86"/>
      <c r="AF23" s="722"/>
    </row>
    <row r="24" spans="1:32" s="1" customFormat="1" ht="18.75" customHeight="1" x14ac:dyDescent="0.15">
      <c r="A24" s="90"/>
      <c r="B24" s="794"/>
      <c r="C24" s="822"/>
      <c r="D24" s="784"/>
      <c r="E24" s="723"/>
      <c r="F24" s="784"/>
      <c r="G24" s="823"/>
      <c r="H24" s="830" t="s">
        <v>48</v>
      </c>
      <c r="I24" s="817" t="s">
        <v>20</v>
      </c>
      <c r="J24" s="818" t="s">
        <v>30</v>
      </c>
      <c r="K24" s="819"/>
      <c r="L24" s="744" t="s">
        <v>20</v>
      </c>
      <c r="M24" s="818" t="s">
        <v>40</v>
      </c>
      <c r="N24" s="745"/>
      <c r="O24" s="745"/>
      <c r="P24" s="745"/>
      <c r="Q24" s="745"/>
      <c r="R24" s="745"/>
      <c r="S24" s="745"/>
      <c r="T24" s="745"/>
      <c r="U24" s="745"/>
      <c r="V24" s="745"/>
      <c r="W24" s="745"/>
      <c r="X24" s="831"/>
      <c r="Y24" s="721"/>
      <c r="Z24" s="86"/>
      <c r="AA24" s="86"/>
      <c r="AB24" s="722"/>
      <c r="AC24" s="721"/>
      <c r="AD24" s="86"/>
      <c r="AE24" s="86"/>
      <c r="AF24" s="722"/>
    </row>
    <row r="25" spans="1:32" s="1" customFormat="1" ht="18.75" customHeight="1" x14ac:dyDescent="0.15">
      <c r="A25" s="832" t="s">
        <v>20</v>
      </c>
      <c r="B25" s="794">
        <v>78</v>
      </c>
      <c r="C25" s="822" t="s">
        <v>54</v>
      </c>
      <c r="D25" s="832" t="s">
        <v>20</v>
      </c>
      <c r="E25" s="723" t="s">
        <v>55</v>
      </c>
      <c r="F25" s="784"/>
      <c r="G25" s="823"/>
      <c r="H25" s="833" t="s">
        <v>49</v>
      </c>
      <c r="I25" s="742" t="s">
        <v>20</v>
      </c>
      <c r="J25" s="810" t="s">
        <v>30</v>
      </c>
      <c r="K25" s="810"/>
      <c r="L25" s="744" t="s">
        <v>20</v>
      </c>
      <c r="M25" s="810" t="s">
        <v>50</v>
      </c>
      <c r="N25" s="818"/>
      <c r="O25" s="742" t="s">
        <v>20</v>
      </c>
      <c r="P25" s="818" t="s">
        <v>51</v>
      </c>
      <c r="Q25" s="745"/>
      <c r="R25" s="745"/>
      <c r="S25" s="745"/>
      <c r="T25" s="745"/>
      <c r="U25" s="745"/>
      <c r="V25" s="745"/>
      <c r="W25" s="745"/>
      <c r="X25" s="831"/>
      <c r="Y25" s="721"/>
      <c r="Z25" s="86"/>
      <c r="AA25" s="86"/>
      <c r="AB25" s="722"/>
      <c r="AC25" s="721"/>
      <c r="AD25" s="86"/>
      <c r="AE25" s="86"/>
      <c r="AF25" s="722"/>
    </row>
    <row r="26" spans="1:32" s="1" customFormat="1" ht="18.75" customHeight="1" x14ac:dyDescent="0.15">
      <c r="A26" s="90"/>
      <c r="B26" s="794"/>
      <c r="C26" s="822"/>
      <c r="D26" s="832" t="s">
        <v>20</v>
      </c>
      <c r="E26" s="723" t="s">
        <v>59</v>
      </c>
      <c r="F26" s="784"/>
      <c r="G26" s="823"/>
      <c r="H26" s="833" t="s">
        <v>52</v>
      </c>
      <c r="I26" s="834" t="s">
        <v>20</v>
      </c>
      <c r="J26" s="818" t="s">
        <v>30</v>
      </c>
      <c r="K26" s="819"/>
      <c r="L26" s="742" t="s">
        <v>20</v>
      </c>
      <c r="M26" s="818" t="s">
        <v>40</v>
      </c>
      <c r="N26" s="745"/>
      <c r="O26" s="745"/>
      <c r="P26" s="745"/>
      <c r="Q26" s="745"/>
      <c r="R26" s="745"/>
      <c r="S26" s="745"/>
      <c r="T26" s="745"/>
      <c r="U26" s="745"/>
      <c r="V26" s="745"/>
      <c r="W26" s="745"/>
      <c r="X26" s="831"/>
      <c r="Y26" s="721"/>
      <c r="Z26" s="86"/>
      <c r="AA26" s="86"/>
      <c r="AB26" s="722"/>
      <c r="AC26" s="721"/>
      <c r="AD26" s="86"/>
      <c r="AE26" s="86"/>
      <c r="AF26" s="722"/>
    </row>
    <row r="27" spans="1:32" s="1" customFormat="1" ht="18.75" customHeight="1" x14ac:dyDescent="0.15">
      <c r="A27" s="90"/>
      <c r="B27" s="794"/>
      <c r="C27" s="822"/>
      <c r="D27" s="832" t="s">
        <v>20</v>
      </c>
      <c r="E27" s="723" t="s">
        <v>63</v>
      </c>
      <c r="F27" s="784"/>
      <c r="G27" s="823"/>
      <c r="H27" s="830" t="s">
        <v>53</v>
      </c>
      <c r="I27" s="834" t="s">
        <v>20</v>
      </c>
      <c r="J27" s="818" t="s">
        <v>30</v>
      </c>
      <c r="K27" s="819"/>
      <c r="L27" s="744" t="s">
        <v>20</v>
      </c>
      <c r="M27" s="818" t="s">
        <v>40</v>
      </c>
      <c r="N27" s="745"/>
      <c r="O27" s="745"/>
      <c r="P27" s="745"/>
      <c r="Q27" s="745"/>
      <c r="R27" s="745"/>
      <c r="S27" s="745"/>
      <c r="T27" s="745"/>
      <c r="U27" s="745"/>
      <c r="V27" s="745"/>
      <c r="W27" s="745"/>
      <c r="X27" s="831"/>
      <c r="Y27" s="742"/>
      <c r="Z27" s="2"/>
      <c r="AA27" s="86"/>
      <c r="AB27" s="722"/>
      <c r="AC27" s="742"/>
      <c r="AD27" s="2"/>
      <c r="AE27" s="86"/>
      <c r="AF27" s="722"/>
    </row>
    <row r="28" spans="1:32" s="1" customFormat="1" ht="18.75" customHeight="1" x14ac:dyDescent="0.15">
      <c r="A28" s="832"/>
      <c r="B28" s="794"/>
      <c r="C28" s="822"/>
      <c r="D28" s="832"/>
      <c r="E28" s="723"/>
      <c r="F28" s="784"/>
      <c r="G28" s="823"/>
      <c r="H28" s="833" t="s">
        <v>56</v>
      </c>
      <c r="I28" s="834" t="s">
        <v>20</v>
      </c>
      <c r="J28" s="818" t="s">
        <v>30</v>
      </c>
      <c r="K28" s="818"/>
      <c r="L28" s="835" t="s">
        <v>20</v>
      </c>
      <c r="M28" s="818" t="s">
        <v>57</v>
      </c>
      <c r="N28" s="818"/>
      <c r="O28" s="742" t="s">
        <v>20</v>
      </c>
      <c r="P28" s="818" t="s">
        <v>58</v>
      </c>
      <c r="Q28" s="745"/>
      <c r="R28" s="745"/>
      <c r="S28" s="745"/>
      <c r="T28" s="745"/>
      <c r="U28" s="745"/>
      <c r="V28" s="745"/>
      <c r="W28" s="745"/>
      <c r="X28" s="831"/>
      <c r="Y28" s="721"/>
      <c r="Z28" s="86"/>
      <c r="AA28" s="86"/>
      <c r="AB28" s="722"/>
      <c r="AC28" s="721"/>
      <c r="AD28" s="86"/>
      <c r="AE28" s="86"/>
      <c r="AF28" s="722"/>
    </row>
    <row r="29" spans="1:32" s="1" customFormat="1" ht="18.75" customHeight="1" x14ac:dyDescent="0.15">
      <c r="A29" s="90"/>
      <c r="B29" s="794"/>
      <c r="C29" s="822"/>
      <c r="D29" s="832"/>
      <c r="E29" s="723"/>
      <c r="F29" s="784"/>
      <c r="G29" s="823"/>
      <c r="H29" s="833" t="s">
        <v>60</v>
      </c>
      <c r="I29" s="834" t="s">
        <v>20</v>
      </c>
      <c r="J29" s="818" t="s">
        <v>30</v>
      </c>
      <c r="K29" s="818"/>
      <c r="L29" s="835" t="s">
        <v>20</v>
      </c>
      <c r="M29" s="818" t="s">
        <v>61</v>
      </c>
      <c r="N29" s="836"/>
      <c r="O29" s="836"/>
      <c r="P29" s="742" t="s">
        <v>20</v>
      </c>
      <c r="Q29" s="818" t="s">
        <v>62</v>
      </c>
      <c r="R29" s="836"/>
      <c r="S29" s="836"/>
      <c r="T29" s="836"/>
      <c r="U29" s="836"/>
      <c r="V29" s="836"/>
      <c r="W29" s="836"/>
      <c r="X29" s="837"/>
      <c r="Y29" s="721"/>
      <c r="Z29" s="86"/>
      <c r="AA29" s="86"/>
      <c r="AB29" s="722"/>
      <c r="AC29" s="721"/>
      <c r="AD29" s="86"/>
      <c r="AE29" s="86"/>
      <c r="AF29" s="722"/>
    </row>
    <row r="30" spans="1:32" s="1" customFormat="1" ht="18.75" customHeight="1" x14ac:dyDescent="0.15">
      <c r="A30" s="90"/>
      <c r="B30" s="794"/>
      <c r="C30" s="822"/>
      <c r="D30" s="832"/>
      <c r="E30" s="723"/>
      <c r="F30" s="784"/>
      <c r="G30" s="823"/>
      <c r="H30" s="826" t="s">
        <v>64</v>
      </c>
      <c r="I30" s="834" t="s">
        <v>20</v>
      </c>
      <c r="J30" s="818" t="s">
        <v>30</v>
      </c>
      <c r="K30" s="819"/>
      <c r="L30" s="744" t="s">
        <v>20</v>
      </c>
      <c r="M30" s="818" t="s">
        <v>40</v>
      </c>
      <c r="N30" s="745"/>
      <c r="O30" s="745"/>
      <c r="P30" s="745"/>
      <c r="Q30" s="745"/>
      <c r="R30" s="745"/>
      <c r="S30" s="745"/>
      <c r="T30" s="745"/>
      <c r="U30" s="745"/>
      <c r="V30" s="745"/>
      <c r="W30" s="745"/>
      <c r="X30" s="831"/>
      <c r="Y30" s="721"/>
      <c r="Z30" s="86"/>
      <c r="AA30" s="86"/>
      <c r="AB30" s="722"/>
      <c r="AC30" s="721"/>
      <c r="AD30" s="86"/>
      <c r="AE30" s="86"/>
      <c r="AF30" s="722"/>
    </row>
    <row r="31" spans="1:32" s="1" customFormat="1" ht="18.75" customHeight="1" x14ac:dyDescent="0.15">
      <c r="A31" s="90"/>
      <c r="B31" s="794"/>
      <c r="C31" s="822"/>
      <c r="D31" s="784"/>
      <c r="E31" s="723"/>
      <c r="F31" s="784"/>
      <c r="G31" s="823"/>
      <c r="H31" s="830" t="s">
        <v>65</v>
      </c>
      <c r="I31" s="834" t="s">
        <v>20</v>
      </c>
      <c r="J31" s="818" t="s">
        <v>30</v>
      </c>
      <c r="K31" s="819"/>
      <c r="L31" s="742" t="s">
        <v>20</v>
      </c>
      <c r="M31" s="818" t="s">
        <v>40</v>
      </c>
      <c r="N31" s="745"/>
      <c r="O31" s="745"/>
      <c r="P31" s="745"/>
      <c r="Q31" s="745"/>
      <c r="R31" s="745"/>
      <c r="S31" s="745"/>
      <c r="T31" s="745"/>
      <c r="U31" s="745"/>
      <c r="V31" s="745"/>
      <c r="W31" s="745"/>
      <c r="X31" s="831"/>
      <c r="Y31" s="721"/>
      <c r="Z31" s="86"/>
      <c r="AA31" s="86"/>
      <c r="AB31" s="722"/>
      <c r="AC31" s="721"/>
      <c r="AD31" s="86"/>
      <c r="AE31" s="86"/>
      <c r="AF31" s="722"/>
    </row>
    <row r="32" spans="1:32" s="1" customFormat="1" ht="18.75" customHeight="1" x14ac:dyDescent="0.15">
      <c r="A32" s="90"/>
      <c r="B32" s="794"/>
      <c r="C32" s="822"/>
      <c r="D32" s="784"/>
      <c r="E32" s="723"/>
      <c r="F32" s="784"/>
      <c r="G32" s="823"/>
      <c r="H32" s="826" t="s">
        <v>66</v>
      </c>
      <c r="I32" s="817" t="s">
        <v>20</v>
      </c>
      <c r="J32" s="818" t="s">
        <v>30</v>
      </c>
      <c r="K32" s="819"/>
      <c r="L32" s="744" t="s">
        <v>20</v>
      </c>
      <c r="M32" s="818" t="s">
        <v>40</v>
      </c>
      <c r="N32" s="745"/>
      <c r="O32" s="745"/>
      <c r="P32" s="745"/>
      <c r="Q32" s="745"/>
      <c r="R32" s="745"/>
      <c r="S32" s="745"/>
      <c r="T32" s="745"/>
      <c r="U32" s="745"/>
      <c r="V32" s="745"/>
      <c r="W32" s="745"/>
      <c r="X32" s="831"/>
      <c r="Y32" s="721"/>
      <c r="Z32" s="86"/>
      <c r="AA32" s="86"/>
      <c r="AB32" s="722"/>
      <c r="AC32" s="721"/>
      <c r="AD32" s="86"/>
      <c r="AE32" s="86"/>
      <c r="AF32" s="722"/>
    </row>
    <row r="33" spans="1:32" s="1" customFormat="1" ht="18.75" customHeight="1" x14ac:dyDescent="0.15">
      <c r="A33" s="90"/>
      <c r="B33" s="794"/>
      <c r="C33" s="822"/>
      <c r="D33" s="784"/>
      <c r="E33" s="723"/>
      <c r="F33" s="784"/>
      <c r="G33" s="823"/>
      <c r="H33" s="838" t="s">
        <v>67</v>
      </c>
      <c r="I33" s="744" t="s">
        <v>20</v>
      </c>
      <c r="J33" s="818" t="s">
        <v>30</v>
      </c>
      <c r="K33" s="819"/>
      <c r="L33" s="813" t="s">
        <v>20</v>
      </c>
      <c r="M33" s="818" t="s">
        <v>40</v>
      </c>
      <c r="N33" s="745"/>
      <c r="O33" s="745"/>
      <c r="P33" s="745"/>
      <c r="Q33" s="745"/>
      <c r="R33" s="745"/>
      <c r="S33" s="745"/>
      <c r="T33" s="745"/>
      <c r="U33" s="745"/>
      <c r="V33" s="745"/>
      <c r="W33" s="745"/>
      <c r="X33" s="831"/>
      <c r="Y33" s="721"/>
      <c r="Z33" s="86"/>
      <c r="AA33" s="86"/>
      <c r="AB33" s="722"/>
      <c r="AC33" s="721"/>
      <c r="AD33" s="86"/>
      <c r="AE33" s="86"/>
      <c r="AF33" s="722"/>
    </row>
    <row r="34" spans="1:32" s="1" customFormat="1" ht="18.75" customHeight="1" x14ac:dyDescent="0.15">
      <c r="A34" s="90"/>
      <c r="B34" s="794"/>
      <c r="C34" s="822"/>
      <c r="D34" s="784"/>
      <c r="E34" s="723"/>
      <c r="F34" s="784"/>
      <c r="G34" s="823"/>
      <c r="H34" s="833" t="s">
        <v>68</v>
      </c>
      <c r="I34" s="817" t="s">
        <v>20</v>
      </c>
      <c r="J34" s="818" t="s">
        <v>30</v>
      </c>
      <c r="K34" s="819"/>
      <c r="L34" s="813" t="s">
        <v>20</v>
      </c>
      <c r="M34" s="818" t="s">
        <v>40</v>
      </c>
      <c r="N34" s="745"/>
      <c r="O34" s="745"/>
      <c r="P34" s="745"/>
      <c r="Q34" s="745"/>
      <c r="R34" s="745"/>
      <c r="S34" s="745"/>
      <c r="T34" s="745"/>
      <c r="U34" s="745"/>
      <c r="V34" s="745"/>
      <c r="W34" s="745"/>
      <c r="X34" s="831"/>
      <c r="Y34" s="721"/>
      <c r="Z34" s="86"/>
      <c r="AA34" s="86"/>
      <c r="AB34" s="722"/>
      <c r="AC34" s="721"/>
      <c r="AD34" s="86"/>
      <c r="AE34" s="86"/>
      <c r="AF34" s="722"/>
    </row>
    <row r="35" spans="1:32" s="1" customFormat="1" ht="18.75" customHeight="1" x14ac:dyDescent="0.15">
      <c r="A35" s="90"/>
      <c r="B35" s="794"/>
      <c r="C35" s="822"/>
      <c r="D35" s="784"/>
      <c r="E35" s="723"/>
      <c r="F35" s="784"/>
      <c r="G35" s="823"/>
      <c r="H35" s="833" t="s">
        <v>69</v>
      </c>
      <c r="I35" s="742" t="s">
        <v>20</v>
      </c>
      <c r="J35" s="818" t="s">
        <v>30</v>
      </c>
      <c r="K35" s="819"/>
      <c r="L35" s="813" t="s">
        <v>20</v>
      </c>
      <c r="M35" s="818" t="s">
        <v>40</v>
      </c>
      <c r="N35" s="745"/>
      <c r="O35" s="745"/>
      <c r="P35" s="745"/>
      <c r="Q35" s="745"/>
      <c r="R35" s="745"/>
      <c r="S35" s="745"/>
      <c r="T35" s="745"/>
      <c r="U35" s="745"/>
      <c r="V35" s="745"/>
      <c r="W35" s="745"/>
      <c r="X35" s="831"/>
      <c r="Y35" s="721"/>
      <c r="Z35" s="86"/>
      <c r="AA35" s="86"/>
      <c r="AB35" s="722"/>
      <c r="AC35" s="721"/>
      <c r="AD35" s="86"/>
      <c r="AE35" s="86"/>
      <c r="AF35" s="722"/>
    </row>
    <row r="36" spans="1:32" s="1" customFormat="1" ht="18.75" customHeight="1" x14ac:dyDescent="0.15">
      <c r="A36" s="90"/>
      <c r="B36" s="794"/>
      <c r="C36" s="822"/>
      <c r="D36" s="784"/>
      <c r="E36" s="723"/>
      <c r="F36" s="784"/>
      <c r="G36" s="823"/>
      <c r="H36" s="1088" t="s">
        <v>70</v>
      </c>
      <c r="I36" s="834" t="s">
        <v>20</v>
      </c>
      <c r="J36" s="827" t="s">
        <v>30</v>
      </c>
      <c r="K36" s="824"/>
      <c r="L36" s="835" t="s">
        <v>20</v>
      </c>
      <c r="M36" s="827" t="s">
        <v>71</v>
      </c>
      <c r="N36" s="824"/>
      <c r="O36" s="824"/>
      <c r="P36" s="824"/>
      <c r="Q36" s="824"/>
      <c r="R36" s="835" t="s">
        <v>20</v>
      </c>
      <c r="S36" s="827" t="s">
        <v>72</v>
      </c>
      <c r="T36" s="827"/>
      <c r="U36" s="824"/>
      <c r="V36" s="824"/>
      <c r="W36" s="824"/>
      <c r="X36" s="825"/>
      <c r="Y36" s="721"/>
      <c r="Z36" s="86"/>
      <c r="AA36" s="86"/>
      <c r="AB36" s="722"/>
      <c r="AC36" s="721"/>
      <c r="AD36" s="86"/>
      <c r="AE36" s="86"/>
      <c r="AF36" s="722"/>
    </row>
    <row r="37" spans="1:32" s="1" customFormat="1" ht="18.75" customHeight="1" x14ac:dyDescent="0.15">
      <c r="A37" s="90"/>
      <c r="B37" s="794"/>
      <c r="C37" s="822"/>
      <c r="D37" s="784"/>
      <c r="E37" s="723"/>
      <c r="F37" s="784"/>
      <c r="G37" s="823"/>
      <c r="H37" s="1089"/>
      <c r="I37" s="832" t="s">
        <v>20</v>
      </c>
      <c r="J37" s="1" t="s">
        <v>73</v>
      </c>
      <c r="K37" s="87"/>
      <c r="L37" s="87"/>
      <c r="M37" s="87"/>
      <c r="N37" s="87"/>
      <c r="O37" s="742" t="s">
        <v>20</v>
      </c>
      <c r="P37" s="839" t="s">
        <v>74</v>
      </c>
      <c r="Q37" s="87"/>
      <c r="R37" s="87"/>
      <c r="S37" s="87"/>
      <c r="T37" s="87"/>
      <c r="U37" s="742" t="s">
        <v>20</v>
      </c>
      <c r="V37" s="839" t="s">
        <v>75</v>
      </c>
      <c r="W37" s="87"/>
      <c r="X37" s="840"/>
      <c r="Y37" s="841"/>
      <c r="Z37" s="86"/>
      <c r="AA37" s="86"/>
      <c r="AB37" s="722"/>
      <c r="AC37" s="721"/>
      <c r="AD37" s="86"/>
      <c r="AE37" s="86"/>
      <c r="AF37" s="722"/>
    </row>
    <row r="38" spans="1:32" s="1" customFormat="1" ht="18.75" customHeight="1" x14ac:dyDescent="0.15">
      <c r="A38" s="90"/>
      <c r="B38" s="794"/>
      <c r="C38" s="822"/>
      <c r="D38" s="784"/>
      <c r="E38" s="723"/>
      <c r="F38" s="784"/>
      <c r="G38" s="823"/>
      <c r="H38" s="1090"/>
      <c r="I38" s="832" t="s">
        <v>20</v>
      </c>
      <c r="J38" s="1" t="s">
        <v>76</v>
      </c>
      <c r="K38" s="814"/>
      <c r="L38" s="814"/>
      <c r="M38" s="814"/>
      <c r="N38" s="814"/>
      <c r="O38" s="742" t="s">
        <v>20</v>
      </c>
      <c r="P38" s="746" t="s">
        <v>77</v>
      </c>
      <c r="Q38" s="814"/>
      <c r="R38" s="814"/>
      <c r="S38" s="814"/>
      <c r="T38" s="814"/>
      <c r="U38" s="814"/>
      <c r="V38" s="814"/>
      <c r="W38" s="814"/>
      <c r="X38" s="815"/>
      <c r="Y38" s="721"/>
      <c r="Z38" s="86"/>
      <c r="AA38" s="86"/>
      <c r="AB38" s="722"/>
      <c r="AC38" s="721"/>
      <c r="AD38" s="86"/>
      <c r="AE38" s="86"/>
      <c r="AF38" s="722"/>
    </row>
    <row r="39" spans="1:32" s="1" customFormat="1" ht="18.75" customHeight="1" x14ac:dyDescent="0.15">
      <c r="A39" s="791"/>
      <c r="B39" s="786"/>
      <c r="C39" s="792"/>
      <c r="D39" s="229"/>
      <c r="E39" s="842"/>
      <c r="F39" s="785"/>
      <c r="G39" s="237"/>
      <c r="H39" s="780" t="s">
        <v>941</v>
      </c>
      <c r="I39" s="846" t="s">
        <v>20</v>
      </c>
      <c r="J39" s="43" t="s">
        <v>30</v>
      </c>
      <c r="K39" s="43"/>
      <c r="L39" s="847" t="s">
        <v>20</v>
      </c>
      <c r="M39" s="43" t="s">
        <v>935</v>
      </c>
      <c r="N39" s="848"/>
      <c r="O39" s="847" t="s">
        <v>20</v>
      </c>
      <c r="P39" s="234" t="s">
        <v>936</v>
      </c>
      <c r="Q39" s="849"/>
      <c r="R39" s="847" t="s">
        <v>20</v>
      </c>
      <c r="S39" s="43" t="s">
        <v>937</v>
      </c>
      <c r="T39" s="849"/>
      <c r="U39" s="847" t="s">
        <v>20</v>
      </c>
      <c r="V39" s="43" t="s">
        <v>938</v>
      </c>
      <c r="W39" s="850"/>
      <c r="X39" s="851"/>
      <c r="Y39" s="843"/>
      <c r="Z39" s="843"/>
      <c r="AA39" s="843"/>
      <c r="AB39" s="844"/>
      <c r="AC39" s="845"/>
      <c r="AD39" s="843"/>
      <c r="AE39" s="843"/>
      <c r="AF39" s="844"/>
    </row>
    <row r="40" spans="1:32" ht="20.25" customHeight="1" x14ac:dyDescent="0.15"/>
    <row r="41" spans="1:32" ht="20.25" customHeight="1" x14ac:dyDescent="0.15">
      <c r="A41" s="1077" t="s">
        <v>78</v>
      </c>
      <c r="B41" s="1077"/>
      <c r="C41" s="1077"/>
      <c r="D41" s="1077"/>
      <c r="E41" s="1077"/>
      <c r="F41" s="1077"/>
      <c r="G41" s="1077"/>
      <c r="H41" s="1077"/>
      <c r="I41" s="1077"/>
      <c r="J41" s="1077"/>
      <c r="K41" s="1077"/>
      <c r="L41" s="1077"/>
      <c r="M41" s="1077"/>
      <c r="N41" s="1077"/>
      <c r="O41" s="1077"/>
      <c r="P41" s="1077"/>
      <c r="Q41" s="1077"/>
      <c r="R41" s="1077"/>
      <c r="S41" s="1077"/>
      <c r="T41" s="1077"/>
      <c r="U41" s="1077"/>
      <c r="V41" s="1077"/>
      <c r="W41" s="1077"/>
      <c r="X41" s="1077"/>
      <c r="Y41" s="1077"/>
      <c r="Z41" s="1077"/>
      <c r="AA41" s="1077"/>
      <c r="AB41" s="1077"/>
      <c r="AC41" s="1077"/>
      <c r="AD41" s="1077"/>
      <c r="AE41" s="1077"/>
      <c r="AF41" s="1077"/>
    </row>
    <row r="42" spans="1:32" ht="20.25" customHeight="1" x14ac:dyDescent="0.15"/>
    <row r="43" spans="1:32" ht="30" customHeight="1" x14ac:dyDescent="0.15">
      <c r="S43" s="1057" t="s">
        <v>79</v>
      </c>
      <c r="T43" s="1078"/>
      <c r="U43" s="1078"/>
      <c r="V43" s="1058"/>
      <c r="W43" s="1057"/>
      <c r="X43" s="1078"/>
      <c r="Y43" s="1078"/>
      <c r="Z43" s="1078"/>
      <c r="AA43" s="1078"/>
      <c r="AB43" s="1078"/>
      <c r="AC43" s="1078"/>
      <c r="AD43" s="1078"/>
      <c r="AE43" s="1078"/>
      <c r="AF43" s="1058"/>
    </row>
    <row r="44" spans="1:32" ht="20.25" customHeight="1" x14ac:dyDescent="0.15">
      <c r="A44" s="211"/>
      <c r="B44" s="211"/>
      <c r="C44" s="200"/>
      <c r="D44" s="200"/>
      <c r="E44" s="200"/>
      <c r="F44" s="200"/>
      <c r="G44" s="188"/>
      <c r="H44" s="200"/>
      <c r="I44" s="200"/>
      <c r="J44" s="200"/>
      <c r="K44" s="200"/>
      <c r="L44" s="200"/>
      <c r="M44" s="200"/>
      <c r="N44" s="200"/>
      <c r="O44" s="200"/>
      <c r="P44" s="200"/>
      <c r="Q44" s="200"/>
      <c r="R44" s="200"/>
      <c r="S44" s="200"/>
      <c r="T44" s="200"/>
      <c r="U44" s="200"/>
      <c r="V44" s="200"/>
      <c r="W44" s="200"/>
      <c r="X44" s="200"/>
      <c r="Y44" s="200"/>
      <c r="Z44" s="200"/>
      <c r="AA44" s="200"/>
      <c r="AB44" s="200"/>
      <c r="AC44" s="200"/>
      <c r="AD44" s="200"/>
      <c r="AE44" s="200"/>
      <c r="AF44" s="200"/>
    </row>
    <row r="45" spans="1:32" ht="18" customHeight="1" x14ac:dyDescent="0.15">
      <c r="A45" s="1057" t="s">
        <v>12</v>
      </c>
      <c r="B45" s="1078"/>
      <c r="C45" s="1058"/>
      <c r="D45" s="1057" t="s">
        <v>13</v>
      </c>
      <c r="E45" s="1058"/>
      <c r="F45" s="1079" t="s">
        <v>14</v>
      </c>
      <c r="G45" s="1080"/>
      <c r="H45" s="1057" t="s">
        <v>80</v>
      </c>
      <c r="I45" s="1078"/>
      <c r="J45" s="1078"/>
      <c r="K45" s="1078"/>
      <c r="L45" s="1078"/>
      <c r="M45" s="1078"/>
      <c r="N45" s="1078"/>
      <c r="O45" s="1078"/>
      <c r="P45" s="1078"/>
      <c r="Q45" s="1078"/>
      <c r="R45" s="1078"/>
      <c r="S45" s="1078"/>
      <c r="T45" s="1078"/>
      <c r="U45" s="1078"/>
      <c r="V45" s="1078"/>
      <c r="W45" s="1078"/>
      <c r="X45" s="1078"/>
      <c r="Y45" s="1078"/>
      <c r="Z45" s="1078"/>
      <c r="AA45" s="1078"/>
      <c r="AB45" s="1078"/>
      <c r="AC45" s="1078"/>
      <c r="AD45" s="1078"/>
      <c r="AE45" s="1078"/>
      <c r="AF45" s="1058"/>
    </row>
    <row r="46" spans="1:32" ht="18.75" customHeight="1" x14ac:dyDescent="0.15">
      <c r="A46" s="1059" t="s">
        <v>18</v>
      </c>
      <c r="B46" s="1060"/>
      <c r="C46" s="1061"/>
      <c r="D46" s="196"/>
      <c r="E46" s="162"/>
      <c r="F46" s="126"/>
      <c r="G46" s="204"/>
      <c r="H46" s="1065" t="s">
        <v>19</v>
      </c>
      <c r="I46" s="186" t="s">
        <v>20</v>
      </c>
      <c r="J46" s="120" t="s">
        <v>21</v>
      </c>
      <c r="K46" s="120"/>
      <c r="L46" s="120"/>
      <c r="M46" s="172" t="s">
        <v>20</v>
      </c>
      <c r="N46" s="120" t="s">
        <v>22</v>
      </c>
      <c r="O46" s="120"/>
      <c r="P46" s="120"/>
      <c r="Q46" s="172" t="s">
        <v>20</v>
      </c>
      <c r="R46" s="120" t="s">
        <v>23</v>
      </c>
      <c r="S46" s="120"/>
      <c r="T46" s="120"/>
      <c r="U46" s="172" t="s">
        <v>20</v>
      </c>
      <c r="V46" s="120" t="s">
        <v>24</v>
      </c>
      <c r="W46" s="120"/>
      <c r="X46" s="120"/>
      <c r="Y46" s="120"/>
      <c r="Z46" s="120"/>
      <c r="AA46" s="120"/>
      <c r="AB46" s="120"/>
      <c r="AC46" s="120"/>
      <c r="AD46" s="120"/>
      <c r="AE46" s="120"/>
      <c r="AF46" s="127"/>
    </row>
    <row r="47" spans="1:32" ht="18.75" customHeight="1" x14ac:dyDescent="0.15">
      <c r="A47" s="1062"/>
      <c r="B47" s="1063"/>
      <c r="C47" s="1064"/>
      <c r="D47" s="197"/>
      <c r="E47" s="163"/>
      <c r="F47" s="149"/>
      <c r="G47" s="189"/>
      <c r="H47" s="1066"/>
      <c r="I47" s="203" t="s">
        <v>20</v>
      </c>
      <c r="J47" s="198" t="s">
        <v>25</v>
      </c>
      <c r="K47" s="198"/>
      <c r="L47" s="198"/>
      <c r="M47" s="187" t="s">
        <v>20</v>
      </c>
      <c r="N47" s="198" t="s">
        <v>26</v>
      </c>
      <c r="O47" s="198"/>
      <c r="P47" s="198"/>
      <c r="Q47" s="187" t="s">
        <v>20</v>
      </c>
      <c r="R47" s="198" t="s">
        <v>27</v>
      </c>
      <c r="S47" s="198"/>
      <c r="T47" s="198"/>
      <c r="U47" s="187" t="s">
        <v>20</v>
      </c>
      <c r="V47" s="198" t="s">
        <v>28</v>
      </c>
      <c r="W47" s="198"/>
      <c r="X47" s="198"/>
      <c r="Y47" s="200"/>
      <c r="Z47" s="200"/>
      <c r="AA47" s="200"/>
      <c r="AB47" s="200"/>
      <c r="AC47" s="200"/>
      <c r="AD47" s="200"/>
      <c r="AE47" s="200"/>
      <c r="AF47" s="163"/>
    </row>
    <row r="48" spans="1:32" s="1" customFormat="1" ht="19.5" customHeight="1" x14ac:dyDescent="0.15">
      <c r="A48" s="129"/>
      <c r="B48" s="130"/>
      <c r="C48" s="131"/>
      <c r="D48" s="132"/>
      <c r="E48" s="124"/>
      <c r="F48" s="133"/>
      <c r="G48" s="134"/>
      <c r="H48" s="213" t="s">
        <v>29</v>
      </c>
      <c r="I48" s="174" t="s">
        <v>20</v>
      </c>
      <c r="J48" s="143" t="s">
        <v>30</v>
      </c>
      <c r="K48" s="143"/>
      <c r="L48" s="169"/>
      <c r="M48" s="185" t="s">
        <v>20</v>
      </c>
      <c r="N48" s="143" t="s">
        <v>31</v>
      </c>
      <c r="O48" s="143"/>
      <c r="P48" s="169"/>
      <c r="Q48" s="185" t="s">
        <v>20</v>
      </c>
      <c r="R48" s="137" t="s">
        <v>32</v>
      </c>
      <c r="S48" s="137"/>
      <c r="T48" s="137"/>
      <c r="U48" s="175"/>
      <c r="V48" s="175"/>
      <c r="W48" s="175"/>
      <c r="X48" s="175"/>
      <c r="Y48" s="175"/>
      <c r="Z48" s="175"/>
      <c r="AA48" s="175"/>
      <c r="AB48" s="175"/>
      <c r="AC48" s="175"/>
      <c r="AD48" s="175"/>
      <c r="AE48" s="175"/>
      <c r="AF48" s="765"/>
    </row>
    <row r="49" spans="1:32" s="1" customFormat="1" ht="19.5" customHeight="1" x14ac:dyDescent="0.15">
      <c r="A49" s="171"/>
      <c r="B49" s="130"/>
      <c r="C49" s="166"/>
      <c r="D49" s="171"/>
      <c r="E49" s="124"/>
      <c r="F49" s="133"/>
      <c r="G49" s="134"/>
      <c r="H49" s="766" t="s">
        <v>38</v>
      </c>
      <c r="I49" s="180" t="s">
        <v>20</v>
      </c>
      <c r="J49" s="767" t="s">
        <v>35</v>
      </c>
      <c r="K49" s="768"/>
      <c r="L49" s="769"/>
      <c r="M49" s="770" t="s">
        <v>20</v>
      </c>
      <c r="N49" s="767" t="s">
        <v>36</v>
      </c>
      <c r="O49" s="770"/>
      <c r="P49" s="767"/>
      <c r="Q49" s="771"/>
      <c r="R49" s="771"/>
      <c r="S49" s="771"/>
      <c r="T49" s="771"/>
      <c r="U49" s="771"/>
      <c r="V49" s="771"/>
      <c r="W49" s="771"/>
      <c r="X49" s="771"/>
      <c r="Y49" s="771"/>
      <c r="Z49" s="771"/>
      <c r="AA49" s="771"/>
      <c r="AB49" s="771"/>
      <c r="AC49" s="771"/>
      <c r="AD49" s="771"/>
      <c r="AE49" s="771"/>
      <c r="AF49" s="772"/>
    </row>
    <row r="50" spans="1:32" s="1" customFormat="1" ht="18.75" customHeight="1" x14ac:dyDescent="0.15">
      <c r="A50" s="129"/>
      <c r="B50" s="130"/>
      <c r="C50" s="166"/>
      <c r="D50" s="171"/>
      <c r="E50" s="124"/>
      <c r="F50" s="133"/>
      <c r="G50" s="193"/>
      <c r="H50" s="213" t="s">
        <v>34</v>
      </c>
      <c r="I50" s="773" t="s">
        <v>20</v>
      </c>
      <c r="J50" s="143" t="s">
        <v>35</v>
      </c>
      <c r="K50" s="764"/>
      <c r="L50" s="169"/>
      <c r="M50" s="185" t="s">
        <v>20</v>
      </c>
      <c r="N50" s="143" t="s">
        <v>36</v>
      </c>
      <c r="O50" s="185"/>
      <c r="P50" s="143"/>
      <c r="Q50" s="175"/>
      <c r="R50" s="175"/>
      <c r="S50" s="175"/>
      <c r="T50" s="137"/>
      <c r="U50" s="137"/>
      <c r="V50" s="143"/>
      <c r="W50" s="143"/>
      <c r="X50" s="143"/>
      <c r="Y50" s="143"/>
      <c r="Z50" s="143"/>
      <c r="AA50" s="143"/>
      <c r="AB50" s="143"/>
      <c r="AC50" s="143"/>
      <c r="AD50" s="143"/>
      <c r="AE50" s="143"/>
      <c r="AF50" s="144"/>
    </row>
    <row r="51" spans="1:32" s="1" customFormat="1" ht="18.75" customHeight="1" x14ac:dyDescent="0.15">
      <c r="A51" s="171" t="s">
        <v>20</v>
      </c>
      <c r="B51" s="130">
        <v>78</v>
      </c>
      <c r="C51" s="166" t="s">
        <v>82</v>
      </c>
      <c r="D51" s="171" t="s">
        <v>20</v>
      </c>
      <c r="E51" s="124" t="s">
        <v>83</v>
      </c>
      <c r="F51" s="133"/>
      <c r="G51" s="193"/>
      <c r="H51" s="155" t="s">
        <v>81</v>
      </c>
      <c r="I51" s="176" t="s">
        <v>20</v>
      </c>
      <c r="J51" s="140" t="s">
        <v>42</v>
      </c>
      <c r="K51" s="177"/>
      <c r="L51" s="158"/>
      <c r="M51" s="178" t="s">
        <v>20</v>
      </c>
      <c r="N51" s="140" t="s">
        <v>43</v>
      </c>
      <c r="O51" s="179"/>
      <c r="P51" s="179"/>
      <c r="Q51" s="179"/>
      <c r="R51" s="140"/>
      <c r="S51" s="140"/>
      <c r="T51" s="140"/>
      <c r="U51" s="140"/>
      <c r="V51" s="140"/>
      <c r="W51" s="140"/>
      <c r="X51" s="140"/>
      <c r="Y51" s="140"/>
      <c r="Z51" s="140"/>
      <c r="AA51" s="140"/>
      <c r="AB51" s="140"/>
      <c r="AC51" s="140"/>
      <c r="AD51" s="140"/>
      <c r="AE51" s="140"/>
      <c r="AF51" s="141"/>
    </row>
    <row r="52" spans="1:32" s="1" customFormat="1" ht="18.75" customHeight="1" x14ac:dyDescent="0.15">
      <c r="A52" s="129"/>
      <c r="B52" s="130"/>
      <c r="C52" s="166"/>
      <c r="D52" s="133"/>
      <c r="E52" s="124"/>
      <c r="F52" s="133"/>
      <c r="G52" s="193"/>
      <c r="H52" s="1091" t="s">
        <v>44</v>
      </c>
      <c r="I52" s="1092" t="s">
        <v>20</v>
      </c>
      <c r="J52" s="1093" t="s">
        <v>30</v>
      </c>
      <c r="K52" s="1093"/>
      <c r="L52" s="1094" t="s">
        <v>20</v>
      </c>
      <c r="M52" s="1093" t="s">
        <v>40</v>
      </c>
      <c r="N52" s="1093"/>
      <c r="O52" s="142"/>
      <c r="P52" s="142"/>
      <c r="Q52" s="142"/>
      <c r="R52" s="142"/>
      <c r="S52" s="142"/>
      <c r="T52" s="142"/>
      <c r="U52" s="142"/>
      <c r="V52" s="142"/>
      <c r="W52" s="142"/>
      <c r="X52" s="142"/>
      <c r="Y52" s="142"/>
      <c r="Z52" s="142"/>
      <c r="AA52" s="142"/>
      <c r="AB52" s="142"/>
      <c r="AC52" s="142"/>
      <c r="AD52" s="142"/>
      <c r="AE52" s="142"/>
      <c r="AF52" s="145"/>
    </row>
    <row r="53" spans="1:32" s="1" customFormat="1" ht="18.75" customHeight="1" x14ac:dyDescent="0.15">
      <c r="A53" s="129"/>
      <c r="B53" s="130"/>
      <c r="C53" s="166"/>
      <c r="D53" s="133"/>
      <c r="E53" s="124"/>
      <c r="F53" s="133"/>
      <c r="G53" s="193"/>
      <c r="H53" s="1091"/>
      <c r="I53" s="1092"/>
      <c r="J53" s="1093"/>
      <c r="K53" s="1093"/>
      <c r="L53" s="1094"/>
      <c r="M53" s="1093"/>
      <c r="N53" s="1093"/>
      <c r="O53" s="143"/>
      <c r="P53" s="143"/>
      <c r="Q53" s="143"/>
      <c r="R53" s="143"/>
      <c r="S53" s="143"/>
      <c r="T53" s="143"/>
      <c r="U53" s="143"/>
      <c r="V53" s="143"/>
      <c r="W53" s="143"/>
      <c r="X53" s="143"/>
      <c r="Y53" s="143"/>
      <c r="Z53" s="143"/>
      <c r="AA53" s="143"/>
      <c r="AB53" s="143"/>
      <c r="AC53" s="143"/>
      <c r="AD53" s="143"/>
      <c r="AE53" s="143"/>
      <c r="AF53" s="144"/>
    </row>
    <row r="54" spans="1:32" s="1" customFormat="1" ht="18.75" customHeight="1" x14ac:dyDescent="0.15">
      <c r="A54" s="129"/>
      <c r="B54" s="130"/>
      <c r="C54" s="166"/>
      <c r="D54" s="133"/>
      <c r="E54" s="124"/>
      <c r="F54" s="133"/>
      <c r="G54" s="193"/>
      <c r="H54" s="1091" t="s">
        <v>45</v>
      </c>
      <c r="I54" s="1092" t="s">
        <v>20</v>
      </c>
      <c r="J54" s="1093" t="s">
        <v>30</v>
      </c>
      <c r="K54" s="1093"/>
      <c r="L54" s="1094" t="s">
        <v>20</v>
      </c>
      <c r="M54" s="1093" t="s">
        <v>40</v>
      </c>
      <c r="N54" s="1093"/>
      <c r="O54" s="142"/>
      <c r="P54" s="142"/>
      <c r="Q54" s="142"/>
      <c r="R54" s="142"/>
      <c r="S54" s="142"/>
      <c r="T54" s="142"/>
      <c r="U54" s="142"/>
      <c r="V54" s="142"/>
      <c r="W54" s="142"/>
      <c r="X54" s="142"/>
      <c r="Y54" s="142"/>
      <c r="Z54" s="142"/>
      <c r="AA54" s="142"/>
      <c r="AB54" s="142"/>
      <c r="AC54" s="142"/>
      <c r="AD54" s="142"/>
      <c r="AE54" s="142"/>
      <c r="AF54" s="145"/>
    </row>
    <row r="55" spans="1:32" s="1" customFormat="1" ht="18.75" customHeight="1" x14ac:dyDescent="0.15">
      <c r="A55" s="129"/>
      <c r="B55" s="130"/>
      <c r="C55" s="166"/>
      <c r="D55" s="133"/>
      <c r="E55" s="124"/>
      <c r="F55" s="133"/>
      <c r="G55" s="193"/>
      <c r="H55" s="1091"/>
      <c r="I55" s="1092"/>
      <c r="J55" s="1093"/>
      <c r="K55" s="1093"/>
      <c r="L55" s="1094"/>
      <c r="M55" s="1093"/>
      <c r="N55" s="1093"/>
      <c r="O55" s="143"/>
      <c r="P55" s="143"/>
      <c r="Q55" s="143"/>
      <c r="R55" s="143"/>
      <c r="S55" s="143"/>
      <c r="T55" s="143"/>
      <c r="U55" s="143"/>
      <c r="V55" s="143"/>
      <c r="W55" s="143"/>
      <c r="X55" s="143"/>
      <c r="Y55" s="143"/>
      <c r="Z55" s="143"/>
      <c r="AA55" s="143"/>
      <c r="AB55" s="143"/>
      <c r="AC55" s="143"/>
      <c r="AD55" s="143"/>
      <c r="AE55" s="143"/>
      <c r="AF55" s="144"/>
    </row>
    <row r="56" spans="1:32" s="1" customFormat="1" ht="18.75" customHeight="1" x14ac:dyDescent="0.15">
      <c r="A56" s="129"/>
      <c r="B56" s="130"/>
      <c r="C56" s="166"/>
      <c r="D56" s="133"/>
      <c r="E56" s="124"/>
      <c r="F56" s="133"/>
      <c r="G56" s="193"/>
      <c r="H56" s="1091" t="s">
        <v>46</v>
      </c>
      <c r="I56" s="1092" t="s">
        <v>20</v>
      </c>
      <c r="J56" s="1093" t="s">
        <v>30</v>
      </c>
      <c r="K56" s="1093"/>
      <c r="L56" s="1094" t="s">
        <v>20</v>
      </c>
      <c r="M56" s="1093" t="s">
        <v>40</v>
      </c>
      <c r="N56" s="1093"/>
      <c r="O56" s="142"/>
      <c r="P56" s="142"/>
      <c r="Q56" s="142"/>
      <c r="R56" s="142"/>
      <c r="S56" s="142"/>
      <c r="T56" s="142"/>
      <c r="U56" s="142"/>
      <c r="V56" s="142"/>
      <c r="W56" s="142"/>
      <c r="X56" s="142"/>
      <c r="Y56" s="142"/>
      <c r="Z56" s="142"/>
      <c r="AA56" s="142"/>
      <c r="AB56" s="142"/>
      <c r="AC56" s="142"/>
      <c r="AD56" s="142"/>
      <c r="AE56" s="142"/>
      <c r="AF56" s="145"/>
    </row>
    <row r="57" spans="1:32" s="1" customFormat="1" ht="18.75" customHeight="1" x14ac:dyDescent="0.15">
      <c r="A57" s="129"/>
      <c r="B57" s="130"/>
      <c r="C57" s="166"/>
      <c r="D57" s="133"/>
      <c r="E57" s="124"/>
      <c r="F57" s="133"/>
      <c r="G57" s="193"/>
      <c r="H57" s="1091"/>
      <c r="I57" s="1092"/>
      <c r="J57" s="1093"/>
      <c r="K57" s="1093"/>
      <c r="L57" s="1094"/>
      <c r="M57" s="1093"/>
      <c r="N57" s="1093"/>
      <c r="O57" s="143"/>
      <c r="P57" s="143"/>
      <c r="Q57" s="143"/>
      <c r="R57" s="143"/>
      <c r="S57" s="143"/>
      <c r="T57" s="143"/>
      <c r="U57" s="143"/>
      <c r="V57" s="143"/>
      <c r="W57" s="143"/>
      <c r="X57" s="143"/>
      <c r="Y57" s="143"/>
      <c r="Z57" s="143"/>
      <c r="AA57" s="143"/>
      <c r="AB57" s="143"/>
      <c r="AC57" s="143"/>
      <c r="AD57" s="143"/>
      <c r="AE57" s="143"/>
      <c r="AF57" s="144"/>
    </row>
    <row r="58" spans="1:32" s="1" customFormat="1" ht="18.75" customHeight="1" x14ac:dyDescent="0.15">
      <c r="A58" s="129"/>
      <c r="B58" s="130"/>
      <c r="C58" s="166"/>
      <c r="D58" s="133"/>
      <c r="E58" s="124"/>
      <c r="F58" s="133"/>
      <c r="G58" s="193"/>
      <c r="H58" s="1091" t="s">
        <v>47</v>
      </c>
      <c r="I58" s="1092" t="s">
        <v>20</v>
      </c>
      <c r="J58" s="1093" t="s">
        <v>30</v>
      </c>
      <c r="K58" s="1093"/>
      <c r="L58" s="1094" t="s">
        <v>20</v>
      </c>
      <c r="M58" s="1093" t="s">
        <v>40</v>
      </c>
      <c r="N58" s="1093"/>
      <c r="O58" s="142"/>
      <c r="P58" s="142"/>
      <c r="Q58" s="142"/>
      <c r="R58" s="142"/>
      <c r="S58" s="142"/>
      <c r="T58" s="142"/>
      <c r="U58" s="142"/>
      <c r="V58" s="142"/>
      <c r="W58" s="142"/>
      <c r="X58" s="142"/>
      <c r="Y58" s="142"/>
      <c r="Z58" s="142"/>
      <c r="AA58" s="142"/>
      <c r="AB58" s="142"/>
      <c r="AC58" s="142"/>
      <c r="AD58" s="142"/>
      <c r="AE58" s="142"/>
      <c r="AF58" s="145"/>
    </row>
    <row r="59" spans="1:32" s="1" customFormat="1" ht="18.75" customHeight="1" x14ac:dyDescent="0.15">
      <c r="A59" s="129"/>
      <c r="B59" s="130"/>
      <c r="C59" s="166"/>
      <c r="D59" s="133"/>
      <c r="E59" s="124"/>
      <c r="F59" s="133"/>
      <c r="G59" s="193"/>
      <c r="H59" s="1091"/>
      <c r="I59" s="1092"/>
      <c r="J59" s="1093"/>
      <c r="K59" s="1093"/>
      <c r="L59" s="1094"/>
      <c r="M59" s="1093"/>
      <c r="N59" s="1093"/>
      <c r="O59" s="198"/>
      <c r="P59" s="198"/>
      <c r="Q59" s="198"/>
      <c r="R59" s="198"/>
      <c r="S59" s="198"/>
      <c r="T59" s="198"/>
      <c r="U59" s="198"/>
      <c r="V59" s="198"/>
      <c r="W59" s="198"/>
      <c r="X59" s="198"/>
      <c r="Y59" s="198"/>
      <c r="Z59" s="198"/>
      <c r="AA59" s="198"/>
      <c r="AB59" s="198"/>
      <c r="AC59" s="198"/>
      <c r="AD59" s="198"/>
      <c r="AE59" s="198"/>
      <c r="AF59" s="152"/>
    </row>
    <row r="60" spans="1:32" s="1" customFormat="1" ht="18.75" customHeight="1" x14ac:dyDescent="0.15">
      <c r="A60" s="693"/>
      <c r="B60" s="130"/>
      <c r="C60" s="774"/>
      <c r="D60" s="132"/>
      <c r="E60" s="160"/>
      <c r="F60" s="133"/>
      <c r="G60" s="193"/>
      <c r="H60" s="775" t="s">
        <v>48</v>
      </c>
      <c r="I60" s="183" t="s">
        <v>20</v>
      </c>
      <c r="J60" s="156" t="s">
        <v>30</v>
      </c>
      <c r="K60" s="776"/>
      <c r="L60" s="184" t="s">
        <v>20</v>
      </c>
      <c r="M60" s="156" t="s">
        <v>40</v>
      </c>
      <c r="N60" s="165"/>
      <c r="O60" s="143"/>
      <c r="P60" s="143"/>
      <c r="Q60" s="143"/>
      <c r="R60" s="143"/>
      <c r="S60" s="143"/>
      <c r="T60" s="143"/>
      <c r="U60" s="143"/>
      <c r="V60" s="143"/>
      <c r="W60" s="143"/>
      <c r="X60" s="143"/>
      <c r="Y60" s="143"/>
      <c r="Z60" s="143"/>
      <c r="AA60" s="143"/>
      <c r="AB60" s="143"/>
      <c r="AC60" s="143"/>
      <c r="AD60" s="143"/>
      <c r="AE60" s="143"/>
      <c r="AF60" s="144"/>
    </row>
    <row r="61" spans="1:32" s="1" customFormat="1" ht="18.75" customHeight="1" x14ac:dyDescent="0.15">
      <c r="A61" s="129"/>
      <c r="B61" s="130"/>
      <c r="C61" s="166"/>
      <c r="D61" s="133"/>
      <c r="E61" s="124"/>
      <c r="F61" s="133"/>
      <c r="G61" s="193"/>
      <c r="H61" s="146" t="s">
        <v>49</v>
      </c>
      <c r="I61" s="176" t="s">
        <v>20</v>
      </c>
      <c r="J61" s="140" t="s">
        <v>30</v>
      </c>
      <c r="K61" s="140"/>
      <c r="L61" s="178" t="s">
        <v>20</v>
      </c>
      <c r="M61" s="140" t="s">
        <v>50</v>
      </c>
      <c r="N61" s="140"/>
      <c r="O61" s="178" t="s">
        <v>20</v>
      </c>
      <c r="P61" s="140" t="s">
        <v>51</v>
      </c>
      <c r="Q61" s="158"/>
      <c r="R61" s="158"/>
      <c r="S61" s="190"/>
      <c r="T61" s="190"/>
      <c r="U61" s="190"/>
      <c r="V61" s="190"/>
      <c r="W61" s="190"/>
      <c r="X61" s="190"/>
      <c r="Y61" s="190"/>
      <c r="Z61" s="190"/>
      <c r="AA61" s="190"/>
      <c r="AB61" s="190"/>
      <c r="AC61" s="190"/>
      <c r="AD61" s="190"/>
      <c r="AE61" s="190"/>
      <c r="AF61" s="214"/>
    </row>
    <row r="62" spans="1:32" s="1" customFormat="1" ht="18.75" customHeight="1" x14ac:dyDescent="0.15">
      <c r="A62" s="129"/>
      <c r="B62" s="130"/>
      <c r="C62" s="166"/>
      <c r="D62" s="133"/>
      <c r="E62" s="124"/>
      <c r="F62" s="133"/>
      <c r="G62" s="193"/>
      <c r="H62" s="146" t="s">
        <v>52</v>
      </c>
      <c r="I62" s="176" t="s">
        <v>20</v>
      </c>
      <c r="J62" s="140" t="s">
        <v>30</v>
      </c>
      <c r="K62" s="177"/>
      <c r="L62" s="178" t="s">
        <v>20</v>
      </c>
      <c r="M62" s="140" t="s">
        <v>40</v>
      </c>
      <c r="N62" s="158"/>
      <c r="O62" s="140"/>
      <c r="P62" s="140"/>
      <c r="Q62" s="140"/>
      <c r="R62" s="140"/>
      <c r="S62" s="140"/>
      <c r="T62" s="140"/>
      <c r="U62" s="140"/>
      <c r="V62" s="140"/>
      <c r="W62" s="140"/>
      <c r="X62" s="140"/>
      <c r="Y62" s="140"/>
      <c r="Z62" s="140"/>
      <c r="AA62" s="140"/>
      <c r="AB62" s="140"/>
      <c r="AC62" s="140"/>
      <c r="AD62" s="140"/>
      <c r="AE62" s="140"/>
      <c r="AF62" s="141"/>
    </row>
    <row r="63" spans="1:32" s="1" customFormat="1" ht="18.75" customHeight="1" x14ac:dyDescent="0.15">
      <c r="A63" s="129"/>
      <c r="B63" s="130"/>
      <c r="C63" s="166"/>
      <c r="D63" s="133"/>
      <c r="E63" s="124"/>
      <c r="F63" s="133"/>
      <c r="G63" s="193"/>
      <c r="H63" s="146" t="s">
        <v>56</v>
      </c>
      <c r="I63" s="176" t="s">
        <v>20</v>
      </c>
      <c r="J63" s="140" t="s">
        <v>30</v>
      </c>
      <c r="K63" s="140"/>
      <c r="L63" s="178" t="s">
        <v>20</v>
      </c>
      <c r="M63" s="140" t="s">
        <v>57</v>
      </c>
      <c r="N63" s="140"/>
      <c r="O63" s="178" t="s">
        <v>20</v>
      </c>
      <c r="P63" s="140" t="s">
        <v>58</v>
      </c>
      <c r="Q63" s="158"/>
      <c r="R63" s="158"/>
      <c r="S63" s="158"/>
      <c r="T63" s="140"/>
      <c r="U63" s="140"/>
      <c r="V63" s="140"/>
      <c r="W63" s="140"/>
      <c r="X63" s="140"/>
      <c r="Y63" s="140"/>
      <c r="Z63" s="140"/>
      <c r="AA63" s="140"/>
      <c r="AB63" s="140"/>
      <c r="AC63" s="140"/>
      <c r="AD63" s="140"/>
      <c r="AE63" s="140"/>
      <c r="AF63" s="141"/>
    </row>
    <row r="64" spans="1:32" s="1" customFormat="1" ht="18.75" customHeight="1" x14ac:dyDescent="0.15">
      <c r="A64" s="129"/>
      <c r="B64" s="130"/>
      <c r="C64" s="166"/>
      <c r="D64" s="133"/>
      <c r="E64" s="124"/>
      <c r="F64" s="133"/>
      <c r="G64" s="193"/>
      <c r="H64" s="146" t="s">
        <v>60</v>
      </c>
      <c r="I64" s="176" t="s">
        <v>20</v>
      </c>
      <c r="J64" s="140" t="s">
        <v>30</v>
      </c>
      <c r="K64" s="140"/>
      <c r="L64" s="178" t="s">
        <v>20</v>
      </c>
      <c r="M64" s="140" t="s">
        <v>61</v>
      </c>
      <c r="N64" s="140"/>
      <c r="O64" s="140"/>
      <c r="P64" s="178" t="s">
        <v>20</v>
      </c>
      <c r="Q64" s="140" t="s">
        <v>62</v>
      </c>
      <c r="R64" s="140"/>
      <c r="S64" s="140"/>
      <c r="T64" s="140"/>
      <c r="U64" s="140"/>
      <c r="V64" s="140"/>
      <c r="W64" s="140"/>
      <c r="X64" s="140"/>
      <c r="Y64" s="140"/>
      <c r="Z64" s="140"/>
      <c r="AA64" s="140"/>
      <c r="AB64" s="140"/>
      <c r="AC64" s="140"/>
      <c r="AD64" s="140"/>
      <c r="AE64" s="140"/>
      <c r="AF64" s="141"/>
    </row>
    <row r="65" spans="1:32" s="1" customFormat="1" ht="18.75" customHeight="1" x14ac:dyDescent="0.15">
      <c r="A65" s="171"/>
      <c r="B65" s="130"/>
      <c r="C65" s="166"/>
      <c r="D65" s="171"/>
      <c r="E65" s="124"/>
      <c r="F65" s="133"/>
      <c r="G65" s="193"/>
      <c r="H65" s="212" t="s">
        <v>64</v>
      </c>
      <c r="I65" s="176" t="s">
        <v>20</v>
      </c>
      <c r="J65" s="140" t="s">
        <v>30</v>
      </c>
      <c r="K65" s="177"/>
      <c r="L65" s="178" t="s">
        <v>20</v>
      </c>
      <c r="M65" s="140" t="s">
        <v>40</v>
      </c>
      <c r="N65" s="158"/>
      <c r="O65" s="140"/>
      <c r="P65" s="140"/>
      <c r="Q65" s="140"/>
      <c r="R65" s="140"/>
      <c r="S65" s="140"/>
      <c r="T65" s="140"/>
      <c r="U65" s="140"/>
      <c r="V65" s="140"/>
      <c r="W65" s="140"/>
      <c r="X65" s="140"/>
      <c r="Y65" s="140"/>
      <c r="Z65" s="140"/>
      <c r="AA65" s="140"/>
      <c r="AB65" s="140"/>
      <c r="AC65" s="140"/>
      <c r="AD65" s="140"/>
      <c r="AE65" s="140"/>
      <c r="AF65" s="141"/>
    </row>
    <row r="66" spans="1:32" s="1" customFormat="1" ht="18.75" customHeight="1" x14ac:dyDescent="0.15">
      <c r="A66" s="129"/>
      <c r="B66" s="130"/>
      <c r="C66" s="166"/>
      <c r="D66" s="133"/>
      <c r="E66" s="124"/>
      <c r="F66" s="133"/>
      <c r="G66" s="193"/>
      <c r="H66" s="155" t="s">
        <v>65</v>
      </c>
      <c r="I66" s="176" t="s">
        <v>20</v>
      </c>
      <c r="J66" s="140" t="s">
        <v>30</v>
      </c>
      <c r="K66" s="177"/>
      <c r="L66" s="178" t="s">
        <v>20</v>
      </c>
      <c r="M66" s="140" t="s">
        <v>40</v>
      </c>
      <c r="N66" s="158"/>
      <c r="O66" s="140"/>
      <c r="P66" s="140"/>
      <c r="Q66" s="140"/>
      <c r="R66" s="140"/>
      <c r="S66" s="140"/>
      <c r="T66" s="140"/>
      <c r="U66" s="140"/>
      <c r="V66" s="140"/>
      <c r="W66" s="140"/>
      <c r="X66" s="140"/>
      <c r="Y66" s="140"/>
      <c r="Z66" s="140"/>
      <c r="AA66" s="140"/>
      <c r="AB66" s="140"/>
      <c r="AC66" s="140"/>
      <c r="AD66" s="140"/>
      <c r="AE66" s="140"/>
      <c r="AF66" s="141"/>
    </row>
    <row r="67" spans="1:32" s="1" customFormat="1" ht="18.75" customHeight="1" x14ac:dyDescent="0.15">
      <c r="A67" s="129"/>
      <c r="B67" s="130"/>
      <c r="C67" s="166"/>
      <c r="D67" s="133"/>
      <c r="E67" s="124"/>
      <c r="F67" s="133"/>
      <c r="G67" s="193"/>
      <c r="H67" s="155" t="s">
        <v>66</v>
      </c>
      <c r="I67" s="176" t="s">
        <v>20</v>
      </c>
      <c r="J67" s="140" t="s">
        <v>30</v>
      </c>
      <c r="K67" s="177"/>
      <c r="L67" s="178" t="s">
        <v>20</v>
      </c>
      <c r="M67" s="140" t="s">
        <v>40</v>
      </c>
      <c r="N67" s="158"/>
      <c r="O67" s="140"/>
      <c r="P67" s="140"/>
      <c r="Q67" s="140"/>
      <c r="R67" s="140"/>
      <c r="S67" s="140"/>
      <c r="T67" s="140"/>
      <c r="U67" s="140"/>
      <c r="V67" s="140"/>
      <c r="W67" s="140"/>
      <c r="X67" s="140"/>
      <c r="Y67" s="140"/>
      <c r="Z67" s="140"/>
      <c r="AA67" s="140"/>
      <c r="AB67" s="140"/>
      <c r="AC67" s="140"/>
      <c r="AD67" s="140"/>
      <c r="AE67" s="140"/>
      <c r="AF67" s="141"/>
    </row>
    <row r="68" spans="1:32" s="1" customFormat="1" ht="18.75" customHeight="1" x14ac:dyDescent="0.15">
      <c r="A68" s="129"/>
      <c r="B68" s="130"/>
      <c r="C68" s="166"/>
      <c r="D68" s="133"/>
      <c r="E68" s="124"/>
      <c r="F68" s="133"/>
      <c r="G68" s="193"/>
      <c r="H68" s="123" t="s">
        <v>67</v>
      </c>
      <c r="I68" s="176" t="s">
        <v>20</v>
      </c>
      <c r="J68" s="140" t="s">
        <v>30</v>
      </c>
      <c r="K68" s="177"/>
      <c r="L68" s="178" t="s">
        <v>20</v>
      </c>
      <c r="M68" s="140" t="s">
        <v>40</v>
      </c>
      <c r="N68" s="158"/>
      <c r="O68" s="140"/>
      <c r="P68" s="140"/>
      <c r="Q68" s="140"/>
      <c r="R68" s="140"/>
      <c r="S68" s="140"/>
      <c r="T68" s="140"/>
      <c r="U68" s="140"/>
      <c r="V68" s="140"/>
      <c r="W68" s="140"/>
      <c r="X68" s="140"/>
      <c r="Y68" s="140"/>
      <c r="Z68" s="140"/>
      <c r="AA68" s="140"/>
      <c r="AB68" s="140"/>
      <c r="AC68" s="140"/>
      <c r="AD68" s="140"/>
      <c r="AE68" s="140"/>
      <c r="AF68" s="141"/>
    </row>
    <row r="69" spans="1:32" s="1" customFormat="1" ht="18.75" customHeight="1" x14ac:dyDescent="0.15">
      <c r="A69" s="129"/>
      <c r="B69" s="130"/>
      <c r="C69" s="166"/>
      <c r="D69" s="133"/>
      <c r="E69" s="124"/>
      <c r="F69" s="133"/>
      <c r="G69" s="193"/>
      <c r="H69" s="146" t="s">
        <v>68</v>
      </c>
      <c r="I69" s="176" t="s">
        <v>20</v>
      </c>
      <c r="J69" s="140" t="s">
        <v>30</v>
      </c>
      <c r="K69" s="177"/>
      <c r="L69" s="178" t="s">
        <v>20</v>
      </c>
      <c r="M69" s="140" t="s">
        <v>40</v>
      </c>
      <c r="N69" s="158"/>
      <c r="O69" s="140"/>
      <c r="P69" s="140"/>
      <c r="Q69" s="140"/>
      <c r="R69" s="140"/>
      <c r="S69" s="140"/>
      <c r="T69" s="140"/>
      <c r="U69" s="140"/>
      <c r="V69" s="140"/>
      <c r="W69" s="140"/>
      <c r="X69" s="140"/>
      <c r="Y69" s="140"/>
      <c r="Z69" s="140"/>
      <c r="AA69" s="140"/>
      <c r="AB69" s="140"/>
      <c r="AC69" s="140"/>
      <c r="AD69" s="140"/>
      <c r="AE69" s="140"/>
      <c r="AF69" s="141"/>
    </row>
    <row r="70" spans="1:32" s="1" customFormat="1" ht="18.75" customHeight="1" x14ac:dyDescent="0.15">
      <c r="A70" s="147"/>
      <c r="B70" s="148"/>
      <c r="C70" s="205"/>
      <c r="D70" s="151"/>
      <c r="E70" s="150"/>
      <c r="F70" s="151"/>
      <c r="G70" s="192"/>
      <c r="H70" s="210" t="s">
        <v>69</v>
      </c>
      <c r="I70" s="181" t="s">
        <v>20</v>
      </c>
      <c r="J70" s="153" t="s">
        <v>30</v>
      </c>
      <c r="K70" s="194"/>
      <c r="L70" s="182" t="s">
        <v>20</v>
      </c>
      <c r="M70" s="153" t="s">
        <v>40</v>
      </c>
      <c r="N70" s="206"/>
      <c r="O70" s="153"/>
      <c r="P70" s="153"/>
      <c r="Q70" s="153"/>
      <c r="R70" s="153"/>
      <c r="S70" s="153"/>
      <c r="T70" s="153"/>
      <c r="U70" s="153"/>
      <c r="V70" s="153"/>
      <c r="W70" s="153"/>
      <c r="X70" s="153"/>
      <c r="Y70" s="153"/>
      <c r="Z70" s="153"/>
      <c r="AA70" s="153"/>
      <c r="AB70" s="153"/>
      <c r="AC70" s="153"/>
      <c r="AD70" s="153"/>
      <c r="AE70" s="153"/>
      <c r="AF70" s="154"/>
    </row>
    <row r="71" spans="1:32" ht="8.25" customHeight="1" x14ac:dyDescent="0.15">
      <c r="C71" s="123"/>
      <c r="D71" s="123"/>
    </row>
    <row r="72" spans="1:32" ht="20.25" customHeight="1" x14ac:dyDescent="0.15">
      <c r="A72" s="201"/>
      <c r="B72" s="201"/>
      <c r="C72" s="123" t="s">
        <v>84</v>
      </c>
      <c r="D72" s="123"/>
      <c r="E72" s="202"/>
      <c r="F72" s="202"/>
      <c r="G72" s="207"/>
      <c r="H72" s="202"/>
      <c r="I72" s="202"/>
      <c r="J72" s="202"/>
      <c r="K72" s="202"/>
      <c r="L72" s="202"/>
      <c r="M72" s="202"/>
      <c r="N72" s="202"/>
      <c r="O72" s="202"/>
      <c r="P72" s="202"/>
      <c r="Q72" s="202"/>
      <c r="R72" s="202"/>
      <c r="S72" s="202"/>
      <c r="T72" s="202"/>
      <c r="U72" s="202"/>
      <c r="V72" s="202"/>
    </row>
    <row r="73" spans="1:32" ht="10.15" customHeight="1" x14ac:dyDescent="0.15"/>
    <row r="74" spans="1:32" s="1" customFormat="1" ht="20.25" customHeight="1" x14ac:dyDescent="0.15">
      <c r="A74" s="215" t="s">
        <v>944</v>
      </c>
      <c r="B74" s="2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row>
    <row r="75" spans="1:32" s="1" customFormat="1" ht="20.25" customHeight="1" x14ac:dyDescent="0.15">
      <c r="A75" s="1077" t="s">
        <v>933</v>
      </c>
      <c r="B75" s="1077"/>
      <c r="C75" s="1077"/>
      <c r="D75" s="1077"/>
      <c r="E75" s="1077"/>
      <c r="F75" s="1077"/>
      <c r="G75" s="1077"/>
      <c r="H75" s="1077"/>
      <c r="I75" s="1077"/>
      <c r="J75" s="1077"/>
      <c r="K75" s="1077"/>
      <c r="L75" s="1077"/>
      <c r="M75" s="1077"/>
      <c r="N75" s="1077"/>
      <c r="O75" s="1077"/>
      <c r="P75" s="1077"/>
      <c r="Q75" s="1077"/>
      <c r="R75" s="1077"/>
      <c r="S75" s="1077"/>
      <c r="T75" s="1077"/>
      <c r="U75" s="1077"/>
      <c r="V75" s="1077"/>
      <c r="W75" s="1077"/>
      <c r="X75" s="1077"/>
      <c r="Y75" s="1077"/>
      <c r="Z75" s="1077"/>
      <c r="AA75" s="1077"/>
      <c r="AB75" s="1077"/>
      <c r="AC75" s="1077"/>
      <c r="AD75" s="1077"/>
      <c r="AE75" s="1077"/>
      <c r="AF75" s="1077"/>
    </row>
    <row r="76" spans="1:32" s="1" customFormat="1" ht="20.25" customHeight="1" x14ac:dyDescent="0.15">
      <c r="A76" s="195"/>
      <c r="B76" s="19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row>
    <row r="77" spans="1:32" s="1" customFormat="1" ht="30" customHeight="1" x14ac:dyDescent="0.15">
      <c r="A77" s="195"/>
      <c r="B77" s="195"/>
      <c r="C77" s="115"/>
      <c r="D77" s="115"/>
      <c r="E77" s="115"/>
      <c r="F77" s="115"/>
      <c r="G77" s="115"/>
      <c r="H77" s="115"/>
      <c r="I77" s="115"/>
      <c r="J77" s="195"/>
      <c r="K77" s="195"/>
      <c r="L77" s="195"/>
      <c r="M77" s="195"/>
      <c r="N77" s="195"/>
      <c r="O77" s="195"/>
      <c r="P77" s="195"/>
      <c r="Q77" s="195"/>
      <c r="R77" s="195"/>
      <c r="S77" s="1057" t="s">
        <v>814</v>
      </c>
      <c r="T77" s="1078"/>
      <c r="U77" s="1078"/>
      <c r="V77" s="1058"/>
      <c r="W77" s="1057"/>
      <c r="X77" s="1078"/>
      <c r="Y77" s="1078"/>
      <c r="Z77" s="1078"/>
      <c r="AA77" s="1078"/>
      <c r="AB77" s="1078"/>
      <c r="AC77" s="1078"/>
      <c r="AD77" s="1078"/>
      <c r="AE77" s="1078"/>
      <c r="AF77" s="1058"/>
    </row>
    <row r="78" spans="1:32" s="1" customFormat="1" ht="20.25" customHeight="1" x14ac:dyDescent="0.15">
      <c r="A78" s="195"/>
      <c r="B78" s="19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row>
    <row r="79" spans="1:32" s="1" customFormat="1" ht="17.25" customHeight="1" x14ac:dyDescent="0.15">
      <c r="A79" s="1057" t="s">
        <v>12</v>
      </c>
      <c r="B79" s="1078"/>
      <c r="C79" s="1058"/>
      <c r="D79" s="1057" t="s">
        <v>13</v>
      </c>
      <c r="E79" s="1058"/>
      <c r="F79" s="1057" t="s">
        <v>14</v>
      </c>
      <c r="G79" s="1058"/>
      <c r="H79" s="1057" t="s">
        <v>15</v>
      </c>
      <c r="I79" s="1078"/>
      <c r="J79" s="1078"/>
      <c r="K79" s="1078"/>
      <c r="L79" s="1078"/>
      <c r="M79" s="1078"/>
      <c r="N79" s="1078"/>
      <c r="O79" s="1078"/>
      <c r="P79" s="1078"/>
      <c r="Q79" s="1078"/>
      <c r="R79" s="1078"/>
      <c r="S79" s="1078"/>
      <c r="T79" s="1078"/>
      <c r="U79" s="1078"/>
      <c r="V79" s="1078"/>
      <c r="W79" s="1078"/>
      <c r="X79" s="1058"/>
      <c r="Y79" s="1057" t="s">
        <v>16</v>
      </c>
      <c r="Z79" s="1078"/>
      <c r="AA79" s="1078"/>
      <c r="AB79" s="1058"/>
      <c r="AC79" s="1057" t="s">
        <v>17</v>
      </c>
      <c r="AD79" s="1078"/>
      <c r="AE79" s="1078"/>
      <c r="AF79" s="1058"/>
    </row>
    <row r="80" spans="1:32" s="1" customFormat="1" ht="18.75" customHeight="1" x14ac:dyDescent="0.15">
      <c r="A80" s="125"/>
      <c r="B80" s="778"/>
      <c r="C80" s="692"/>
      <c r="D80" s="126"/>
      <c r="E80" s="127"/>
      <c r="F80" s="196"/>
      <c r="G80" s="128"/>
      <c r="H80" s="739" t="s">
        <v>29</v>
      </c>
      <c r="I80" s="183" t="s">
        <v>20</v>
      </c>
      <c r="J80" s="156" t="s">
        <v>30</v>
      </c>
      <c r="K80" s="156"/>
      <c r="L80" s="164"/>
      <c r="M80" s="184" t="s">
        <v>20</v>
      </c>
      <c r="N80" s="156" t="s">
        <v>31</v>
      </c>
      <c r="O80" s="156"/>
      <c r="P80" s="164"/>
      <c r="Q80" s="184" t="s">
        <v>20</v>
      </c>
      <c r="R80" s="165" t="s">
        <v>32</v>
      </c>
      <c r="S80" s="165"/>
      <c r="T80" s="137"/>
      <c r="U80" s="137"/>
      <c r="V80" s="137"/>
      <c r="W80" s="137"/>
      <c r="X80" s="161"/>
      <c r="Y80" s="186" t="s">
        <v>20</v>
      </c>
      <c r="Z80" s="120" t="s">
        <v>33</v>
      </c>
      <c r="AA80" s="120"/>
      <c r="AB80" s="128"/>
      <c r="AC80" s="186" t="s">
        <v>20</v>
      </c>
      <c r="AD80" s="120" t="s">
        <v>33</v>
      </c>
      <c r="AE80" s="120"/>
      <c r="AF80" s="128"/>
    </row>
    <row r="81" spans="1:32" s="1" customFormat="1" ht="18.75" customHeight="1" x14ac:dyDescent="0.15">
      <c r="A81" s="129"/>
      <c r="B81" s="130"/>
      <c r="C81" s="131"/>
      <c r="D81" s="132"/>
      <c r="E81" s="134"/>
      <c r="F81" s="693"/>
      <c r="G81" s="136"/>
      <c r="H81" s="739" t="s">
        <v>815</v>
      </c>
      <c r="I81" s="170" t="s">
        <v>20</v>
      </c>
      <c r="J81" s="123" t="s">
        <v>35</v>
      </c>
      <c r="K81" s="123"/>
      <c r="L81" s="853"/>
      <c r="M81" s="170" t="s">
        <v>20</v>
      </c>
      <c r="N81" s="123" t="s">
        <v>36</v>
      </c>
      <c r="O81" s="123"/>
      <c r="P81" s="157"/>
      <c r="Q81" s="178"/>
      <c r="R81" s="158"/>
      <c r="S81" s="137"/>
      <c r="T81" s="137"/>
      <c r="U81" s="137"/>
      <c r="V81" s="137"/>
      <c r="W81" s="137"/>
      <c r="X81" s="161"/>
      <c r="Y81" s="171" t="s">
        <v>20</v>
      </c>
      <c r="Z81" s="123" t="s">
        <v>37</v>
      </c>
      <c r="AA81" s="135"/>
      <c r="AB81" s="136"/>
      <c r="AC81" s="171" t="s">
        <v>20</v>
      </c>
      <c r="AD81" s="123" t="s">
        <v>37</v>
      </c>
      <c r="AE81" s="135"/>
      <c r="AF81" s="136"/>
    </row>
    <row r="82" spans="1:32" s="1" customFormat="1" ht="18.75" customHeight="1" x14ac:dyDescent="0.15">
      <c r="A82" s="129"/>
      <c r="B82" s="130"/>
      <c r="C82" s="131"/>
      <c r="D82" s="132"/>
      <c r="E82" s="134"/>
      <c r="F82" s="693"/>
      <c r="G82" s="136"/>
      <c r="H82" s="740" t="s">
        <v>38</v>
      </c>
      <c r="I82" s="176" t="s">
        <v>20</v>
      </c>
      <c r="J82" s="140" t="s">
        <v>35</v>
      </c>
      <c r="K82" s="177"/>
      <c r="L82" s="157"/>
      <c r="M82" s="178" t="s">
        <v>20</v>
      </c>
      <c r="N82" s="140" t="s">
        <v>36</v>
      </c>
      <c r="O82" s="178"/>
      <c r="P82" s="853"/>
      <c r="Q82" s="170"/>
      <c r="R82" s="115"/>
      <c r="S82" s="137"/>
      <c r="T82" s="137"/>
      <c r="U82" s="137"/>
      <c r="V82" s="137"/>
      <c r="W82" s="137"/>
      <c r="X82" s="161"/>
      <c r="Y82" s="115"/>
      <c r="Z82" s="123"/>
      <c r="AA82" s="123"/>
      <c r="AB82" s="136"/>
      <c r="AC82" s="138"/>
      <c r="AD82" s="123"/>
      <c r="AE82" s="123"/>
      <c r="AF82" s="136"/>
    </row>
    <row r="83" spans="1:32" s="1" customFormat="1" ht="18.75" customHeight="1" x14ac:dyDescent="0.15">
      <c r="A83" s="129"/>
      <c r="B83" s="130"/>
      <c r="C83" s="131"/>
      <c r="D83" s="132"/>
      <c r="E83" s="134"/>
      <c r="F83" s="693"/>
      <c r="G83" s="136"/>
      <c r="H83" s="167" t="s">
        <v>816</v>
      </c>
      <c r="I83" s="180" t="s">
        <v>20</v>
      </c>
      <c r="J83" s="140" t="s">
        <v>30</v>
      </c>
      <c r="K83" s="177"/>
      <c r="L83" s="178" t="s">
        <v>20</v>
      </c>
      <c r="M83" s="140" t="s">
        <v>40</v>
      </c>
      <c r="N83" s="158"/>
      <c r="O83" s="158"/>
      <c r="P83" s="158"/>
      <c r="Q83" s="158"/>
      <c r="R83" s="158"/>
      <c r="S83" s="158"/>
      <c r="T83" s="158"/>
      <c r="U83" s="158"/>
      <c r="V83" s="158"/>
      <c r="W83" s="158"/>
      <c r="X83" s="159"/>
      <c r="Y83" s="115"/>
      <c r="Z83" s="115"/>
      <c r="AA83" s="115"/>
      <c r="AB83" s="115"/>
      <c r="AC83" s="138"/>
      <c r="AD83" s="115"/>
      <c r="AE83" s="115"/>
      <c r="AF83" s="160"/>
    </row>
    <row r="84" spans="1:32" s="1" customFormat="1" ht="18.75" customHeight="1" x14ac:dyDescent="0.15">
      <c r="A84" s="129"/>
      <c r="B84" s="130"/>
      <c r="C84" s="131"/>
      <c r="D84" s="132"/>
      <c r="E84" s="134"/>
      <c r="F84" s="693"/>
      <c r="G84" s="136"/>
      <c r="H84" s="168" t="s">
        <v>817</v>
      </c>
      <c r="I84" s="180" t="s">
        <v>20</v>
      </c>
      <c r="J84" s="140" t="s">
        <v>30</v>
      </c>
      <c r="K84" s="177"/>
      <c r="L84" s="178" t="s">
        <v>20</v>
      </c>
      <c r="M84" s="140" t="s">
        <v>40</v>
      </c>
      <c r="N84" s="158"/>
      <c r="O84" s="158"/>
      <c r="P84" s="158"/>
      <c r="Q84" s="158"/>
      <c r="R84" s="158"/>
      <c r="S84" s="158"/>
      <c r="T84" s="158"/>
      <c r="U84" s="158"/>
      <c r="V84" s="158"/>
      <c r="W84" s="158"/>
      <c r="X84" s="159"/>
      <c r="Y84" s="138"/>
      <c r="Z84" s="135"/>
      <c r="AA84" s="135"/>
      <c r="AB84" s="136"/>
      <c r="AC84" s="138"/>
      <c r="AD84" s="135"/>
      <c r="AE84" s="135"/>
      <c r="AF84" s="136"/>
    </row>
    <row r="85" spans="1:32" s="1" customFormat="1" ht="18.75" customHeight="1" x14ac:dyDescent="0.15">
      <c r="A85" s="129"/>
      <c r="B85" s="130"/>
      <c r="C85" s="131"/>
      <c r="D85" s="132"/>
      <c r="E85" s="134"/>
      <c r="F85" s="693"/>
      <c r="G85" s="136"/>
      <c r="H85" s="123" t="s">
        <v>67</v>
      </c>
      <c r="I85" s="694" t="s">
        <v>20</v>
      </c>
      <c r="J85" s="140" t="s">
        <v>30</v>
      </c>
      <c r="K85" s="140"/>
      <c r="L85" s="695" t="s">
        <v>20</v>
      </c>
      <c r="M85" s="140" t="s">
        <v>40</v>
      </c>
      <c r="N85" s="158"/>
      <c r="O85" s="158"/>
      <c r="P85" s="158"/>
      <c r="Q85" s="158"/>
      <c r="R85" s="158"/>
      <c r="S85" s="158"/>
      <c r="T85" s="158"/>
      <c r="U85" s="158"/>
      <c r="V85" s="158"/>
      <c r="W85" s="158"/>
      <c r="X85" s="159"/>
      <c r="Y85" s="138"/>
      <c r="Z85" s="135"/>
      <c r="AA85" s="135"/>
      <c r="AB85" s="136"/>
      <c r="AC85" s="138"/>
      <c r="AD85" s="135"/>
      <c r="AE85" s="135"/>
      <c r="AF85" s="136"/>
    </row>
    <row r="86" spans="1:32" s="1" customFormat="1" ht="18.75" customHeight="1" x14ac:dyDescent="0.15">
      <c r="A86" s="171" t="s">
        <v>20</v>
      </c>
      <c r="B86" s="130" t="s">
        <v>818</v>
      </c>
      <c r="C86" s="131" t="s">
        <v>819</v>
      </c>
      <c r="D86" s="132"/>
      <c r="E86" s="134"/>
      <c r="F86" s="693"/>
      <c r="G86" s="136"/>
      <c r="H86" s="139" t="s">
        <v>68</v>
      </c>
      <c r="I86" s="694" t="s">
        <v>20</v>
      </c>
      <c r="J86" s="140" t="s">
        <v>30</v>
      </c>
      <c r="K86" s="140"/>
      <c r="L86" s="695" t="s">
        <v>20</v>
      </c>
      <c r="M86" s="140" t="s">
        <v>40</v>
      </c>
      <c r="N86" s="158"/>
      <c r="O86" s="158"/>
      <c r="P86" s="158"/>
      <c r="Q86" s="158"/>
      <c r="R86" s="158"/>
      <c r="S86" s="158"/>
      <c r="T86" s="158"/>
      <c r="U86" s="158"/>
      <c r="V86" s="158"/>
      <c r="W86" s="158"/>
      <c r="X86" s="159"/>
      <c r="Y86" s="138"/>
      <c r="Z86" s="135"/>
      <c r="AA86" s="135"/>
      <c r="AB86" s="136"/>
      <c r="AC86" s="138"/>
      <c r="AD86" s="135"/>
      <c r="AE86" s="135"/>
      <c r="AF86" s="136"/>
    </row>
    <row r="87" spans="1:32" s="1" customFormat="1" ht="18.75" customHeight="1" x14ac:dyDescent="0.15">
      <c r="A87" s="693"/>
      <c r="B87" s="130"/>
      <c r="C87" s="131"/>
      <c r="D87" s="132"/>
      <c r="E87" s="134"/>
      <c r="F87" s="693"/>
      <c r="G87" s="136"/>
      <c r="H87" s="139" t="s">
        <v>820</v>
      </c>
      <c r="I87" s="694" t="s">
        <v>20</v>
      </c>
      <c r="J87" s="140" t="s">
        <v>30</v>
      </c>
      <c r="K87" s="140"/>
      <c r="L87" s="695" t="s">
        <v>20</v>
      </c>
      <c r="M87" s="140" t="s">
        <v>40</v>
      </c>
      <c r="N87" s="158"/>
      <c r="O87" s="158"/>
      <c r="P87" s="158"/>
      <c r="Q87" s="158"/>
      <c r="R87" s="158"/>
      <c r="S87" s="158"/>
      <c r="T87" s="158"/>
      <c r="U87" s="158"/>
      <c r="V87" s="158"/>
      <c r="W87" s="158"/>
      <c r="X87" s="159"/>
      <c r="Y87" s="138"/>
      <c r="Z87" s="135"/>
      <c r="AA87" s="135"/>
      <c r="AB87" s="136"/>
      <c r="AC87" s="138"/>
      <c r="AD87" s="135"/>
      <c r="AE87" s="135"/>
      <c r="AF87" s="136"/>
    </row>
    <row r="88" spans="1:32" s="1" customFormat="1" ht="18.75" customHeight="1" x14ac:dyDescent="0.15">
      <c r="A88" s="129"/>
      <c r="B88" s="130"/>
      <c r="C88" s="131"/>
      <c r="D88" s="132"/>
      <c r="E88" s="134"/>
      <c r="F88" s="693"/>
      <c r="G88" s="136"/>
      <c r="H88" s="167" t="s">
        <v>70</v>
      </c>
      <c r="I88" s="176" t="s">
        <v>20</v>
      </c>
      <c r="J88" s="140" t="s">
        <v>30</v>
      </c>
      <c r="K88" s="140"/>
      <c r="L88" s="178" t="s">
        <v>20</v>
      </c>
      <c r="M88" s="140" t="s">
        <v>821</v>
      </c>
      <c r="N88" s="140"/>
      <c r="O88" s="178" t="s">
        <v>20</v>
      </c>
      <c r="P88" s="140" t="s">
        <v>822</v>
      </c>
      <c r="Q88" s="179"/>
      <c r="R88" s="178" t="s">
        <v>20</v>
      </c>
      <c r="S88" s="140" t="s">
        <v>823</v>
      </c>
      <c r="T88" s="179"/>
      <c r="U88" s="179"/>
      <c r="V88" s="140"/>
      <c r="W88" s="140"/>
      <c r="X88" s="141"/>
      <c r="Y88" s="138"/>
      <c r="Z88" s="135"/>
      <c r="AA88" s="135"/>
      <c r="AB88" s="136"/>
      <c r="AC88" s="138"/>
      <c r="AD88" s="135"/>
      <c r="AE88" s="135"/>
      <c r="AF88" s="136"/>
    </row>
    <row r="89" spans="1:32" s="1" customFormat="1" ht="18.75" customHeight="1" x14ac:dyDescent="0.15">
      <c r="A89" s="129"/>
      <c r="B89" s="130"/>
      <c r="C89" s="131"/>
      <c r="D89" s="132"/>
      <c r="E89" s="134"/>
      <c r="F89" s="693"/>
      <c r="G89" s="136"/>
      <c r="H89" s="139" t="s">
        <v>824</v>
      </c>
      <c r="I89" s="180" t="s">
        <v>20</v>
      </c>
      <c r="J89" s="140" t="s">
        <v>30</v>
      </c>
      <c r="K89" s="140"/>
      <c r="L89" s="779" t="s">
        <v>20</v>
      </c>
      <c r="M89" s="140" t="s">
        <v>57</v>
      </c>
      <c r="N89" s="140"/>
      <c r="O89" s="170" t="s">
        <v>20</v>
      </c>
      <c r="P89" s="140" t="s">
        <v>58</v>
      </c>
      <c r="Q89" s="158"/>
      <c r="R89" s="158"/>
      <c r="S89" s="158"/>
      <c r="T89" s="158"/>
      <c r="U89" s="158"/>
      <c r="V89" s="158"/>
      <c r="W89" s="158"/>
      <c r="X89" s="159"/>
      <c r="Y89" s="138"/>
      <c r="Z89" s="135"/>
      <c r="AA89" s="135"/>
      <c r="AB89" s="136"/>
      <c r="AC89" s="138"/>
      <c r="AD89" s="135"/>
      <c r="AE89" s="135"/>
      <c r="AF89" s="136"/>
    </row>
    <row r="90" spans="1:32" s="1" customFormat="1" ht="18.75" customHeight="1" x14ac:dyDescent="0.15">
      <c r="A90" s="129"/>
      <c r="B90" s="130"/>
      <c r="C90" s="131"/>
      <c r="D90" s="132"/>
      <c r="E90" s="134"/>
      <c r="F90" s="693"/>
      <c r="G90" s="136"/>
      <c r="H90" s="167" t="s">
        <v>69</v>
      </c>
      <c r="I90" s="180" t="s">
        <v>20</v>
      </c>
      <c r="J90" s="140" t="s">
        <v>30</v>
      </c>
      <c r="K90" s="177"/>
      <c r="L90" s="178" t="s">
        <v>20</v>
      </c>
      <c r="M90" s="140" t="s">
        <v>40</v>
      </c>
      <c r="N90" s="158"/>
      <c r="O90" s="158"/>
      <c r="P90" s="158"/>
      <c r="Q90" s="158"/>
      <c r="R90" s="158"/>
      <c r="S90" s="158"/>
      <c r="T90" s="158"/>
      <c r="U90" s="158"/>
      <c r="V90" s="158"/>
      <c r="W90" s="158"/>
      <c r="X90" s="159"/>
      <c r="Y90" s="138"/>
      <c r="Z90" s="135"/>
      <c r="AA90" s="135"/>
      <c r="AB90" s="136"/>
      <c r="AC90" s="138"/>
      <c r="AD90" s="135"/>
      <c r="AE90" s="135"/>
      <c r="AF90" s="136"/>
    </row>
    <row r="91" spans="1:32" s="1" customFormat="1" ht="18.75" customHeight="1" x14ac:dyDescent="0.15">
      <c r="A91" s="791"/>
      <c r="B91" s="786"/>
      <c r="C91" s="855"/>
      <c r="D91" s="229"/>
      <c r="E91" s="842"/>
      <c r="F91" s="785"/>
      <c r="G91" s="237"/>
      <c r="H91" s="854" t="s">
        <v>934</v>
      </c>
      <c r="I91" s="852" t="s">
        <v>20</v>
      </c>
      <c r="J91" s="43" t="s">
        <v>30</v>
      </c>
      <c r="K91" s="43"/>
      <c r="L91" s="847" t="s">
        <v>20</v>
      </c>
      <c r="M91" s="43" t="s">
        <v>935</v>
      </c>
      <c r="N91" s="848"/>
      <c r="O91" s="847" t="s">
        <v>20</v>
      </c>
      <c r="P91" s="43" t="s">
        <v>936</v>
      </c>
      <c r="Q91" s="849"/>
      <c r="R91" s="847" t="s">
        <v>20</v>
      </c>
      <c r="S91" s="43" t="s">
        <v>937</v>
      </c>
      <c r="T91" s="849"/>
      <c r="U91" s="847" t="s">
        <v>20</v>
      </c>
      <c r="V91" s="43" t="s">
        <v>938</v>
      </c>
      <c r="W91" s="850"/>
      <c r="X91" s="851"/>
      <c r="Y91" s="843"/>
      <c r="Z91" s="843"/>
      <c r="AA91" s="843"/>
      <c r="AB91" s="844"/>
      <c r="AC91" s="845"/>
      <c r="AD91" s="843"/>
      <c r="AE91" s="843"/>
      <c r="AF91" s="844"/>
    </row>
    <row r="92" spans="1:32" s="1" customFormat="1" ht="18.75" customHeight="1" x14ac:dyDescent="0.15">
      <c r="A92" s="123"/>
      <c r="B92" s="195"/>
      <c r="C92" s="123" t="s">
        <v>939</v>
      </c>
      <c r="D92" s="115"/>
      <c r="E92" s="123"/>
      <c r="F92" s="195"/>
      <c r="G92" s="135"/>
      <c r="H92" s="115"/>
      <c r="I92" s="170"/>
      <c r="J92" s="123"/>
      <c r="K92" s="123"/>
      <c r="L92" s="170"/>
      <c r="M92" s="123"/>
      <c r="N92" s="123"/>
      <c r="O92" s="123"/>
      <c r="P92" s="123"/>
      <c r="Q92" s="115"/>
      <c r="R92" s="115"/>
      <c r="S92" s="115"/>
      <c r="T92" s="115"/>
      <c r="U92" s="115"/>
      <c r="V92" s="115"/>
      <c r="W92" s="115"/>
      <c r="X92" s="115"/>
      <c r="Y92" s="135"/>
      <c r="Z92" s="135"/>
      <c r="AA92" s="135"/>
      <c r="AB92" s="135"/>
      <c r="AC92" s="135"/>
      <c r="AD92" s="135"/>
      <c r="AE92" s="135"/>
      <c r="AF92" s="135"/>
    </row>
    <row r="93" spans="1:32" s="1" customFormat="1" ht="18.75" customHeight="1" x14ac:dyDescent="0.15">
      <c r="A93" s="123"/>
      <c r="B93" s="195"/>
      <c r="C93" s="123" t="s">
        <v>940</v>
      </c>
      <c r="D93" s="115"/>
      <c r="E93" s="123"/>
      <c r="F93" s="195"/>
      <c r="G93" s="135"/>
      <c r="H93" s="115"/>
      <c r="I93" s="170"/>
      <c r="J93" s="123"/>
      <c r="K93" s="123"/>
      <c r="L93" s="170"/>
      <c r="M93" s="123"/>
      <c r="N93" s="123"/>
      <c r="O93" s="123"/>
      <c r="P93" s="123"/>
      <c r="Q93" s="115"/>
      <c r="R93" s="115"/>
      <c r="S93" s="115"/>
      <c r="T93" s="115"/>
      <c r="U93" s="115"/>
      <c r="V93" s="115"/>
      <c r="W93" s="115"/>
      <c r="X93" s="115"/>
      <c r="Y93" s="135"/>
      <c r="Z93" s="135"/>
      <c r="AA93" s="135"/>
      <c r="AB93" s="135"/>
      <c r="AC93" s="135"/>
      <c r="AD93" s="135"/>
      <c r="AE93" s="135"/>
      <c r="AF93" s="135"/>
    </row>
    <row r="94" spans="1:32" x14ac:dyDescent="0.15">
      <c r="G94" s="115"/>
    </row>
    <row r="95" spans="1:32" s="1" customFormat="1" ht="20.25" customHeight="1" x14ac:dyDescent="0.15">
      <c r="A95" s="1095" t="s">
        <v>945</v>
      </c>
      <c r="B95" s="1095"/>
      <c r="C95" s="1095"/>
      <c r="D95" s="1095"/>
      <c r="E95" s="1095"/>
      <c r="F95" s="1095"/>
      <c r="G95" s="1095"/>
      <c r="H95" s="1095"/>
      <c r="I95" s="1095"/>
      <c r="J95" s="1095"/>
      <c r="K95" s="1095"/>
      <c r="L95" s="1095"/>
      <c r="M95" s="1095"/>
      <c r="N95" s="1095"/>
      <c r="O95" s="1095"/>
      <c r="P95" s="1095"/>
      <c r="Q95" s="1095"/>
      <c r="R95" s="1095"/>
      <c r="S95" s="1095"/>
      <c r="T95" s="1095"/>
      <c r="U95" s="1095"/>
      <c r="V95" s="1095"/>
      <c r="W95" s="1095"/>
      <c r="X95" s="1095"/>
      <c r="Y95" s="1095"/>
      <c r="Z95" s="1095"/>
      <c r="AA95" s="1095"/>
      <c r="AB95" s="1095"/>
      <c r="AC95" s="1095"/>
      <c r="AD95" s="1095"/>
      <c r="AE95" s="1095"/>
      <c r="AF95" s="1095"/>
    </row>
    <row r="96" spans="1:32" s="1" customFormat="1" ht="20.25" customHeight="1" x14ac:dyDescent="0.15">
      <c r="A96" s="12"/>
      <c r="B96" s="12"/>
    </row>
    <row r="97" spans="1:32" s="1" customFormat="1" ht="30" customHeight="1" x14ac:dyDescent="0.15">
      <c r="A97" s="12"/>
      <c r="B97" s="12"/>
      <c r="J97" s="12"/>
      <c r="K97" s="12"/>
      <c r="L97" s="12"/>
      <c r="M97" s="12"/>
      <c r="N97" s="12"/>
      <c r="O97" s="12"/>
      <c r="P97" s="12"/>
      <c r="Q97" s="12"/>
      <c r="R97" s="12"/>
      <c r="S97" s="1005" t="s">
        <v>814</v>
      </c>
      <c r="T97" s="1006"/>
      <c r="U97" s="1006"/>
      <c r="V97" s="1007"/>
      <c r="W97" s="1057"/>
      <c r="X97" s="1078"/>
      <c r="Y97" s="1078"/>
      <c r="Z97" s="1078"/>
      <c r="AA97" s="1078"/>
      <c r="AB97" s="1078"/>
      <c r="AC97" s="1078"/>
      <c r="AD97" s="1078"/>
      <c r="AE97" s="1078"/>
      <c r="AF97" s="1058"/>
    </row>
    <row r="98" spans="1:32" s="1" customFormat="1" ht="18.75" customHeight="1" x14ac:dyDescent="0.15">
      <c r="A98" s="12"/>
      <c r="B98" s="12"/>
    </row>
    <row r="99" spans="1:32" s="1" customFormat="1" ht="18.75" customHeight="1" x14ac:dyDescent="0.15">
      <c r="A99" s="41"/>
      <c r="B99" s="793"/>
      <c r="C99" s="861"/>
      <c r="D99" s="6"/>
      <c r="E99" s="23"/>
      <c r="F99" s="219"/>
      <c r="G99" s="805"/>
      <c r="H99" s="862" t="s">
        <v>29</v>
      </c>
      <c r="I99" s="787" t="s">
        <v>20</v>
      </c>
      <c r="J99" s="863" t="s">
        <v>30</v>
      </c>
      <c r="K99" s="863"/>
      <c r="L99" s="864"/>
      <c r="M99" s="788" t="s">
        <v>20</v>
      </c>
      <c r="N99" s="863" t="s">
        <v>31</v>
      </c>
      <c r="O99" s="863"/>
      <c r="P99" s="864"/>
      <c r="Q99" s="788" t="s">
        <v>20</v>
      </c>
      <c r="R99" s="782" t="s">
        <v>32</v>
      </c>
      <c r="S99" s="782"/>
      <c r="T99" s="782"/>
      <c r="U99" s="782"/>
      <c r="V99" s="863"/>
      <c r="W99" s="863"/>
      <c r="X99" s="863"/>
      <c r="Y99" s="863"/>
      <c r="Z99" s="863"/>
      <c r="AA99" s="863"/>
      <c r="AB99" s="863"/>
      <c r="AC99" s="863"/>
      <c r="AD99" s="863"/>
      <c r="AE99" s="863"/>
      <c r="AF99" s="865"/>
    </row>
    <row r="100" spans="1:32" s="1" customFormat="1" ht="18.75" customHeight="1" x14ac:dyDescent="0.15">
      <c r="A100" s="90"/>
      <c r="B100" s="794"/>
      <c r="C100" s="807"/>
      <c r="D100" s="228"/>
      <c r="E100" s="88"/>
      <c r="F100" s="216"/>
      <c r="G100" s="722"/>
      <c r="H100" s="741" t="s">
        <v>815</v>
      </c>
      <c r="I100" s="12" t="s">
        <v>20</v>
      </c>
      <c r="J100" s="2" t="s">
        <v>35</v>
      </c>
      <c r="K100" s="2"/>
      <c r="L100" s="21"/>
      <c r="M100" s="12" t="s">
        <v>20</v>
      </c>
      <c r="N100" s="2" t="s">
        <v>36</v>
      </c>
      <c r="O100" s="2"/>
      <c r="P100" s="743"/>
      <c r="Q100" s="866"/>
      <c r="R100" s="745"/>
      <c r="S100" s="746"/>
      <c r="T100" s="746"/>
      <c r="U100" s="746"/>
      <c r="V100" s="746"/>
      <c r="W100" s="746"/>
      <c r="X100" s="746"/>
      <c r="Y100" s="745"/>
      <c r="Z100" s="818"/>
      <c r="AA100" s="818"/>
      <c r="AB100" s="867"/>
      <c r="AC100" s="867"/>
      <c r="AD100" s="818"/>
      <c r="AE100" s="818"/>
      <c r="AF100" s="868"/>
    </row>
    <row r="101" spans="1:32" s="1" customFormat="1" ht="18.75" customHeight="1" x14ac:dyDescent="0.15">
      <c r="A101" s="90"/>
      <c r="B101" s="794"/>
      <c r="C101" s="807"/>
      <c r="D101" s="228"/>
      <c r="E101" s="88"/>
      <c r="F101" s="216"/>
      <c r="G101" s="722"/>
      <c r="H101" s="816" t="s">
        <v>38</v>
      </c>
      <c r="I101" s="869" t="s">
        <v>20</v>
      </c>
      <c r="J101" s="818" t="s">
        <v>35</v>
      </c>
      <c r="K101" s="818"/>
      <c r="L101" s="743"/>
      <c r="M101" s="866" t="s">
        <v>20</v>
      </c>
      <c r="N101" s="818" t="s">
        <v>36</v>
      </c>
      <c r="O101" s="866"/>
      <c r="P101" s="21"/>
      <c r="Q101" s="12"/>
      <c r="S101" s="746"/>
      <c r="T101" s="746"/>
      <c r="U101" s="746"/>
      <c r="V101" s="746"/>
      <c r="W101" s="746"/>
      <c r="X101" s="745"/>
      <c r="Z101" s="2"/>
      <c r="AA101" s="2"/>
      <c r="AB101" s="86"/>
      <c r="AC101" s="870"/>
      <c r="AD101" s="2"/>
      <c r="AE101" s="2"/>
      <c r="AF101" s="722"/>
    </row>
    <row r="102" spans="1:32" s="1" customFormat="1" ht="18.75" customHeight="1" x14ac:dyDescent="0.15">
      <c r="A102" s="90"/>
      <c r="B102" s="794"/>
      <c r="C102" s="807"/>
      <c r="D102" s="228"/>
      <c r="E102" s="88"/>
      <c r="F102" s="216"/>
      <c r="G102" s="722"/>
      <c r="H102" s="830" t="s">
        <v>816</v>
      </c>
      <c r="I102" s="869" t="s">
        <v>20</v>
      </c>
      <c r="J102" s="818" t="s">
        <v>30</v>
      </c>
      <c r="K102" s="818"/>
      <c r="L102" s="866" t="s">
        <v>20</v>
      </c>
      <c r="M102" s="818" t="s">
        <v>40</v>
      </c>
      <c r="N102" s="745"/>
      <c r="O102" s="818"/>
      <c r="P102" s="818"/>
      <c r="Q102" s="818"/>
      <c r="R102" s="818"/>
      <c r="S102" s="818"/>
      <c r="T102" s="818"/>
      <c r="U102" s="818"/>
      <c r="V102" s="818"/>
      <c r="W102" s="818"/>
      <c r="X102" s="818"/>
      <c r="Y102" s="818"/>
      <c r="Z102" s="818"/>
      <c r="AA102" s="818"/>
      <c r="AB102" s="818"/>
      <c r="AC102" s="818"/>
      <c r="AD102" s="818"/>
      <c r="AE102" s="818"/>
      <c r="AF102" s="871"/>
    </row>
    <row r="103" spans="1:32" s="1" customFormat="1" ht="18.75" customHeight="1" x14ac:dyDescent="0.15">
      <c r="A103" s="832" t="s">
        <v>20</v>
      </c>
      <c r="B103" s="794" t="s">
        <v>818</v>
      </c>
      <c r="C103" s="131" t="s">
        <v>819</v>
      </c>
      <c r="D103" s="228"/>
      <c r="E103" s="88"/>
      <c r="F103" s="216"/>
      <c r="G103" s="722"/>
      <c r="H103" s="826" t="s">
        <v>817</v>
      </c>
      <c r="I103" s="869" t="s">
        <v>20</v>
      </c>
      <c r="J103" s="818" t="s">
        <v>30</v>
      </c>
      <c r="K103" s="818"/>
      <c r="L103" s="866" t="s">
        <v>20</v>
      </c>
      <c r="M103" s="818" t="s">
        <v>40</v>
      </c>
      <c r="N103" s="745"/>
      <c r="O103" s="818"/>
      <c r="P103" s="818"/>
      <c r="Q103" s="818"/>
      <c r="R103" s="818"/>
      <c r="S103" s="818"/>
      <c r="T103" s="818"/>
      <c r="U103" s="818"/>
      <c r="V103" s="818"/>
      <c r="W103" s="818"/>
      <c r="X103" s="818"/>
      <c r="Y103" s="818"/>
      <c r="Z103" s="818"/>
      <c r="AA103" s="818"/>
      <c r="AB103" s="818"/>
      <c r="AC103" s="818"/>
      <c r="AD103" s="818"/>
      <c r="AE103" s="818"/>
      <c r="AF103" s="871"/>
    </row>
    <row r="104" spans="1:32" s="1" customFormat="1" ht="18.75" customHeight="1" x14ac:dyDescent="0.15">
      <c r="A104" s="90"/>
      <c r="B104" s="794"/>
      <c r="C104" s="807"/>
      <c r="D104" s="228"/>
      <c r="E104" s="88"/>
      <c r="F104" s="216"/>
      <c r="G104" s="722"/>
      <c r="H104" s="830" t="s">
        <v>946</v>
      </c>
      <c r="I104" s="869" t="s">
        <v>20</v>
      </c>
      <c r="J104" s="818" t="s">
        <v>30</v>
      </c>
      <c r="K104" s="818"/>
      <c r="L104" s="866" t="s">
        <v>20</v>
      </c>
      <c r="M104" s="818" t="s">
        <v>40</v>
      </c>
      <c r="N104" s="745"/>
      <c r="O104" s="818"/>
      <c r="P104" s="818"/>
      <c r="Q104" s="818"/>
      <c r="R104" s="818"/>
      <c r="S104" s="818"/>
      <c r="T104" s="818"/>
      <c r="U104" s="818"/>
      <c r="V104" s="818"/>
      <c r="W104" s="818"/>
      <c r="X104" s="818"/>
      <c r="Y104" s="818"/>
      <c r="Z104" s="818"/>
      <c r="AA104" s="818"/>
      <c r="AB104" s="818"/>
      <c r="AC104" s="818"/>
      <c r="AD104" s="818"/>
      <c r="AE104" s="818"/>
      <c r="AF104" s="871"/>
    </row>
    <row r="105" spans="1:32" s="1" customFormat="1" ht="18.75" customHeight="1" x14ac:dyDescent="0.15">
      <c r="A105" s="90"/>
      <c r="B105" s="794"/>
      <c r="C105" s="807"/>
      <c r="D105" s="228"/>
      <c r="E105" s="88"/>
      <c r="F105" s="216"/>
      <c r="G105" s="722"/>
      <c r="H105" s="833" t="s">
        <v>68</v>
      </c>
      <c r="I105" s="869" t="s">
        <v>20</v>
      </c>
      <c r="J105" s="818" t="s">
        <v>30</v>
      </c>
      <c r="K105" s="818"/>
      <c r="L105" s="866" t="s">
        <v>20</v>
      </c>
      <c r="M105" s="818" t="s">
        <v>40</v>
      </c>
      <c r="N105" s="745"/>
      <c r="O105" s="818"/>
      <c r="P105" s="818"/>
      <c r="Q105" s="818"/>
      <c r="R105" s="818"/>
      <c r="S105" s="818"/>
      <c r="T105" s="818"/>
      <c r="U105" s="818"/>
      <c r="V105" s="818"/>
      <c r="W105" s="818"/>
      <c r="X105" s="818"/>
      <c r="Y105" s="818"/>
      <c r="Z105" s="818"/>
      <c r="AA105" s="818"/>
      <c r="AB105" s="818"/>
      <c r="AC105" s="818"/>
      <c r="AD105" s="818"/>
      <c r="AE105" s="818"/>
      <c r="AF105" s="871"/>
    </row>
    <row r="106" spans="1:32" s="1" customFormat="1" ht="18.75" customHeight="1" x14ac:dyDescent="0.15">
      <c r="A106" s="90"/>
      <c r="B106" s="794"/>
      <c r="C106" s="807"/>
      <c r="D106" s="228"/>
      <c r="E106" s="88"/>
      <c r="F106" s="216"/>
      <c r="G106" s="722"/>
      <c r="H106" s="833" t="s">
        <v>824</v>
      </c>
      <c r="I106" s="869" t="s">
        <v>20</v>
      </c>
      <c r="J106" s="818" t="s">
        <v>30</v>
      </c>
      <c r="K106" s="818"/>
      <c r="L106" s="866" t="s">
        <v>20</v>
      </c>
      <c r="M106" s="818" t="s">
        <v>57</v>
      </c>
      <c r="N106" s="818"/>
      <c r="O106" s="866" t="s">
        <v>20</v>
      </c>
      <c r="P106" s="818" t="s">
        <v>58</v>
      </c>
      <c r="Q106" s="745"/>
      <c r="R106" s="745"/>
      <c r="S106" s="745"/>
      <c r="T106" s="818"/>
      <c r="U106" s="818"/>
      <c r="V106" s="818"/>
      <c r="W106" s="818"/>
      <c r="X106" s="818"/>
      <c r="Y106" s="818"/>
      <c r="Z106" s="818"/>
      <c r="AA106" s="818"/>
      <c r="AB106" s="818"/>
      <c r="AC106" s="818"/>
      <c r="AD106" s="818"/>
      <c r="AE106" s="818"/>
      <c r="AF106" s="871"/>
    </row>
    <row r="107" spans="1:32" s="1" customFormat="1" ht="18.75" customHeight="1" x14ac:dyDescent="0.15">
      <c r="A107" s="791"/>
      <c r="B107" s="786"/>
      <c r="C107" s="792"/>
      <c r="D107" s="229"/>
      <c r="E107" s="237"/>
      <c r="F107" s="118"/>
      <c r="G107" s="844"/>
      <c r="H107" s="872" t="s">
        <v>69</v>
      </c>
      <c r="I107" s="789" t="s">
        <v>20</v>
      </c>
      <c r="J107" s="43" t="s">
        <v>30</v>
      </c>
      <c r="K107" s="43"/>
      <c r="L107" s="790" t="s">
        <v>20</v>
      </c>
      <c r="M107" s="43" t="s">
        <v>40</v>
      </c>
      <c r="N107" s="783"/>
      <c r="O107" s="43"/>
      <c r="P107" s="43"/>
      <c r="Q107" s="43"/>
      <c r="R107" s="43"/>
      <c r="S107" s="43"/>
      <c r="T107" s="43"/>
      <c r="U107" s="43"/>
      <c r="V107" s="43"/>
      <c r="W107" s="43"/>
      <c r="X107" s="43"/>
      <c r="Y107" s="43"/>
      <c r="Z107" s="43"/>
      <c r="AA107" s="43"/>
      <c r="AB107" s="43"/>
      <c r="AC107" s="43"/>
      <c r="AD107" s="43"/>
      <c r="AE107" s="43"/>
      <c r="AF107" s="44"/>
    </row>
    <row r="108" spans="1:32" s="1" customFormat="1" ht="8.25" customHeight="1" x14ac:dyDescent="0.15">
      <c r="A108" s="3"/>
      <c r="B108" s="3"/>
      <c r="G108" s="2"/>
      <c r="H108" s="2"/>
      <c r="I108" s="2"/>
      <c r="J108" s="2"/>
      <c r="K108" s="2"/>
      <c r="L108" s="2"/>
      <c r="M108" s="2"/>
      <c r="N108" s="2"/>
      <c r="O108" s="2"/>
      <c r="P108" s="2"/>
      <c r="Q108" s="2"/>
      <c r="R108" s="2"/>
      <c r="S108" s="2"/>
      <c r="T108" s="2"/>
      <c r="U108" s="2"/>
      <c r="V108" s="2"/>
      <c r="W108" s="2"/>
      <c r="X108" s="2"/>
      <c r="Y108" s="2"/>
      <c r="Z108" s="2"/>
      <c r="AA108" s="2"/>
      <c r="AB108" s="2"/>
    </row>
    <row r="109" spans="1:32" s="1" customFormat="1" ht="20.25" customHeight="1" x14ac:dyDescent="0.15">
      <c r="A109" s="89"/>
      <c r="B109" s="89"/>
      <c r="C109" s="2" t="s">
        <v>84</v>
      </c>
      <c r="D109" s="2"/>
      <c r="E109" s="3"/>
      <c r="F109" s="3"/>
      <c r="G109" s="3"/>
      <c r="H109" s="3"/>
      <c r="I109" s="3"/>
      <c r="J109" s="3"/>
      <c r="K109" s="3"/>
      <c r="L109" s="3"/>
      <c r="M109" s="3"/>
      <c r="N109" s="3"/>
      <c r="O109" s="3"/>
      <c r="P109" s="3"/>
      <c r="Q109" s="3"/>
      <c r="R109" s="3"/>
      <c r="S109" s="3"/>
      <c r="T109" s="3"/>
      <c r="U109" s="3"/>
      <c r="V109" s="3"/>
    </row>
    <row r="110" spans="1:32" ht="20.25" customHeight="1" x14ac:dyDescent="0.15"/>
    <row r="111" spans="1:32" ht="20.25" customHeight="1" x14ac:dyDescent="0.15"/>
    <row r="112" spans="1:32" ht="20.25" customHeight="1" x14ac:dyDescent="0.15"/>
    <row r="113" ht="20.25" customHeight="1" x14ac:dyDescent="0.15"/>
    <row r="114" ht="20.25" customHeight="1" x14ac:dyDescent="0.15"/>
    <row r="115" ht="20.25" customHeight="1" x14ac:dyDescent="0.15"/>
    <row r="116" ht="20.25" customHeight="1" x14ac:dyDescent="0.15"/>
    <row r="117" ht="20.25" customHeight="1" x14ac:dyDescent="0.15"/>
    <row r="118" ht="20.25" customHeight="1" x14ac:dyDescent="0.15"/>
    <row r="119" ht="20.25" customHeight="1" x14ac:dyDescent="0.15"/>
    <row r="120" ht="20.25" customHeight="1" x14ac:dyDescent="0.15"/>
    <row r="121" ht="20.25" customHeight="1" x14ac:dyDescent="0.15"/>
    <row r="122" ht="20.25" customHeight="1" x14ac:dyDescent="0.15"/>
    <row r="123" ht="20.25" customHeight="1" x14ac:dyDescent="0.15"/>
    <row r="124" ht="20.25" customHeight="1" x14ac:dyDescent="0.15"/>
    <row r="125" ht="20.25" customHeight="1" x14ac:dyDescent="0.15"/>
    <row r="126" ht="20.25" customHeight="1" x14ac:dyDescent="0.15"/>
    <row r="127" ht="20.25" customHeight="1" x14ac:dyDescent="0.15"/>
    <row r="128" ht="20.25" customHeight="1" x14ac:dyDescent="0.15"/>
  </sheetData>
  <mergeCells count="80">
    <mergeCell ref="A95:AF95"/>
    <mergeCell ref="S97:V97"/>
    <mergeCell ref="W97:AF97"/>
    <mergeCell ref="H58:H59"/>
    <mergeCell ref="I58:I59"/>
    <mergeCell ref="J58:K59"/>
    <mergeCell ref="L58:L59"/>
    <mergeCell ref="M58:N59"/>
    <mergeCell ref="F79:G79"/>
    <mergeCell ref="H79:X79"/>
    <mergeCell ref="Y79:AB79"/>
    <mergeCell ref="AC79:AF79"/>
    <mergeCell ref="A75:AF75"/>
    <mergeCell ref="S77:V77"/>
    <mergeCell ref="W77:AF77"/>
    <mergeCell ref="A79:C79"/>
    <mergeCell ref="H56:H57"/>
    <mergeCell ref="I56:I57"/>
    <mergeCell ref="J56:K57"/>
    <mergeCell ref="L56:L57"/>
    <mergeCell ref="M56:N57"/>
    <mergeCell ref="L52:L53"/>
    <mergeCell ref="M52:N53"/>
    <mergeCell ref="H54:H55"/>
    <mergeCell ref="I54:I55"/>
    <mergeCell ref="J54:K55"/>
    <mergeCell ref="L54:L55"/>
    <mergeCell ref="M54:N55"/>
    <mergeCell ref="A46:C47"/>
    <mergeCell ref="H46:H47"/>
    <mergeCell ref="H52:H53"/>
    <mergeCell ref="I52:I53"/>
    <mergeCell ref="J52:K53"/>
    <mergeCell ref="S43:V43"/>
    <mergeCell ref="A45:C45"/>
    <mergeCell ref="D45:E45"/>
    <mergeCell ref="F45:G45"/>
    <mergeCell ref="H45:AF45"/>
    <mergeCell ref="W43:AF43"/>
    <mergeCell ref="L18:L19"/>
    <mergeCell ref="M18:N19"/>
    <mergeCell ref="M20:N21"/>
    <mergeCell ref="M22:N23"/>
    <mergeCell ref="A41:AF41"/>
    <mergeCell ref="H22:H23"/>
    <mergeCell ref="I22:I23"/>
    <mergeCell ref="J22:K23"/>
    <mergeCell ref="L22:L23"/>
    <mergeCell ref="H36:H38"/>
    <mergeCell ref="AC7:AF8"/>
    <mergeCell ref="H12:H14"/>
    <mergeCell ref="I12:I14"/>
    <mergeCell ref="J12:K14"/>
    <mergeCell ref="L12:L14"/>
    <mergeCell ref="M12:N14"/>
    <mergeCell ref="A2:AF2"/>
    <mergeCell ref="S4:V4"/>
    <mergeCell ref="A6:C6"/>
    <mergeCell ref="D6:E6"/>
    <mergeCell ref="F6:G6"/>
    <mergeCell ref="H6:X6"/>
    <mergeCell ref="Y6:AB6"/>
    <mergeCell ref="AC6:AF6"/>
    <mergeCell ref="W4:AF4"/>
    <mergeCell ref="D79:E79"/>
    <mergeCell ref="A7:C8"/>
    <mergeCell ref="H7:H8"/>
    <mergeCell ref="Y7:AB8"/>
    <mergeCell ref="H20:H21"/>
    <mergeCell ref="I20:I21"/>
    <mergeCell ref="J20:K21"/>
    <mergeCell ref="L20:L21"/>
    <mergeCell ref="H16:H17"/>
    <mergeCell ref="I16:I17"/>
    <mergeCell ref="J16:K17"/>
    <mergeCell ref="L16:L17"/>
    <mergeCell ref="M16:N17"/>
    <mergeCell ref="H18:H19"/>
    <mergeCell ref="I18:I19"/>
    <mergeCell ref="J18:K19"/>
  </mergeCells>
  <phoneticPr fontId="2"/>
  <dataValidations count="1">
    <dataValidation type="list" allowBlank="1" showInputMessage="1" showErrorMessage="1" sqref="U7:U8 Q46:Q48 U46:U47 A65 A51 L52:L70 Q7:Q9 M46:M51 I7:I12 I80:I90 I46:I70 M7:M11 I92:I93 Q80:Q82 O88:O89 R88 A86 O82 AC80:AC81 Y80:Y81 M80:M82 L83:L93 WMG39 WWC39 O49:O50 D49:D51 O61 O63 P64 D65 A49 JI9:JI11 TE9:TE11 ADA9:ADA11 AMW9:AMW11 AWS9:AWS11 BGO9:BGO11 BQK9:BQK11 CAG9:CAG11 CKC9:CKC11 CTY9:CTY11 DDU9:DDU11 DNQ9:DNQ11 DXM9:DXM11 EHI9:EHI11 ERE9:ERE11 FBA9:FBA11 FKW9:FKW11 FUS9:FUS11 GEO9:GEO11 GOK9:GOK11 GYG9:GYG11 HIC9:HIC11 HRY9:HRY11 IBU9:IBU11 ILQ9:ILQ11 IVM9:IVM11 JFI9:JFI11 JPE9:JPE11 JZA9:JZA11 KIW9:KIW11 KSS9:KSS11 LCO9:LCO11 LMK9:LMK11 LWG9:LWG11 MGC9:MGC11 MPY9:MPY11 MZU9:MZU11 NJQ9:NJQ11 NTM9:NTM11 ODI9:ODI11 ONE9:ONE11 OXA9:OXA11 PGW9:PGW11 PQS9:PQS11 QAO9:QAO11 QKK9:QKK11 QUG9:QUG11 REC9:REC11 RNY9:RNY11 RXU9:RXU11 SHQ9:SHQ11 SRM9:SRM11 TBI9:TBI11 TLE9:TLE11 TVA9:TVA11 UEW9:UEW11 UOS9:UOS11 UYO9:UYO11 VIK9:VIK11 VSG9:VSG11 WCC9:WCC11 WLY9:WLY11 WVU9:WVU11 JE9:JE12 TA9:TA12 ACW9:ACW12 AMS9:AMS12 AWO9:AWO12 BGK9:BGK12 BQG9:BQG12 CAC9:CAC12 CJY9:CJY12 CTU9:CTU12 DDQ9:DDQ12 DNM9:DNM12 DXI9:DXI12 EHE9:EHE12 ERA9:ERA12 FAW9:FAW12 FKS9:FKS12 FUO9:FUO12 GEK9:GEK12 GOG9:GOG12 GYC9:GYC12 HHY9:HHY12 HRU9:HRU12 IBQ9:IBQ12 ILM9:ILM12 IVI9:IVI12 JFE9:JFE12 JPA9:JPA12 JYW9:JYW12 KIS9:KIS12 KSO9:KSO12 LCK9:LCK12 LMG9:LMG12 LWC9:LWC12 MFY9:MFY12 MPU9:MPU12 MZQ9:MZQ12 NJM9:NJM12 NTI9:NTI12 ODE9:ODE12 ONA9:ONA12 OWW9:OWW12 PGS9:PGS12 PQO9:PQO12 QAK9:QAK12 QKG9:QKG12 QUC9:QUC12 RDY9:RDY12 RNU9:RNU12 RXQ9:RXQ12 SHM9:SHM12 SRI9:SRI12 TBE9:TBE12 TLA9:TLA12 TUW9:TUW12 UES9:UES12 UOO9:UOO12 UYK9:UYK12 VIG9:VIG12 VSC9:VSC12 WBY9:WBY12 WLU9:WLU12 WVQ9:WVQ12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Y9:Y10 JU9:JU10 TQ9:TQ10 ADM9:ADM10 ANI9:ANI10 AXE9:AXE10 BHA9:BHA10 BQW9:BQW10 CAS9:CAS10 CKO9:CKO10 CUK9:CUK10 DEG9:DEG10 DOC9:DOC10 DXY9:DXY10 EHU9:EHU10 ERQ9:ERQ10 FBM9:FBM10 FLI9:FLI10 FVE9:FVE10 GFA9:GFA10 GOW9:GOW10 GYS9:GYS10 HIO9:HIO10 HSK9:HSK10 ICG9:ICG10 IMC9:IMC10 IVY9:IVY10 JFU9:JFU10 JPQ9:JPQ10 JZM9:JZM10 KJI9:KJI10 KTE9:KTE10 LDA9:LDA10 LMW9:LMW10 LWS9:LWS10 MGO9:MGO10 MQK9:MQK10 NAG9:NAG10 NKC9:NKC10 NTY9:NTY10 ODU9:ODU10 ONQ9:ONQ10 OXM9:OXM10 PHI9:PHI10 PRE9:PRE10 QBA9:QBA10 QKW9:QKW10 QUS9:QUS10 REO9:REO10 ROK9:ROK10 RYG9:RYG10 SIC9:SIC10 SRY9:SRY10 TBU9:TBU10 TLQ9:TLQ10 TVM9:TVM10 UFI9:UFI10 UPE9:UPE10 UZA9:UZA10 VIW9:VIW10 VSS9:VSS10 WCO9:WCO10 WMK9:WMK10 WWG9:WWG10 AC9:AC10 JY9:JY10 TU9:TU10 ADQ9:ADQ10 ANM9:ANM10 AXI9:AXI10 BHE9:BHE10 BRA9:BRA10 CAW9:CAW10 CKS9:CKS10 CUO9:CUO10 DEK9:DEK10 DOG9:DOG10 DYC9:DYC10 EHY9:EHY10 ERU9:ERU10 FBQ9:FBQ10 FLM9:FLM10 FVI9:FVI10 GFE9:GFE10 GPA9:GPA10 GYW9:GYW10 HIS9:HIS10 HSO9:HSO10 ICK9:ICK10 IMG9:IMG10 IWC9:IWC10 JFY9:JFY10 JPU9:JPU10 JZQ9:JZQ10 KJM9:KJM10 KTI9:KTI10 LDE9:LDE10 LNA9:LNA10 LWW9:LWW10 MGS9:MGS10 MQO9:MQO10 NAK9:NAK10 NKG9:NKG10 NUC9:NUC10 ODY9:ODY10 ONU9:ONU10 OXQ9:OXQ10 PHM9:PHM10 PRI9:PRI10 QBE9:QBE10 QLA9:QLA10 QUW9:QUW10 RES9:RES10 ROO9:ROO10 RYK9:RYK10 SIG9:SIG10 SSC9:SSC10 TBY9:TBY10 TLU9:TLU10 TVQ9:TVQ10 UFM9:UFM10 UPI9:UPI10 UZE9:UZE10 VJA9:VJA10 VSW9:VSW10 WCS9:WCS10 WMO9:WMO10 WWK9:WWK10 O10:O11 JK10:JK11 TG10:TG11 ADC10:ADC11 AMY10:AMY11 AWU10:AWU11 BGQ10:BGQ11 BQM10:BQM11 CAI10:CAI11 CKE10:CKE11 CUA10:CUA11 DDW10:DDW11 DNS10:DNS11 DXO10:DXO11 EHK10:EHK11 ERG10:ERG11 FBC10:FBC11 FKY10:FKY11 FUU10:FUU11 GEQ10:GEQ11 GOM10:GOM11 GYI10:GYI11 HIE10:HIE11 HSA10:HSA11 IBW10:IBW11 ILS10:ILS11 IVO10:IVO11 JFK10:JFK11 JPG10:JPG11 JZC10:JZC11 KIY10:KIY11 KSU10:KSU11 LCQ10:LCQ11 LMM10:LMM11 LWI10:LWI11 MGE10:MGE11 MQA10:MQA11 MZW10:MZW11 NJS10:NJS11 NTO10:NTO11 ODK10:ODK11 ONG10:ONG11 OXC10:OXC11 PGY10:PGY11 PQU10:PQU11 QAQ10:QAQ11 QKM10:QKM11 QUI10:QUI11 REE10:REE11 ROA10:ROA11 RXW10:RXW11 SHS10:SHS11 SRO10:SRO11 TBK10:TBK11 TLG10:TLG11 TVC10:TVC11 UEY10:UEY11 UOU10:UOU11 UYQ10:UYQ11 VIM10:VIM11 VSI10:VSI11 WCE10:WCE11 WMA10:WMA11 WVW10:WVW11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I15:I38 JE15:JE38 TA15:TA38 ACW15:ACW38 AMS15:AMS38 AWO15:AWO38 BGK15:BGK38 BQG15:BQG38 CAC15:CAC38 CJY15:CJY38 CTU15:CTU38 DDQ15:DDQ38 DNM15:DNM38 DXI15:DXI38 EHE15:EHE38 ERA15:ERA38 FAW15:FAW38 FKS15:FKS38 FUO15:FUO38 GEK15:GEK38 GOG15:GOG38 GYC15:GYC38 HHY15:HHY38 HRU15:HRU38 IBQ15:IBQ38 ILM15:ILM38 IVI15:IVI38 JFE15:JFE38 JPA15:JPA38 JYW15:JYW38 KIS15:KIS38 KSO15:KSO38 LCK15:LCK38 LMG15:LMG38 LWC15:LWC38 MFY15:MFY38 MPU15:MPU38 MZQ15:MZQ38 NJM15:NJM38 NTI15:NTI38 ODE15:ODE38 ONA15:ONA38 OWW15:OWW38 PGS15:PGS38 PQO15:PQO38 QAK15:QAK38 QKG15:QKG38 QUC15:QUC38 RDY15:RDY38 RNU15:RNU38 RXQ15:RXQ38 SHM15:SHM38 SRI15:SRI38 TBE15:TBE38 TLA15:TLA38 TUW15:TUW38 UES15:UES38 UOO15:UOO38 UYK15:UYK38 VIG15:VIG38 VSC15:VSC38 WBY15:WBY38 WLU15:WLU38 WVQ15:WVQ38 M15 JI15 TE15 ADA15 AMW15 AWS15 BGO15 BQK15 CAG15 CKC15 CTY15 DDU15 DNQ15 DXM15 EHI15 ERE15 FBA15 FKW15 FUS15 GEO15 GOK15 GYG15 HIC15 HRY15 IBU15 ILQ15 IVM15 JFI15 JPE15 JZA15 KIW15 KSS15 LCO15 LMK15 LWG15 MGC15 MPY15 MZU15 NJQ15 NTM15 ODI15 ONE15 OXA15 PGW15 PQS15 QAO15 QKK15 QUG15 REC15 RNY15 RXU15 SHQ15 SRM15 TBI15 TLE15 TVA15 UEW15 UOS15 UYO15 VIK15 VSG15 WCC15 WLY15 WVU15 L16:L36 JH16:JH36 TD16:TD36 ACZ16:ACZ36 AMV16:AMV36 AWR16:AWR36 BGN16:BGN36 BQJ16:BQJ36 CAF16:CAF36 CKB16:CKB36 CTX16:CTX36 DDT16:DDT36 DNP16:DNP36 DXL16:DXL36 EHH16:EHH36 ERD16:ERD36 FAZ16:FAZ36 FKV16:FKV36 FUR16:FUR36 GEN16:GEN36 GOJ16:GOJ36 GYF16:GYF36 HIB16:HIB36 HRX16:HRX36 IBT16:IBT36 ILP16:ILP36 IVL16:IVL36 JFH16:JFH36 JPD16:JPD36 JYZ16:JYZ36 KIV16:KIV36 KSR16:KSR36 LCN16:LCN36 LMJ16:LMJ36 LWF16:LWF36 MGB16:MGB36 MPX16:MPX36 MZT16:MZT36 NJP16:NJP36 NTL16:NTL36 ODH16:ODH36 OND16:OND36 OWZ16:OWZ36 PGV16:PGV36 PQR16:PQR36 QAN16:QAN36 QKJ16:QKJ36 QUF16:QUF36 REB16:REB36 RNX16:RNX36 RXT16:RXT36 SHP16:SHP36 SRL16:SRL36 TBH16:TBH36 TLD16:TLD36 TUZ16:TUZ36 UEV16:UEV36 UOR16:UOR36 UYN16:UYN36 VIJ16:VIJ36 VSF16:VSF36 WCB16:WCB36 WLX16:WLX36 WVT16:WVT36 A25 IW25 SS25 ACO25 AMK25 AWG25 BGC25 BPY25 BZU25 CJQ25 CTM25 DDI25 DNE25 DXA25 EGW25 EQS25 FAO25 FKK25 FUG25 GEC25 GNY25 GXU25 HHQ25 HRM25 IBI25 ILE25 IVA25 JEW25 JOS25 JYO25 KIK25 KSG25 LCC25 LLY25 LVU25 MFQ25 MPM25 MZI25 NJE25 NTA25 OCW25 OMS25 OWO25 PGK25 PQG25 QAC25 QJY25 QTU25 RDQ25 RNM25 RXI25 SHE25 SRA25 TAW25 TKS25 TUO25 UEK25 UOG25 UYC25 VHY25 VRU25 WBQ25 WLM25 WVI25 D25:D30 IZ25:IZ30 SV25:SV30 ACR25:ACR30 AMN25:AMN30 AWJ25:AWJ30 BGF25:BGF30 BQB25:BQB30 BZX25:BZX30 CJT25:CJT30 CTP25:CTP30 DDL25:DDL30 DNH25:DNH30 DXD25:DXD30 EGZ25:EGZ30 EQV25:EQV30 FAR25:FAR30 FKN25:FKN30 FUJ25:FUJ30 GEF25:GEF30 GOB25:GOB30 GXX25:GXX30 HHT25:HHT30 HRP25:HRP30 IBL25:IBL30 ILH25:ILH30 IVD25:IVD30 JEZ25:JEZ30 JOV25:JOV30 JYR25:JYR30 KIN25:KIN30 KSJ25:KSJ30 LCF25:LCF30 LMB25:LMB30 LVX25:LVX30 MFT25:MFT30 MPP25:MPP30 MZL25:MZL30 NJH25:NJH30 NTD25:NTD30 OCZ25:OCZ30 OMV25:OMV30 OWR25:OWR30 PGN25:PGN30 PQJ25:PQJ30 QAF25:QAF30 QKB25:QKB30 QTX25:QTX30 RDT25:RDT30 RNP25:RNP30 RXL25:RXL30 SHH25:SHH30 SRD25:SRD30 TAZ25:TAZ30 TKV25:TKV30 TUR25:TUR30 UEN25:UEN30 UOJ25:UOJ30 UYF25:UYF30 VIB25:VIB30 VRX25:VRX30 WBT25:WBT30 WLP25:WLP30 WVL25:WVL30 O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Y27 JU27 TQ27 ADM27 ANI27 AXE27 BHA27 BQW27 CAS27 CKO27 CUK27 DEG27 DOC27 DXY27 EHU27 ERQ27 FBM27 FLI27 FVE27 GFA27 GOW27 GYS27 HIO27 HSK27 ICG27 IMC27 IVY27 JFU27 JPQ27 JZM27 KJI27 KTE27 LDA27 LMW27 LWS27 MGO27 MQK27 NAG27 NKC27 NTY27 ODU27 ONQ27 OXM27 PHI27 PRE27 QBA27 QKW27 QUS27 REO27 ROK27 RYG27 SIC27 SRY27 TBU27 TLQ27 TVM27 UFI27 UPE27 UZA27 VIW27 VSS27 WCO27 WMK27 WWG27 AC27 JY27 TU27 ADQ27 ANM27 AXI27 BHE27 BRA27 CAW27 CKS27 CUO27 DEK27 DOG27 DYC27 EHY27 ERU27 FBQ27 FLM27 FVI27 GFE27 GPA27 GYW27 HIS27 HSO27 ICK27 IMG27 IWC27 JFY27 JPU27 JZQ27 KJM27 KTI27 LDE27 LNA27 LWW27 MGS27 MQO27 NAK27 NKG27 NUC27 ODY27 ONU27 OXQ27 PHM27 PRI27 QBE27 QLA27 QUW27 RES27 ROO27 RYK27 SIG27 SSC27 TBY27 TLU27 TVQ27 UFM27 UPI27 UZE27 VJA27 VSW27 WCS27 WMO27 WWK27 A28 IW28 SS28 ACO28 AMK28 AWG28 BGC28 BPY28 BZU28 CJQ28 CTM28 DDI28 DNE28 DXA28 EGW28 EQS28 FAO28 FKK28 FUG28 GEC28 GNY28 GXU28 HHQ28 HRM28 IBI28 ILE28 IVA28 JEW28 JOS28 JYO28 KIK28 KSG28 LCC28 LLY28 LVU28 MFQ28 MPM28 MZI28 NJE28 NTA28 OCW28 OMS28 OWO28 PGK28 PQG28 QAC28 QJY28 QTU28 RDQ28 RNM28 RXI28 SHE28 SRA28 TAW28 TKS28 TUO28 UEK28 UOG28 UYC28 VHY28 VRU28 WBQ28 WLM28 WVI28 O28 JK28 TG28 ADC28 AMY28 AWU28 BGQ28 BQM28 CAI28 CKE28 CUA28 DDW28 DNS28 DXO28 EHK28 ERG28 FBC28 FKY28 FUU28 GEQ28 GOM28 GYI28 HIE28 HSA28 IBW28 ILS28 IVO28 JFK28 JPG28 JZC28 KIY28 KSU28 LCQ28 LMM28 LWI28 MGE28 MQA28 MZW28 NJS28 NTO28 ODK28 ONG28 OXC28 PGY28 PQU28 QAQ28 QKM28 QUI28 REE28 ROA28 RXW28 SHS28 SRO28 TBK28 TLG28 TVC28 UEY28 UOU28 UYQ28 VIM28 VSI28 WCE28 WMA28 WVW28 P29 JL29 TH29 ADD29 AMZ29 AWV29 BGR29 BQN29 CAJ29 CKF29 CUB29 DDX29 DNT29 DXP29 EHL29 ERH29 FBD29 FKZ29 FUV29 GER29 GON29 GYJ29 HIF29 HSB29 IBX29 ILT29 IVP29 JFL29 JPH29 JZD29 KIZ29 KSV29 LCR29 LMN29 LWJ29 MGF29 MQB29 MZX29 NJT29 NTP29 ODL29 ONH29 OXD29 PGZ29 PQV29 QAR29 QKN29 QUJ29 REF29 ROB29 RXX29 SHT29 SRP29 TBL29 TLH29 TVD29 UEZ29 UOV29 UYR29 VIN29 VSJ29 WCF29 WMB29 WVX29 R36 JN36 TJ36 ADF36 ANB36 AWX36 BGT36 BQP36 CAL36 CKH36 CUD36 DDZ36 DNV36 DXR36 EHN36 ERJ36 FBF36 FLB36 FUX36 GET36 GOP36 GYL36 HIH36 HSD36 IBZ36 ILV36 IVR36 JFN36 JPJ36 JZF36 KJB36 KSX36 LCT36 LMP36 LWL36 MGH36 MQD36 MZZ36 NJV36 NTR36 ODN36 ONJ36 OXF36 PHB36 PQX36 QAT36 QKP36 QUL36 REH36 ROD36 RXZ36 SHV36 SRR36 TBN36 TLJ36 TVF36 UFB36 UOX36 UYT36 VIP36 VSL36 WCH36 WMD36 WVZ36 O37:O39 JK37:JK39 TG37:TG39 ADC37:ADC39 AMY37:AMY39 AWU37:AWU39 BGQ37:BGQ39 BQM37:BQM39 CAI37:CAI39 CKE37:CKE39 CUA37:CUA39 DDW37:DDW39 DNS37:DNS39 DXO37:DXO39 EHK37:EHK39 ERG37:ERG39 FBC37:FBC39 FKY37:FKY39 FUU37:FUU39 GEQ37:GEQ39 GOM37:GOM39 GYI37:GYI39 HIE37:HIE39 HSA37:HSA39 IBW37:IBW39 ILS37:ILS39 IVO37:IVO39 JFK37:JFK39 JPG37:JPG39 JZC37:JZC39 KIY37:KIY39 KSU37:KSU39 LCQ37:LCQ39 LMM37:LMM39 LWI37:LWI39 MGE37:MGE39 MQA37:MQA39 MZW37:MZW39 NJS37:NJS39 NTO37:NTO39 ODK37:ODK39 ONG37:ONG39 OXC37:OXC39 PGY37:PGY39 PQU37:PQU39 QAQ37:QAQ39 QKM37:QKM39 QUI37:QUI39 REE37:REE39 ROA37:ROA39 RXW37:RXW39 SHS37:SHS39 SRO37:SRO39 TBK37:TBK39 TLG37:TLG39 TVC37:TVC39 UEY37:UEY39 UOU37:UOU39 UYQ37:UYQ39 VIM37:VIM39 VSI37:VSI39 WCE37:WCE39 WMA37:WMA39 WVW37:WVW39 U37 JQ37 TM37 ADI37 ANE37 AXA37 BGW37 BQS37 CAO37 CKK37 CUG37 DEC37 DNY37 DXU37 EHQ37 ERM37 FBI37 FLE37 FVA37 GEW37 GOS37 GYO37 HIK37 HSG37 ICC37 ILY37 IVU37 JFQ37 JPM37 JZI37 KJE37 KTA37 LCW37 LMS37 LWO37 MGK37 MQG37 NAC37 NJY37 NTU37 ODQ37 ONM37 OXI37 PHE37 PRA37 QAW37 QKS37 QUO37 REK37 ROG37 RYC37 SHY37 SRU37 TBQ37 TLM37 TVI37 UFE37 UPA37 UYW37 VIS37 VSO37 WCK37 WMG37 WWC37 L39 JH39 TD39 ACZ39 AMV39 AWR39 BGN39 BQJ39 CAF39 CKB39 CTX39 DDT39 DNP39 DXL39 EHH39 ERD39 FAZ39 FKV39 FUR39 GEN39 GOJ39 GYF39 HIB39 HRX39 IBT39 ILP39 IVL39 JFH39 JPD39 JYZ39 KIV39 KSR39 LCN39 LMJ39 LWF39 MGB39 MPX39 MZT39 NJP39 NTL39 ODH39 OND39 OWZ39 PGV39 PQR39 QAN39 QKJ39 QUF39 REB39 RNX39 RXT39 SHP39 SRL39 TBH39 TLD39 TUZ39 UEV39 UOR39 UYN39 VIJ39 VSF39 WCB39 WLX39 WVT39 R39 JN39 TJ39 ADF39 ANB39 AWX39 BGT39 BQP39 CAL39 CKH39 CUD39 DDZ39 DNV39 DXR39 EHN39 ERJ39 FBF39 FLB39 FUX39 GET39 GOP39 GYL39 HIH39 HSD39 IBZ39 ILV39 IVR39 JFN39 JPJ39 JZF39 KJB39 KSX39 LCT39 LMP39 LWL39 MGH39 MQD39 MZZ39 NJV39 NTR39 ODN39 ONJ39 OXF39 PHB39 PQX39 QAT39 QKP39 QUL39 REH39 ROD39 RXZ39 SHV39 SRR39 TBN39 TLJ39 TVF39 UFB39 UOX39 UYT39 VIP39 VSL39 WCH39 WMD39 WVZ39 U39 JQ39 TM39 ADI39 ANE39 AXA39 BGW39 BQS39 CAO39 CKK39 CUG39 DEC39 DNY39 DXU39 EHQ39 ERM39 FBI39 FLE39 FVA39 GEW39 GOS39 GYO39 HIK39 HSG39 ICC39 ILY39 IVU39 JFQ39 JPM39 JZI39 KJE39 KTA39 LCW39 LMS39 LWO39 MGK39 MQG39 NAC39 NJY39 NTU39 ODQ39 ONM39 OXI39 PHE39 PRA39 QAW39 QKS39 QUO39 REK39 ROG39 RYC39 SHY39 SRU39 TBQ39 TLM39 TVI39 UFE39 UPA39 UYW39 VIS39 VSO39 WCK39 JH91 TD91 ACZ91 AMV91 AWR91 BGN91 BQJ91 CAF91 CKB91 CTX91 DDT91 DNP91 DXL91 EHH91 ERD91 FAZ91 FKV91 FUR91 GEN91 GOJ91 GYF91 HIB91 HRX91 IBT91 ILP91 IVL91 JFH91 JPD91 JYZ91 KIV91 KSR91 LCN91 LMJ91 LWF91 MGB91 MPX91 MZT91 NJP91 NTL91 ODH91 OND91 OWZ91 PGV91 PQR91 QAN91 QKJ91 QUF91 REB91 RNX91 RXT91 SHP91 SRL91 TBH91 TLD91 TUZ91 UEV91 UOR91 UYN91 VIJ91 VSF91 WCB91 WLX91 WVT91 O91 JK91 TG91 ADC91 AMY91 AWU91 BGQ91 BQM91 CAI91 CKE91 CUA91 DDW91 DNS91 DXO91 EHK91 ERG91 FBC91 FKY91 FUU91 GEQ91 GOM91 GYI91 HIE91 HSA91 IBW91 ILS91 IVO91 JFK91 JPG91 JZC91 KIY91 KSU91 LCQ91 LMM91 LWI91 MGE91 MQA91 MZW91 NJS91 NTO91 ODK91 ONG91 OXC91 PGY91 PQU91 QAQ91 QKM91 QUI91 REE91 ROA91 RXW91 SHS91 SRO91 TBK91 TLG91 TVC91 UEY91 UOU91 UYQ91 VIM91 VSI91 WCE91 WMA91 WVW91 R91 JN91 TJ91 ADF91 ANB91 AWX91 BGT91 BQP91 CAL91 CKH91 CUD91 DDZ91 DNV91 DXR91 EHN91 ERJ91 FBF91 FLB91 FUX91 GET91 GOP91 GYL91 HIH91 HSD91 IBZ91 ILV91 IVR91 JFN91 JPJ91 JZF91 KJB91 KSX91 LCT91 LMP91 LWL91 MGH91 MQD91 MZZ91 NJV91 NTR91 ODN91 ONJ91 OXF91 PHB91 PQX91 QAT91 QKP91 QUL91 REH91 ROD91 RXZ91 SHV91 SRR91 TBN91 TLJ91 TVF91 UFB91 UOX91 UYT91 VIP91 VSL91 WCH91 WMD91 WVZ91 U91 JQ91 TM91 ADI91 ANE91 AXA91 BGW91 BQS91 CAO91 CKK91 CUG91 DEC91 DNY91 DXU91 EHQ91 ERM91 FBI91 FLE91 FVA91 GEW91 GOS91 GYO91 HIK91 HSG91 ICC91 ILY91 IVU91 JFQ91 JPM91 JZI91 KJE91 KTA91 LCW91 LMS91 LWO91 MGK91 MQG91 NAC91 NJY91 NTU91 ODQ91 ONM91 OXI91 PHE91 PRA91 QAW91 QKS91 QUO91 REK91 ROG91 RYC91 SHY91 SRU91 TBQ91 TLM91 TVI91 UFE91 UPA91 UYW91 VIS91 VSO91 WCK91 WMG91 WWC91 I99:I107 JE99:JE107 TA99:TA107 ACW99:ACW107 AMS99:AMS107 AWO99:AWO107 BGK99:BGK107 BQG99:BQG107 CAC99:CAC107 CJY99:CJY107 CTU99:CTU107 DDQ99:DDQ107 DNM99:DNM107 DXI99:DXI107 EHE99:EHE107 ERA99:ERA107 FAW99:FAW107 FKS99:FKS107 FUO99:FUO107 GEK99:GEK107 GOG99:GOG107 GYC99:GYC107 HHY99:HHY107 HRU99:HRU107 IBQ99:IBQ107 ILM99:ILM107 IVI99:IVI107 JFE99:JFE107 JPA99:JPA107 JYW99:JYW107 KIS99:KIS107 KSO99:KSO107 LCK99:LCK107 LMG99:LMG107 LWC99:LWC107 MFY99:MFY107 MPU99:MPU107 MZQ99:MZQ107 NJM99:NJM107 NTI99:NTI107 ODE99:ODE107 ONA99:ONA107 OWW99:OWW107 PGS99:PGS107 PQO99:PQO107 QAK99:QAK107 QKG99:QKG107 QUC99:QUC107 RDY99:RDY107 RNU99:RNU107 RXQ99:RXQ107 SHM99:SHM107 SRI99:SRI107 TBE99:TBE107 TLA99:TLA107 TUW99:TUW107 UES99:UES107 UOO99:UOO107 UYK99:UYK107 VIG99:VIG107 VSC99:VSC107 WBY99:WBY107 WLU99:WLU107 WVQ99:WVQ107 M99:M101 JI99:JI101 TE99:TE101 ADA99:ADA101 AMW99:AMW101 AWS99:AWS101 BGO99:BGO101 BQK99:BQK101 CAG99:CAG101 CKC99:CKC101 CTY99:CTY101 DDU99:DDU101 DNQ99:DNQ101 DXM99:DXM101 EHI99:EHI101 ERE99:ERE101 FBA99:FBA101 FKW99:FKW101 FUS99:FUS101 GEO99:GEO101 GOK99:GOK101 GYG99:GYG101 HIC99:HIC101 HRY99:HRY101 IBU99:IBU101 ILQ99:ILQ101 IVM99:IVM101 JFI99:JFI101 JPE99:JPE101 JZA99:JZA101 KIW99:KIW101 KSS99:KSS101 LCO99:LCO101 LMK99:LMK101 LWG99:LWG101 MGC99:MGC101 MPY99:MPY101 MZU99:MZU101 NJQ99:NJQ101 NTM99:NTM101 ODI99:ODI101 ONE99:ONE101 OXA99:OXA101 PGW99:PGW101 PQS99:PQS101 QAO99:QAO101 QKK99:QKK101 QUG99:QUG101 REC99:REC101 RNY99:RNY101 RXU99:RXU101 SHQ99:SHQ101 SRM99:SRM101 TBI99:TBI101 TLE99:TLE101 TVA99:TVA101 UEW99:UEW101 UOS99:UOS101 UYO99:UYO101 VIK99:VIK101 VSG99:VSG101 WCC99:WCC101 WLY99:WLY101 WVU99:WVU101 Q99:Q101 JM99:JM101 TI99:TI101 ADE99:ADE101 ANA99:ANA101 AWW99:AWW101 BGS99:BGS101 BQO99:BQO101 CAK99:CAK101 CKG99:CKG101 CUC99:CUC101 DDY99:DDY101 DNU99:DNU101 DXQ99:DXQ101 EHM99:EHM101 ERI99:ERI101 FBE99:FBE101 FLA99:FLA101 FUW99:FUW101 GES99:GES101 GOO99:GOO101 GYK99:GYK101 HIG99:HIG101 HSC99:HSC101 IBY99:IBY101 ILU99:ILU101 IVQ99:IVQ101 JFM99:JFM101 JPI99:JPI101 JZE99:JZE101 KJA99:KJA101 KSW99:KSW101 LCS99:LCS101 LMO99:LMO101 LWK99:LWK101 MGG99:MGG101 MQC99:MQC101 MZY99:MZY101 NJU99:NJU101 NTQ99:NTQ101 ODM99:ODM101 ONI99:ONI101 OXE99:OXE101 PHA99:PHA101 PQW99:PQW101 QAS99:QAS101 QKO99:QKO101 QUK99:QUK101 REG99:REG101 ROC99:ROC101 RXY99:RXY101 SHU99:SHU101 SRQ99:SRQ101 TBM99:TBM101 TLI99:TLI101 TVE99:TVE101 UFA99:UFA101 UOW99:UOW101 UYS99:UYS101 VIO99:VIO101 VSK99:VSK101 WCG99:WCG101 WMC99:WMC101 WVY99:WVY101 O101 JK101 TG101 ADC101 AMY101 AWU101 BGQ101 BQM101 CAI101 CKE101 CUA101 DDW101 DNS101 DXO101 EHK101 ERG101 FBC101 FKY101 FUU101 GEQ101 GOM101 GYI101 HIE101 HSA101 IBW101 ILS101 IVO101 JFK101 JPG101 JZC101 KIY101 KSU101 LCQ101 LMM101 LWI101 MGE101 MQA101 MZW101 NJS101 NTO101 ODK101 ONG101 OXC101 PGY101 PQU101 QAQ101 QKM101 QUI101 REE101 ROA101 RXW101 SHS101 SRO101 TBK101 TLG101 TVC101 UEY101 UOU101 UYQ101 VIM101 VSI101 WCE101 WMA101 WVW101 L102:L107 JH102:JH107 TD102:TD107 ACZ102:ACZ107 AMV102:AMV107 AWR102:AWR107 BGN102:BGN107 BQJ102:BQJ107 CAF102:CAF107 CKB102:CKB107 CTX102:CTX107 DDT102:DDT107 DNP102:DNP107 DXL102:DXL107 EHH102:EHH107 ERD102:ERD107 FAZ102:FAZ107 FKV102:FKV107 FUR102:FUR107 GEN102:GEN107 GOJ102:GOJ107 GYF102:GYF107 HIB102:HIB107 HRX102:HRX107 IBT102:IBT107 ILP102:ILP107 IVL102:IVL107 JFH102:JFH107 JPD102:JPD107 JYZ102:JYZ107 KIV102:KIV107 KSR102:KSR107 LCN102:LCN107 LMJ102:LMJ107 LWF102:LWF107 MGB102:MGB107 MPX102:MPX107 MZT102:MZT107 NJP102:NJP107 NTL102:NTL107 ODH102:ODH107 OND102:OND107 OWZ102:OWZ107 PGV102:PGV107 PQR102:PQR107 QAN102:QAN107 QKJ102:QKJ107 QUF102:QUF107 REB102:REB107 RNX102:RNX107 RXT102:RXT107 SHP102:SHP107 SRL102:SRL107 TBH102:TBH107 TLD102:TLD107 TUZ102:TUZ107 UEV102:UEV107 UOR102:UOR107 UYN102:UYN107 VIJ102:VIJ107 VSF102:VSF107 WCB102:WCB107 WLX102:WLX107 WVT102:WVT107 A103 IW103 SS103 ACO103 AMK103 AWG103 BGC103 BPY103 BZU103 CJQ103 CTM103 DDI103 DNE103 DXA103 EGW103 EQS103 FAO103 FKK103 FUG103 GEC103 GNY103 GXU103 HHQ103 HRM103 IBI103 ILE103 IVA103 JEW103 JOS103 JYO103 KIK103 KSG103 LCC103 LLY103 LVU103 MFQ103 MPM103 MZI103 NJE103 NTA103 OCW103 OMS103 OWO103 PGK103 PQG103 QAC103 QJY103 QTU103 RDQ103 RNM103 RXI103 SHE103 SRA103 TAW103 TKS103 TUO103 UEK103 UOG103 UYC103 VHY103 VRU103 WBQ103 WLM103 WVI103 O106 JK106 TG106 ADC106 AMY106 AWU106 BGQ106 BQM106 CAI106 CKE106 CUA106 DDW106 DNS106 DXO106 EHK106 ERG106 FBC106 FKY106 FUU106 GEQ106 GOM106 GYI106 HIE106 HSA106 IBW106 ILS106 IVO106 JFK106 JPG106 JZC106 KIY106 KSU106 LCQ106 LMM106 LWI106 MGE106 MQA106 MZW106 NJS106 NTO106 ODK106 ONG106 OXC106 PGY106 PQU106 QAQ106 QKM106 QUI106 REE106 ROA106 RXW106 SHS106 SRO106 TBK106 TLG106 TVC106 UEY106 UOU106 UYQ106 VIM106 VSI106 WCE106 WMA106 WVW106" xr:uid="{00000000-0002-0000-0100-000000000000}">
      <formula1>"□,■"</formula1>
    </dataValidation>
  </dataValidations>
  <pageMargins left="0.7" right="0.7" top="0.75" bottom="0.75" header="0.3" footer="0.3"/>
  <pageSetup paperSize="9" scale="45" fitToHeight="0" orientation="landscape" r:id="rId1"/>
  <rowBreaks count="2" manualBreakCount="2">
    <brk id="39" max="32" man="1"/>
    <brk id="73" max="32"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712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950" t="s">
        <v>713</v>
      </c>
      <c r="AA3" s="951"/>
      <c r="AB3" s="951"/>
      <c r="AC3" s="951"/>
      <c r="AD3" s="952"/>
      <c r="AE3" s="1005"/>
      <c r="AF3" s="1006"/>
      <c r="AG3" s="1006"/>
      <c r="AH3" s="1006"/>
      <c r="AI3" s="1006"/>
      <c r="AJ3" s="1006"/>
      <c r="AK3" s="1006"/>
      <c r="AL3" s="1007"/>
      <c r="AM3" s="20"/>
      <c r="AN3" s="1"/>
    </row>
    <row r="4" spans="2:40" s="2" customFormat="1" x14ac:dyDescent="0.15">
      <c r="AN4" s="21"/>
    </row>
    <row r="5" spans="2:40" s="2" customFormat="1" x14ac:dyDescent="0.15">
      <c r="B5" s="1055" t="s">
        <v>714</v>
      </c>
      <c r="C5" s="1055"/>
      <c r="D5" s="1055"/>
      <c r="E5" s="1055"/>
      <c r="F5" s="1055"/>
      <c r="G5" s="1055"/>
      <c r="H5" s="1055"/>
      <c r="I5" s="1055"/>
      <c r="J5" s="1055"/>
      <c r="K5" s="1055"/>
      <c r="L5" s="1055"/>
      <c r="M5" s="1055"/>
      <c r="N5" s="1055"/>
      <c r="O5" s="1055"/>
      <c r="P5" s="1055"/>
      <c r="Q5" s="1055"/>
      <c r="R5" s="1055"/>
      <c r="S5" s="1055"/>
      <c r="T5" s="1055"/>
      <c r="U5" s="1055"/>
      <c r="V5" s="1055"/>
      <c r="W5" s="1055"/>
      <c r="X5" s="1055"/>
      <c r="Y5" s="1055"/>
      <c r="Z5" s="1055"/>
      <c r="AA5" s="1055"/>
      <c r="AB5" s="1055"/>
      <c r="AC5" s="1055"/>
      <c r="AD5" s="1055"/>
      <c r="AE5" s="1055"/>
      <c r="AF5" s="1055"/>
      <c r="AG5" s="1055"/>
      <c r="AH5" s="1055"/>
      <c r="AI5" s="1055"/>
      <c r="AJ5" s="1055"/>
      <c r="AK5" s="1055"/>
      <c r="AL5" s="1055"/>
    </row>
    <row r="6" spans="2:40" s="2" customFormat="1" ht="13.5" customHeight="1" x14ac:dyDescent="0.15">
      <c r="AC6" s="1"/>
      <c r="AD6" s="45"/>
      <c r="AE6" s="45" t="s">
        <v>715</v>
      </c>
      <c r="AH6" s="2" t="s">
        <v>258</v>
      </c>
      <c r="AJ6" s="2" t="s">
        <v>423</v>
      </c>
      <c r="AL6" s="2" t="s">
        <v>716</v>
      </c>
    </row>
    <row r="7" spans="2:40" s="2" customFormat="1" x14ac:dyDescent="0.15">
      <c r="B7" s="1055" t="s">
        <v>717</v>
      </c>
      <c r="C7" s="1055"/>
      <c r="D7" s="1055"/>
      <c r="E7" s="1055"/>
      <c r="F7" s="1055"/>
      <c r="G7" s="1055"/>
      <c r="H7" s="1055"/>
      <c r="I7" s="1055"/>
      <c r="J7" s="1055"/>
      <c r="K7" s="12"/>
      <c r="L7" s="12"/>
      <c r="M7" s="12"/>
      <c r="N7" s="12"/>
      <c r="O7" s="12"/>
      <c r="P7" s="12"/>
      <c r="Q7" s="12"/>
      <c r="R7" s="12"/>
      <c r="S7" s="12"/>
      <c r="T7" s="12"/>
    </row>
    <row r="8" spans="2:40" s="2" customFormat="1" x14ac:dyDescent="0.15">
      <c r="AC8" s="1" t="s">
        <v>718</v>
      </c>
    </row>
    <row r="9" spans="2:40" s="2" customFormat="1" x14ac:dyDescent="0.15">
      <c r="C9" s="1" t="s">
        <v>719</v>
      </c>
      <c r="D9" s="1"/>
    </row>
    <row r="10" spans="2:40" s="2" customFormat="1" ht="6.75" customHeight="1" x14ac:dyDescent="0.15">
      <c r="C10" s="1"/>
      <c r="D10" s="1"/>
    </row>
    <row r="11" spans="2:40" s="2" customFormat="1" ht="14.25" customHeight="1" x14ac:dyDescent="0.15">
      <c r="B11" s="935" t="s">
        <v>720</v>
      </c>
      <c r="C11" s="1011" t="s">
        <v>721</v>
      </c>
      <c r="D11" s="1012"/>
      <c r="E11" s="1012"/>
      <c r="F11" s="1012"/>
      <c r="G11" s="1012"/>
      <c r="H11" s="1012"/>
      <c r="I11" s="1012"/>
      <c r="J11" s="1012"/>
      <c r="K11" s="104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936"/>
      <c r="C12" s="1014" t="s">
        <v>722</v>
      </c>
      <c r="D12" s="1015"/>
      <c r="E12" s="1015"/>
      <c r="F12" s="1015"/>
      <c r="G12" s="1015"/>
      <c r="H12" s="1015"/>
      <c r="I12" s="1015"/>
      <c r="J12" s="1015"/>
      <c r="K12" s="101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936"/>
      <c r="C13" s="1011" t="s">
        <v>723</v>
      </c>
      <c r="D13" s="1012"/>
      <c r="E13" s="1012"/>
      <c r="F13" s="1012"/>
      <c r="G13" s="1012"/>
      <c r="H13" s="1012"/>
      <c r="I13" s="1012"/>
      <c r="J13" s="1012"/>
      <c r="K13" s="1013"/>
      <c r="L13" s="1757" t="s">
        <v>724</v>
      </c>
      <c r="M13" s="1758"/>
      <c r="N13" s="1758"/>
      <c r="O13" s="1758"/>
      <c r="P13" s="1758"/>
      <c r="Q13" s="1758"/>
      <c r="R13" s="1758"/>
      <c r="S13" s="1758"/>
      <c r="T13" s="1758"/>
      <c r="U13" s="1758"/>
      <c r="V13" s="1758"/>
      <c r="W13" s="1758"/>
      <c r="X13" s="1758"/>
      <c r="Y13" s="1758"/>
      <c r="Z13" s="1758"/>
      <c r="AA13" s="1758"/>
      <c r="AB13" s="1758"/>
      <c r="AC13" s="1758"/>
      <c r="AD13" s="1758"/>
      <c r="AE13" s="1758"/>
      <c r="AF13" s="1758"/>
      <c r="AG13" s="1758"/>
      <c r="AH13" s="1758"/>
      <c r="AI13" s="1758"/>
      <c r="AJ13" s="1758"/>
      <c r="AK13" s="1758"/>
      <c r="AL13" s="1759"/>
    </row>
    <row r="14" spans="2:40" s="2" customFormat="1" x14ac:dyDescent="0.15">
      <c r="B14" s="936"/>
      <c r="C14" s="1014"/>
      <c r="D14" s="1015"/>
      <c r="E14" s="1015"/>
      <c r="F14" s="1015"/>
      <c r="G14" s="1015"/>
      <c r="H14" s="1015"/>
      <c r="I14" s="1015"/>
      <c r="J14" s="1015"/>
      <c r="K14" s="1016"/>
      <c r="L14" s="1760" t="s">
        <v>725</v>
      </c>
      <c r="M14" s="1046"/>
      <c r="N14" s="1046"/>
      <c r="O14" s="1046"/>
      <c r="P14" s="1046"/>
      <c r="Q14" s="1046"/>
      <c r="R14" s="1046"/>
      <c r="S14" s="1046"/>
      <c r="T14" s="1046"/>
      <c r="U14" s="1046"/>
      <c r="V14" s="1046"/>
      <c r="W14" s="1046"/>
      <c r="X14" s="1046"/>
      <c r="Y14" s="1046"/>
      <c r="Z14" s="1046"/>
      <c r="AA14" s="1046"/>
      <c r="AB14" s="1046"/>
      <c r="AC14" s="1046"/>
      <c r="AD14" s="1046"/>
      <c r="AE14" s="1046"/>
      <c r="AF14" s="1046"/>
      <c r="AG14" s="1046"/>
      <c r="AH14" s="1046"/>
      <c r="AI14" s="1046"/>
      <c r="AJ14" s="1046"/>
      <c r="AK14" s="1046"/>
      <c r="AL14" s="1761"/>
    </row>
    <row r="15" spans="2:40" s="2" customFormat="1" x14ac:dyDescent="0.15">
      <c r="B15" s="936"/>
      <c r="C15" s="1017"/>
      <c r="D15" s="1018"/>
      <c r="E15" s="1018"/>
      <c r="F15" s="1018"/>
      <c r="G15" s="1018"/>
      <c r="H15" s="1018"/>
      <c r="I15" s="1018"/>
      <c r="J15" s="1018"/>
      <c r="K15" s="1019"/>
      <c r="L15" s="1121" t="s">
        <v>726</v>
      </c>
      <c r="M15" s="1122"/>
      <c r="N15" s="1122"/>
      <c r="O15" s="1122"/>
      <c r="P15" s="1122"/>
      <c r="Q15" s="1122"/>
      <c r="R15" s="1122"/>
      <c r="S15" s="1122"/>
      <c r="T15" s="1122"/>
      <c r="U15" s="1122"/>
      <c r="V15" s="1122"/>
      <c r="W15" s="1122"/>
      <c r="X15" s="1122"/>
      <c r="Y15" s="1122"/>
      <c r="Z15" s="1122"/>
      <c r="AA15" s="1122"/>
      <c r="AB15" s="1122"/>
      <c r="AC15" s="1122"/>
      <c r="AD15" s="1122"/>
      <c r="AE15" s="1122"/>
      <c r="AF15" s="1122"/>
      <c r="AG15" s="1122"/>
      <c r="AH15" s="1122"/>
      <c r="AI15" s="1122"/>
      <c r="AJ15" s="1122"/>
      <c r="AK15" s="1122"/>
      <c r="AL15" s="1123"/>
    </row>
    <row r="16" spans="2:40" s="2" customFormat="1" ht="14.25" customHeight="1" x14ac:dyDescent="0.15">
      <c r="B16" s="936"/>
      <c r="C16" s="1026" t="s">
        <v>727</v>
      </c>
      <c r="D16" s="1027"/>
      <c r="E16" s="1027"/>
      <c r="F16" s="1027"/>
      <c r="G16" s="1027"/>
      <c r="H16" s="1027"/>
      <c r="I16" s="1027"/>
      <c r="J16" s="1027"/>
      <c r="K16" s="1028"/>
      <c r="L16" s="950" t="s">
        <v>0</v>
      </c>
      <c r="M16" s="951"/>
      <c r="N16" s="951"/>
      <c r="O16" s="951"/>
      <c r="P16" s="952"/>
      <c r="Q16" s="24"/>
      <c r="R16" s="25"/>
      <c r="S16" s="25"/>
      <c r="T16" s="25"/>
      <c r="U16" s="25"/>
      <c r="V16" s="25"/>
      <c r="W16" s="25"/>
      <c r="X16" s="25"/>
      <c r="Y16" s="26"/>
      <c r="Z16" s="1045" t="s">
        <v>1</v>
      </c>
      <c r="AA16" s="1020"/>
      <c r="AB16" s="1020"/>
      <c r="AC16" s="1020"/>
      <c r="AD16" s="1021"/>
      <c r="AE16" s="28"/>
      <c r="AF16" s="32"/>
      <c r="AG16" s="22"/>
      <c r="AH16" s="22"/>
      <c r="AI16" s="22"/>
      <c r="AJ16" s="1758"/>
      <c r="AK16" s="1758"/>
      <c r="AL16" s="1759"/>
    </row>
    <row r="17" spans="2:40" ht="14.25" customHeight="1" x14ac:dyDescent="0.15">
      <c r="B17" s="936"/>
      <c r="C17" s="1052" t="s">
        <v>728</v>
      </c>
      <c r="D17" s="1053"/>
      <c r="E17" s="1053"/>
      <c r="F17" s="1053"/>
      <c r="G17" s="1053"/>
      <c r="H17" s="1053"/>
      <c r="I17" s="1053"/>
      <c r="J17" s="1053"/>
      <c r="K17" s="1054"/>
      <c r="L17" s="27"/>
      <c r="M17" s="27"/>
      <c r="N17" s="27"/>
      <c r="O17" s="27"/>
      <c r="P17" s="27"/>
      <c r="Q17" s="27"/>
      <c r="R17" s="27"/>
      <c r="S17" s="27"/>
      <c r="U17" s="950" t="s">
        <v>729</v>
      </c>
      <c r="V17" s="951"/>
      <c r="W17" s="951"/>
      <c r="X17" s="951"/>
      <c r="Y17" s="952"/>
      <c r="Z17" s="18"/>
      <c r="AA17" s="19"/>
      <c r="AB17" s="19"/>
      <c r="AC17" s="19"/>
      <c r="AD17" s="19"/>
      <c r="AE17" s="1765"/>
      <c r="AF17" s="1765"/>
      <c r="AG17" s="1765"/>
      <c r="AH17" s="1765"/>
      <c r="AI17" s="1765"/>
      <c r="AJ17" s="1765"/>
      <c r="AK17" s="1765"/>
      <c r="AL17" s="17"/>
      <c r="AN17" s="3"/>
    </row>
    <row r="18" spans="2:40" ht="14.25" customHeight="1" x14ac:dyDescent="0.15">
      <c r="B18" s="936"/>
      <c r="C18" s="953" t="s">
        <v>2</v>
      </c>
      <c r="D18" s="953"/>
      <c r="E18" s="953"/>
      <c r="F18" s="953"/>
      <c r="G18" s="953"/>
      <c r="H18" s="1142"/>
      <c r="I18" s="1142"/>
      <c r="J18" s="1142"/>
      <c r="K18" s="1143"/>
      <c r="L18" s="950" t="s">
        <v>3</v>
      </c>
      <c r="M18" s="951"/>
      <c r="N18" s="951"/>
      <c r="O18" s="951"/>
      <c r="P18" s="952"/>
      <c r="Q18" s="29"/>
      <c r="R18" s="30"/>
      <c r="S18" s="30"/>
      <c r="T18" s="30"/>
      <c r="U18" s="30"/>
      <c r="V18" s="30"/>
      <c r="W18" s="30"/>
      <c r="X18" s="30"/>
      <c r="Y18" s="31"/>
      <c r="Z18" s="939" t="s">
        <v>4</v>
      </c>
      <c r="AA18" s="939"/>
      <c r="AB18" s="939"/>
      <c r="AC18" s="939"/>
      <c r="AD18" s="940"/>
      <c r="AE18" s="15"/>
      <c r="AF18" s="16"/>
      <c r="AG18" s="16"/>
      <c r="AH18" s="16"/>
      <c r="AI18" s="16"/>
      <c r="AJ18" s="16"/>
      <c r="AK18" s="16"/>
      <c r="AL18" s="17"/>
      <c r="AN18" s="3"/>
    </row>
    <row r="19" spans="2:40" ht="13.5" customHeight="1" x14ac:dyDescent="0.15">
      <c r="B19" s="936"/>
      <c r="C19" s="1119" t="s">
        <v>5</v>
      </c>
      <c r="D19" s="1119"/>
      <c r="E19" s="1119"/>
      <c r="F19" s="1119"/>
      <c r="G19" s="1119"/>
      <c r="H19" s="1144"/>
      <c r="I19" s="1144"/>
      <c r="J19" s="1144"/>
      <c r="K19" s="1144"/>
      <c r="L19" s="1757" t="s">
        <v>724</v>
      </c>
      <c r="M19" s="1758"/>
      <c r="N19" s="1758"/>
      <c r="O19" s="1758"/>
      <c r="P19" s="1758"/>
      <c r="Q19" s="1758"/>
      <c r="R19" s="1758"/>
      <c r="S19" s="1758"/>
      <c r="T19" s="1758"/>
      <c r="U19" s="1758"/>
      <c r="V19" s="1758"/>
      <c r="W19" s="1758"/>
      <c r="X19" s="1758"/>
      <c r="Y19" s="1758"/>
      <c r="Z19" s="1758"/>
      <c r="AA19" s="1758"/>
      <c r="AB19" s="1758"/>
      <c r="AC19" s="1758"/>
      <c r="AD19" s="1758"/>
      <c r="AE19" s="1758"/>
      <c r="AF19" s="1758"/>
      <c r="AG19" s="1758"/>
      <c r="AH19" s="1758"/>
      <c r="AI19" s="1758"/>
      <c r="AJ19" s="1758"/>
      <c r="AK19" s="1758"/>
      <c r="AL19" s="1759"/>
      <c r="AN19" s="3"/>
    </row>
    <row r="20" spans="2:40" ht="14.25" customHeight="1" x14ac:dyDescent="0.15">
      <c r="B20" s="936"/>
      <c r="C20" s="1119"/>
      <c r="D20" s="1119"/>
      <c r="E20" s="1119"/>
      <c r="F20" s="1119"/>
      <c r="G20" s="1119"/>
      <c r="H20" s="1144"/>
      <c r="I20" s="1144"/>
      <c r="J20" s="1144"/>
      <c r="K20" s="1144"/>
      <c r="L20" s="1760" t="s">
        <v>725</v>
      </c>
      <c r="M20" s="1046"/>
      <c r="N20" s="1046"/>
      <c r="O20" s="1046"/>
      <c r="P20" s="1046"/>
      <c r="Q20" s="1046"/>
      <c r="R20" s="1046"/>
      <c r="S20" s="1046"/>
      <c r="T20" s="1046"/>
      <c r="U20" s="1046"/>
      <c r="V20" s="1046"/>
      <c r="W20" s="1046"/>
      <c r="X20" s="1046"/>
      <c r="Y20" s="1046"/>
      <c r="Z20" s="1046"/>
      <c r="AA20" s="1046"/>
      <c r="AB20" s="1046"/>
      <c r="AC20" s="1046"/>
      <c r="AD20" s="1046"/>
      <c r="AE20" s="1046"/>
      <c r="AF20" s="1046"/>
      <c r="AG20" s="1046"/>
      <c r="AH20" s="1046"/>
      <c r="AI20" s="1046"/>
      <c r="AJ20" s="1046"/>
      <c r="AK20" s="1046"/>
      <c r="AL20" s="1761"/>
      <c r="AN20" s="3"/>
    </row>
    <row r="21" spans="2:40" x14ac:dyDescent="0.15">
      <c r="B21" s="937"/>
      <c r="C21" s="1145"/>
      <c r="D21" s="1145"/>
      <c r="E21" s="1145"/>
      <c r="F21" s="1145"/>
      <c r="G21" s="1145"/>
      <c r="H21" s="1146"/>
      <c r="I21" s="1146"/>
      <c r="J21" s="1146"/>
      <c r="K21" s="1146"/>
      <c r="L21" s="1762"/>
      <c r="M21" s="1763"/>
      <c r="N21" s="1763"/>
      <c r="O21" s="1763"/>
      <c r="P21" s="1763"/>
      <c r="Q21" s="1763"/>
      <c r="R21" s="1763"/>
      <c r="S21" s="1763"/>
      <c r="T21" s="1763"/>
      <c r="U21" s="1763"/>
      <c r="V21" s="1763"/>
      <c r="W21" s="1763"/>
      <c r="X21" s="1763"/>
      <c r="Y21" s="1763"/>
      <c r="Z21" s="1763"/>
      <c r="AA21" s="1763"/>
      <c r="AB21" s="1763"/>
      <c r="AC21" s="1763"/>
      <c r="AD21" s="1763"/>
      <c r="AE21" s="1763"/>
      <c r="AF21" s="1763"/>
      <c r="AG21" s="1763"/>
      <c r="AH21" s="1763"/>
      <c r="AI21" s="1763"/>
      <c r="AJ21" s="1763"/>
      <c r="AK21" s="1763"/>
      <c r="AL21" s="1764"/>
      <c r="AN21" s="3"/>
    </row>
    <row r="22" spans="2:40" ht="13.5" customHeight="1" x14ac:dyDescent="0.15">
      <c r="B22" s="1039" t="s">
        <v>730</v>
      </c>
      <c r="C22" s="1011" t="s">
        <v>731</v>
      </c>
      <c r="D22" s="1012"/>
      <c r="E22" s="1012"/>
      <c r="F22" s="1012"/>
      <c r="G22" s="1012"/>
      <c r="H22" s="1012"/>
      <c r="I22" s="1012"/>
      <c r="J22" s="1012"/>
      <c r="K22" s="1013"/>
      <c r="L22" s="1757" t="s">
        <v>724</v>
      </c>
      <c r="M22" s="1758"/>
      <c r="N22" s="1758"/>
      <c r="O22" s="1758"/>
      <c r="P22" s="1758"/>
      <c r="Q22" s="1758"/>
      <c r="R22" s="1758"/>
      <c r="S22" s="1758"/>
      <c r="T22" s="1758"/>
      <c r="U22" s="1758"/>
      <c r="V22" s="1758"/>
      <c r="W22" s="1758"/>
      <c r="X22" s="1758"/>
      <c r="Y22" s="1758"/>
      <c r="Z22" s="1758"/>
      <c r="AA22" s="1758"/>
      <c r="AB22" s="1758"/>
      <c r="AC22" s="1758"/>
      <c r="AD22" s="1758"/>
      <c r="AE22" s="1758"/>
      <c r="AF22" s="1758"/>
      <c r="AG22" s="1758"/>
      <c r="AH22" s="1758"/>
      <c r="AI22" s="1758"/>
      <c r="AJ22" s="1758"/>
      <c r="AK22" s="1758"/>
      <c r="AL22" s="1759"/>
      <c r="AN22" s="3"/>
    </row>
    <row r="23" spans="2:40" ht="14.25" customHeight="1" x14ac:dyDescent="0.15">
      <c r="B23" s="1000"/>
      <c r="C23" s="1014"/>
      <c r="D23" s="1015"/>
      <c r="E23" s="1015"/>
      <c r="F23" s="1015"/>
      <c r="G23" s="1015"/>
      <c r="H23" s="1015"/>
      <c r="I23" s="1015"/>
      <c r="J23" s="1015"/>
      <c r="K23" s="1016"/>
      <c r="L23" s="1760" t="s">
        <v>725</v>
      </c>
      <c r="M23" s="1046"/>
      <c r="N23" s="1046"/>
      <c r="O23" s="1046"/>
      <c r="P23" s="1046"/>
      <c r="Q23" s="1046"/>
      <c r="R23" s="1046"/>
      <c r="S23" s="1046"/>
      <c r="T23" s="1046"/>
      <c r="U23" s="1046"/>
      <c r="V23" s="1046"/>
      <c r="W23" s="1046"/>
      <c r="X23" s="1046"/>
      <c r="Y23" s="1046"/>
      <c r="Z23" s="1046"/>
      <c r="AA23" s="1046"/>
      <c r="AB23" s="1046"/>
      <c r="AC23" s="1046"/>
      <c r="AD23" s="1046"/>
      <c r="AE23" s="1046"/>
      <c r="AF23" s="1046"/>
      <c r="AG23" s="1046"/>
      <c r="AH23" s="1046"/>
      <c r="AI23" s="1046"/>
      <c r="AJ23" s="1046"/>
      <c r="AK23" s="1046"/>
      <c r="AL23" s="1761"/>
      <c r="AN23" s="3"/>
    </row>
    <row r="24" spans="2:40" x14ac:dyDescent="0.15">
      <c r="B24" s="1000"/>
      <c r="C24" s="1017"/>
      <c r="D24" s="1018"/>
      <c r="E24" s="1018"/>
      <c r="F24" s="1018"/>
      <c r="G24" s="1018"/>
      <c r="H24" s="1018"/>
      <c r="I24" s="1018"/>
      <c r="J24" s="1018"/>
      <c r="K24" s="1019"/>
      <c r="L24" s="1762"/>
      <c r="M24" s="1763"/>
      <c r="N24" s="1763"/>
      <c r="O24" s="1763"/>
      <c r="P24" s="1763"/>
      <c r="Q24" s="1763"/>
      <c r="R24" s="1763"/>
      <c r="S24" s="1763"/>
      <c r="T24" s="1763"/>
      <c r="U24" s="1763"/>
      <c r="V24" s="1763"/>
      <c r="W24" s="1763"/>
      <c r="X24" s="1763"/>
      <c r="Y24" s="1763"/>
      <c r="Z24" s="1763"/>
      <c r="AA24" s="1763"/>
      <c r="AB24" s="1763"/>
      <c r="AC24" s="1763"/>
      <c r="AD24" s="1763"/>
      <c r="AE24" s="1763"/>
      <c r="AF24" s="1763"/>
      <c r="AG24" s="1763"/>
      <c r="AH24" s="1763"/>
      <c r="AI24" s="1763"/>
      <c r="AJ24" s="1763"/>
      <c r="AK24" s="1763"/>
      <c r="AL24" s="1764"/>
      <c r="AN24" s="3"/>
    </row>
    <row r="25" spans="2:40" ht="14.25" customHeight="1" x14ac:dyDescent="0.15">
      <c r="B25" s="1000"/>
      <c r="C25" s="1119" t="s">
        <v>727</v>
      </c>
      <c r="D25" s="1119"/>
      <c r="E25" s="1119"/>
      <c r="F25" s="1119"/>
      <c r="G25" s="1119"/>
      <c r="H25" s="1119"/>
      <c r="I25" s="1119"/>
      <c r="J25" s="1119"/>
      <c r="K25" s="1119"/>
      <c r="L25" s="950" t="s">
        <v>0</v>
      </c>
      <c r="M25" s="951"/>
      <c r="N25" s="951"/>
      <c r="O25" s="951"/>
      <c r="P25" s="952"/>
      <c r="Q25" s="24"/>
      <c r="R25" s="25"/>
      <c r="S25" s="25"/>
      <c r="T25" s="25"/>
      <c r="U25" s="25"/>
      <c r="V25" s="25"/>
      <c r="W25" s="25"/>
      <c r="X25" s="25"/>
      <c r="Y25" s="26"/>
      <c r="Z25" s="1045" t="s">
        <v>1</v>
      </c>
      <c r="AA25" s="1020"/>
      <c r="AB25" s="1020"/>
      <c r="AC25" s="1020"/>
      <c r="AD25" s="1021"/>
      <c r="AE25" s="28"/>
      <c r="AF25" s="32"/>
      <c r="AG25" s="22"/>
      <c r="AH25" s="22"/>
      <c r="AI25" s="22"/>
      <c r="AJ25" s="1758"/>
      <c r="AK25" s="1758"/>
      <c r="AL25" s="1759"/>
      <c r="AN25" s="3"/>
    </row>
    <row r="26" spans="2:40" ht="13.5" customHeight="1" x14ac:dyDescent="0.15">
      <c r="B26" s="1000"/>
      <c r="C26" s="1141" t="s">
        <v>732</v>
      </c>
      <c r="D26" s="1141"/>
      <c r="E26" s="1141"/>
      <c r="F26" s="1141"/>
      <c r="G26" s="1141"/>
      <c r="H26" s="1141"/>
      <c r="I26" s="1141"/>
      <c r="J26" s="1141"/>
      <c r="K26" s="1141"/>
      <c r="L26" s="1757" t="s">
        <v>724</v>
      </c>
      <c r="M26" s="1758"/>
      <c r="N26" s="1758"/>
      <c r="O26" s="1758"/>
      <c r="P26" s="1758"/>
      <c r="Q26" s="1758"/>
      <c r="R26" s="1758"/>
      <c r="S26" s="1758"/>
      <c r="T26" s="1758"/>
      <c r="U26" s="1758"/>
      <c r="V26" s="1758"/>
      <c r="W26" s="1758"/>
      <c r="X26" s="1758"/>
      <c r="Y26" s="1758"/>
      <c r="Z26" s="1758"/>
      <c r="AA26" s="1758"/>
      <c r="AB26" s="1758"/>
      <c r="AC26" s="1758"/>
      <c r="AD26" s="1758"/>
      <c r="AE26" s="1758"/>
      <c r="AF26" s="1758"/>
      <c r="AG26" s="1758"/>
      <c r="AH26" s="1758"/>
      <c r="AI26" s="1758"/>
      <c r="AJ26" s="1758"/>
      <c r="AK26" s="1758"/>
      <c r="AL26" s="1759"/>
      <c r="AN26" s="3"/>
    </row>
    <row r="27" spans="2:40" ht="14.25" customHeight="1" x14ac:dyDescent="0.15">
      <c r="B27" s="1000"/>
      <c r="C27" s="1141"/>
      <c r="D27" s="1141"/>
      <c r="E27" s="1141"/>
      <c r="F27" s="1141"/>
      <c r="G27" s="1141"/>
      <c r="H27" s="1141"/>
      <c r="I27" s="1141"/>
      <c r="J27" s="1141"/>
      <c r="K27" s="1141"/>
      <c r="L27" s="1760" t="s">
        <v>725</v>
      </c>
      <c r="M27" s="1046"/>
      <c r="N27" s="1046"/>
      <c r="O27" s="1046"/>
      <c r="P27" s="1046"/>
      <c r="Q27" s="1046"/>
      <c r="R27" s="1046"/>
      <c r="S27" s="1046"/>
      <c r="T27" s="1046"/>
      <c r="U27" s="1046"/>
      <c r="V27" s="1046"/>
      <c r="W27" s="1046"/>
      <c r="X27" s="1046"/>
      <c r="Y27" s="1046"/>
      <c r="Z27" s="1046"/>
      <c r="AA27" s="1046"/>
      <c r="AB27" s="1046"/>
      <c r="AC27" s="1046"/>
      <c r="AD27" s="1046"/>
      <c r="AE27" s="1046"/>
      <c r="AF27" s="1046"/>
      <c r="AG27" s="1046"/>
      <c r="AH27" s="1046"/>
      <c r="AI27" s="1046"/>
      <c r="AJ27" s="1046"/>
      <c r="AK27" s="1046"/>
      <c r="AL27" s="1761"/>
      <c r="AN27" s="3"/>
    </row>
    <row r="28" spans="2:40" x14ac:dyDescent="0.15">
      <c r="B28" s="1000"/>
      <c r="C28" s="1141"/>
      <c r="D28" s="1141"/>
      <c r="E28" s="1141"/>
      <c r="F28" s="1141"/>
      <c r="G28" s="1141"/>
      <c r="H28" s="1141"/>
      <c r="I28" s="1141"/>
      <c r="J28" s="1141"/>
      <c r="K28" s="1141"/>
      <c r="L28" s="1762"/>
      <c r="M28" s="1763"/>
      <c r="N28" s="1763"/>
      <c r="O28" s="1763"/>
      <c r="P28" s="1763"/>
      <c r="Q28" s="1763"/>
      <c r="R28" s="1763"/>
      <c r="S28" s="1763"/>
      <c r="T28" s="1763"/>
      <c r="U28" s="1763"/>
      <c r="V28" s="1763"/>
      <c r="W28" s="1763"/>
      <c r="X28" s="1763"/>
      <c r="Y28" s="1763"/>
      <c r="Z28" s="1763"/>
      <c r="AA28" s="1763"/>
      <c r="AB28" s="1763"/>
      <c r="AC28" s="1763"/>
      <c r="AD28" s="1763"/>
      <c r="AE28" s="1763"/>
      <c r="AF28" s="1763"/>
      <c r="AG28" s="1763"/>
      <c r="AH28" s="1763"/>
      <c r="AI28" s="1763"/>
      <c r="AJ28" s="1763"/>
      <c r="AK28" s="1763"/>
      <c r="AL28" s="1764"/>
      <c r="AN28" s="3"/>
    </row>
    <row r="29" spans="2:40" ht="14.25" customHeight="1" x14ac:dyDescent="0.15">
      <c r="B29" s="1000"/>
      <c r="C29" s="1119" t="s">
        <v>727</v>
      </c>
      <c r="D29" s="1119"/>
      <c r="E29" s="1119"/>
      <c r="F29" s="1119"/>
      <c r="G29" s="1119"/>
      <c r="H29" s="1119"/>
      <c r="I29" s="1119"/>
      <c r="J29" s="1119"/>
      <c r="K29" s="1119"/>
      <c r="L29" s="950" t="s">
        <v>0</v>
      </c>
      <c r="M29" s="951"/>
      <c r="N29" s="951"/>
      <c r="O29" s="951"/>
      <c r="P29" s="952"/>
      <c r="Q29" s="28"/>
      <c r="R29" s="32"/>
      <c r="S29" s="32"/>
      <c r="T29" s="32"/>
      <c r="U29" s="32"/>
      <c r="V29" s="32"/>
      <c r="W29" s="32"/>
      <c r="X29" s="32"/>
      <c r="Y29" s="33"/>
      <c r="Z29" s="1045" t="s">
        <v>1</v>
      </c>
      <c r="AA29" s="1020"/>
      <c r="AB29" s="1020"/>
      <c r="AC29" s="1020"/>
      <c r="AD29" s="1021"/>
      <c r="AE29" s="28"/>
      <c r="AF29" s="32"/>
      <c r="AG29" s="22"/>
      <c r="AH29" s="22"/>
      <c r="AI29" s="22"/>
      <c r="AJ29" s="1758"/>
      <c r="AK29" s="1758"/>
      <c r="AL29" s="1759"/>
      <c r="AN29" s="3"/>
    </row>
    <row r="30" spans="2:40" ht="14.25" customHeight="1" x14ac:dyDescent="0.15">
      <c r="B30" s="1000"/>
      <c r="C30" s="1119" t="s">
        <v>6</v>
      </c>
      <c r="D30" s="1119"/>
      <c r="E30" s="1119"/>
      <c r="F30" s="1119"/>
      <c r="G30" s="1119"/>
      <c r="H30" s="1119"/>
      <c r="I30" s="1119"/>
      <c r="J30" s="1119"/>
      <c r="K30" s="1119"/>
      <c r="L30" s="1756"/>
      <c r="M30" s="1756"/>
      <c r="N30" s="1756"/>
      <c r="O30" s="1756"/>
      <c r="P30" s="1756"/>
      <c r="Q30" s="1756"/>
      <c r="R30" s="1756"/>
      <c r="S30" s="1756"/>
      <c r="T30" s="1756"/>
      <c r="U30" s="1756"/>
      <c r="V30" s="1756"/>
      <c r="W30" s="1756"/>
      <c r="X30" s="1756"/>
      <c r="Y30" s="1756"/>
      <c r="Z30" s="1756"/>
      <c r="AA30" s="1756"/>
      <c r="AB30" s="1756"/>
      <c r="AC30" s="1756"/>
      <c r="AD30" s="1756"/>
      <c r="AE30" s="1756"/>
      <c r="AF30" s="1756"/>
      <c r="AG30" s="1756"/>
      <c r="AH30" s="1756"/>
      <c r="AI30" s="1756"/>
      <c r="AJ30" s="1756"/>
      <c r="AK30" s="1756"/>
      <c r="AL30" s="1756"/>
      <c r="AN30" s="3"/>
    </row>
    <row r="31" spans="2:40" ht="13.5" customHeight="1" x14ac:dyDescent="0.15">
      <c r="B31" s="1000"/>
      <c r="C31" s="1119" t="s">
        <v>7</v>
      </c>
      <c r="D31" s="1119"/>
      <c r="E31" s="1119"/>
      <c r="F31" s="1119"/>
      <c r="G31" s="1119"/>
      <c r="H31" s="1119"/>
      <c r="I31" s="1119"/>
      <c r="J31" s="1119"/>
      <c r="K31" s="1119"/>
      <c r="L31" s="1757" t="s">
        <v>724</v>
      </c>
      <c r="M31" s="1758"/>
      <c r="N31" s="1758"/>
      <c r="O31" s="1758"/>
      <c r="P31" s="1758"/>
      <c r="Q31" s="1758"/>
      <c r="R31" s="1758"/>
      <c r="S31" s="1758"/>
      <c r="T31" s="1758"/>
      <c r="U31" s="1758"/>
      <c r="V31" s="1758"/>
      <c r="W31" s="1758"/>
      <c r="X31" s="1758"/>
      <c r="Y31" s="1758"/>
      <c r="Z31" s="1758"/>
      <c r="AA31" s="1758"/>
      <c r="AB31" s="1758"/>
      <c r="AC31" s="1758"/>
      <c r="AD31" s="1758"/>
      <c r="AE31" s="1758"/>
      <c r="AF31" s="1758"/>
      <c r="AG31" s="1758"/>
      <c r="AH31" s="1758"/>
      <c r="AI31" s="1758"/>
      <c r="AJ31" s="1758"/>
      <c r="AK31" s="1758"/>
      <c r="AL31" s="1759"/>
      <c r="AN31" s="3"/>
    </row>
    <row r="32" spans="2:40" ht="14.25" customHeight="1" x14ac:dyDescent="0.15">
      <c r="B32" s="1000"/>
      <c r="C32" s="1119"/>
      <c r="D32" s="1119"/>
      <c r="E32" s="1119"/>
      <c r="F32" s="1119"/>
      <c r="G32" s="1119"/>
      <c r="H32" s="1119"/>
      <c r="I32" s="1119"/>
      <c r="J32" s="1119"/>
      <c r="K32" s="1119"/>
      <c r="L32" s="1760" t="s">
        <v>725</v>
      </c>
      <c r="M32" s="1046"/>
      <c r="N32" s="1046"/>
      <c r="O32" s="1046"/>
      <c r="P32" s="1046"/>
      <c r="Q32" s="1046"/>
      <c r="R32" s="1046"/>
      <c r="S32" s="1046"/>
      <c r="T32" s="1046"/>
      <c r="U32" s="1046"/>
      <c r="V32" s="1046"/>
      <c r="W32" s="1046"/>
      <c r="X32" s="1046"/>
      <c r="Y32" s="1046"/>
      <c r="Z32" s="1046"/>
      <c r="AA32" s="1046"/>
      <c r="AB32" s="1046"/>
      <c r="AC32" s="1046"/>
      <c r="AD32" s="1046"/>
      <c r="AE32" s="1046"/>
      <c r="AF32" s="1046"/>
      <c r="AG32" s="1046"/>
      <c r="AH32" s="1046"/>
      <c r="AI32" s="1046"/>
      <c r="AJ32" s="1046"/>
      <c r="AK32" s="1046"/>
      <c r="AL32" s="1761"/>
      <c r="AN32" s="3"/>
    </row>
    <row r="33" spans="2:40" x14ac:dyDescent="0.15">
      <c r="B33" s="1040"/>
      <c r="C33" s="1119"/>
      <c r="D33" s="1119"/>
      <c r="E33" s="1119"/>
      <c r="F33" s="1119"/>
      <c r="G33" s="1119"/>
      <c r="H33" s="1119"/>
      <c r="I33" s="1119"/>
      <c r="J33" s="1119"/>
      <c r="K33" s="1119"/>
      <c r="L33" s="1762"/>
      <c r="M33" s="1763"/>
      <c r="N33" s="1122"/>
      <c r="O33" s="1122"/>
      <c r="P33" s="1122"/>
      <c r="Q33" s="1122"/>
      <c r="R33" s="1122"/>
      <c r="S33" s="1122"/>
      <c r="T33" s="1122"/>
      <c r="U33" s="1122"/>
      <c r="V33" s="1122"/>
      <c r="W33" s="1122"/>
      <c r="X33" s="1122"/>
      <c r="Y33" s="1122"/>
      <c r="Z33" s="1122"/>
      <c r="AA33" s="1122"/>
      <c r="AB33" s="1122"/>
      <c r="AC33" s="1763"/>
      <c r="AD33" s="1763"/>
      <c r="AE33" s="1763"/>
      <c r="AF33" s="1763"/>
      <c r="AG33" s="1763"/>
      <c r="AH33" s="1122"/>
      <c r="AI33" s="1122"/>
      <c r="AJ33" s="1122"/>
      <c r="AK33" s="1122"/>
      <c r="AL33" s="1123"/>
      <c r="AN33" s="3"/>
    </row>
    <row r="34" spans="2:40" ht="13.5" customHeight="1" x14ac:dyDescent="0.15">
      <c r="B34" s="1039" t="s">
        <v>733</v>
      </c>
      <c r="C34" s="941" t="s">
        <v>734</v>
      </c>
      <c r="D34" s="942"/>
      <c r="E34" s="942"/>
      <c r="F34" s="942"/>
      <c r="G34" s="942"/>
      <c r="H34" s="942"/>
      <c r="I34" s="942"/>
      <c r="J34" s="942"/>
      <c r="K34" s="942"/>
      <c r="L34" s="942"/>
      <c r="M34" s="1752" t="s">
        <v>735</v>
      </c>
      <c r="N34" s="1116"/>
      <c r="O34" s="53" t="s">
        <v>736</v>
      </c>
      <c r="P34" s="49"/>
      <c r="Q34" s="50"/>
      <c r="R34" s="1281" t="s">
        <v>737</v>
      </c>
      <c r="S34" s="1282"/>
      <c r="T34" s="1282"/>
      <c r="U34" s="1282"/>
      <c r="V34" s="1282"/>
      <c r="W34" s="1282"/>
      <c r="X34" s="1283"/>
      <c r="Y34" s="1753" t="s">
        <v>738</v>
      </c>
      <c r="Z34" s="1754"/>
      <c r="AA34" s="1754"/>
      <c r="AB34" s="1755"/>
      <c r="AC34" s="990" t="s">
        <v>739</v>
      </c>
      <c r="AD34" s="991"/>
      <c r="AE34" s="991"/>
      <c r="AF34" s="991"/>
      <c r="AG34" s="992"/>
      <c r="AH34" s="1745" t="s">
        <v>740</v>
      </c>
      <c r="AI34" s="1746"/>
      <c r="AJ34" s="1746"/>
      <c r="AK34" s="1746"/>
      <c r="AL34" s="1747"/>
      <c r="AN34" s="3"/>
    </row>
    <row r="35" spans="2:40" ht="14.25" customHeight="1" x14ac:dyDescent="0.15">
      <c r="B35" s="1000"/>
      <c r="C35" s="943"/>
      <c r="D35" s="944"/>
      <c r="E35" s="944"/>
      <c r="F35" s="944"/>
      <c r="G35" s="944"/>
      <c r="H35" s="944"/>
      <c r="I35" s="944"/>
      <c r="J35" s="944"/>
      <c r="K35" s="944"/>
      <c r="L35" s="944"/>
      <c r="M35" s="1003"/>
      <c r="N35" s="1004"/>
      <c r="O35" s="54" t="s">
        <v>741</v>
      </c>
      <c r="P35" s="51"/>
      <c r="Q35" s="52"/>
      <c r="R35" s="1008"/>
      <c r="S35" s="1009"/>
      <c r="T35" s="1009"/>
      <c r="U35" s="1009"/>
      <c r="V35" s="1009"/>
      <c r="W35" s="1009"/>
      <c r="X35" s="1010"/>
      <c r="Y35" s="55" t="s">
        <v>742</v>
      </c>
      <c r="Z35" s="14"/>
      <c r="AA35" s="14"/>
      <c r="AB35" s="14"/>
      <c r="AC35" s="993" t="s">
        <v>743</v>
      </c>
      <c r="AD35" s="994"/>
      <c r="AE35" s="994"/>
      <c r="AF35" s="994"/>
      <c r="AG35" s="995"/>
      <c r="AH35" s="996" t="s">
        <v>744</v>
      </c>
      <c r="AI35" s="997"/>
      <c r="AJ35" s="997"/>
      <c r="AK35" s="997"/>
      <c r="AL35" s="998"/>
      <c r="AN35" s="3"/>
    </row>
    <row r="36" spans="2:40" ht="14.25" customHeight="1" x14ac:dyDescent="0.15">
      <c r="B36" s="1000"/>
      <c r="C36" s="936"/>
      <c r="D36" s="68"/>
      <c r="E36" s="988" t="s">
        <v>745</v>
      </c>
      <c r="F36" s="988"/>
      <c r="G36" s="988"/>
      <c r="H36" s="988"/>
      <c r="I36" s="988"/>
      <c r="J36" s="988"/>
      <c r="K36" s="988"/>
      <c r="L36" s="1748"/>
      <c r="M36" s="37"/>
      <c r="N36" s="36"/>
      <c r="O36" s="18"/>
      <c r="P36" s="19"/>
      <c r="Q36" s="36"/>
      <c r="R36" s="11" t="s">
        <v>746</v>
      </c>
      <c r="S36" s="5"/>
      <c r="T36" s="5"/>
      <c r="U36" s="5"/>
      <c r="V36" s="5"/>
      <c r="W36" s="5"/>
      <c r="X36" s="5"/>
      <c r="Y36" s="9"/>
      <c r="Z36" s="30"/>
      <c r="AA36" s="30"/>
      <c r="AB36" s="30"/>
      <c r="AC36" s="15"/>
      <c r="AD36" s="16"/>
      <c r="AE36" s="16"/>
      <c r="AF36" s="16"/>
      <c r="AG36" s="17"/>
      <c r="AH36" s="15"/>
      <c r="AI36" s="16"/>
      <c r="AJ36" s="16"/>
      <c r="AK36" s="16"/>
      <c r="AL36" s="17" t="s">
        <v>255</v>
      </c>
      <c r="AN36" s="3"/>
    </row>
    <row r="37" spans="2:40" ht="14.25" customHeight="1" x14ac:dyDescent="0.15">
      <c r="B37" s="1000"/>
      <c r="C37" s="936"/>
      <c r="D37" s="68"/>
      <c r="E37" s="988" t="s">
        <v>747</v>
      </c>
      <c r="F37" s="989"/>
      <c r="G37" s="989"/>
      <c r="H37" s="989"/>
      <c r="I37" s="989"/>
      <c r="J37" s="989"/>
      <c r="K37" s="989"/>
      <c r="L37" s="1742"/>
      <c r="M37" s="37"/>
      <c r="N37" s="36"/>
      <c r="O37" s="18"/>
      <c r="P37" s="19"/>
      <c r="Q37" s="36"/>
      <c r="R37" s="11" t="s">
        <v>746</v>
      </c>
      <c r="S37" s="5"/>
      <c r="T37" s="5"/>
      <c r="U37" s="5"/>
      <c r="V37" s="5"/>
      <c r="W37" s="5"/>
      <c r="X37" s="5"/>
      <c r="Y37" s="9"/>
      <c r="Z37" s="30"/>
      <c r="AA37" s="30"/>
      <c r="AB37" s="30"/>
      <c r="AC37" s="15"/>
      <c r="AD37" s="16"/>
      <c r="AE37" s="16"/>
      <c r="AF37" s="16"/>
      <c r="AG37" s="17"/>
      <c r="AH37" s="15"/>
      <c r="AI37" s="16"/>
      <c r="AJ37" s="16"/>
      <c r="AK37" s="16"/>
      <c r="AL37" s="17" t="s">
        <v>255</v>
      </c>
      <c r="AN37" s="3"/>
    </row>
    <row r="38" spans="2:40" ht="14.25" customHeight="1" x14ac:dyDescent="0.15">
      <c r="B38" s="1000"/>
      <c r="C38" s="936"/>
      <c r="D38" s="68"/>
      <c r="E38" s="988" t="s">
        <v>748</v>
      </c>
      <c r="F38" s="989"/>
      <c r="G38" s="989"/>
      <c r="H38" s="989"/>
      <c r="I38" s="989"/>
      <c r="J38" s="989"/>
      <c r="K38" s="989"/>
      <c r="L38" s="1742"/>
      <c r="M38" s="37"/>
      <c r="N38" s="36"/>
      <c r="O38" s="18"/>
      <c r="P38" s="19"/>
      <c r="Q38" s="36"/>
      <c r="R38" s="11" t="s">
        <v>746</v>
      </c>
      <c r="S38" s="5"/>
      <c r="T38" s="5"/>
      <c r="U38" s="5"/>
      <c r="V38" s="5"/>
      <c r="W38" s="5"/>
      <c r="X38" s="5"/>
      <c r="Y38" s="9"/>
      <c r="Z38" s="30"/>
      <c r="AA38" s="30"/>
      <c r="AB38" s="30"/>
      <c r="AC38" s="15"/>
      <c r="AD38" s="16"/>
      <c r="AE38" s="16"/>
      <c r="AF38" s="16"/>
      <c r="AG38" s="17"/>
      <c r="AH38" s="15"/>
      <c r="AI38" s="16"/>
      <c r="AJ38" s="16"/>
      <c r="AK38" s="16"/>
      <c r="AL38" s="17" t="s">
        <v>255</v>
      </c>
      <c r="AN38" s="3"/>
    </row>
    <row r="39" spans="2:40" ht="14.25" customHeight="1" x14ac:dyDescent="0.15">
      <c r="B39" s="1000"/>
      <c r="C39" s="936"/>
      <c r="D39" s="68"/>
      <c r="E39" s="988" t="s">
        <v>749</v>
      </c>
      <c r="F39" s="989"/>
      <c r="G39" s="989"/>
      <c r="H39" s="989"/>
      <c r="I39" s="989"/>
      <c r="J39" s="989"/>
      <c r="K39" s="989"/>
      <c r="L39" s="1742"/>
      <c r="M39" s="37"/>
      <c r="N39" s="36"/>
      <c r="O39" s="18"/>
      <c r="P39" s="19"/>
      <c r="Q39" s="36"/>
      <c r="R39" s="11" t="s">
        <v>746</v>
      </c>
      <c r="S39" s="5"/>
      <c r="T39" s="5"/>
      <c r="U39" s="5"/>
      <c r="V39" s="5"/>
      <c r="W39" s="5"/>
      <c r="X39" s="5"/>
      <c r="Y39" s="9"/>
      <c r="Z39" s="30"/>
      <c r="AA39" s="30"/>
      <c r="AB39" s="30"/>
      <c r="AC39" s="15"/>
      <c r="AD39" s="16"/>
      <c r="AE39" s="16"/>
      <c r="AF39" s="16"/>
      <c r="AG39" s="17"/>
      <c r="AH39" s="15"/>
      <c r="AI39" s="16"/>
      <c r="AJ39" s="16"/>
      <c r="AK39" s="16"/>
      <c r="AL39" s="17" t="s">
        <v>255</v>
      </c>
      <c r="AN39" s="3"/>
    </row>
    <row r="40" spans="2:40" ht="14.25" customHeight="1" x14ac:dyDescent="0.15">
      <c r="B40" s="1000"/>
      <c r="C40" s="936"/>
      <c r="D40" s="68"/>
      <c r="E40" s="988" t="s">
        <v>750</v>
      </c>
      <c r="F40" s="989"/>
      <c r="G40" s="989"/>
      <c r="H40" s="989"/>
      <c r="I40" s="989"/>
      <c r="J40" s="989"/>
      <c r="K40" s="989"/>
      <c r="L40" s="1742"/>
      <c r="M40" s="37"/>
      <c r="N40" s="36"/>
      <c r="O40" s="18"/>
      <c r="P40" s="19"/>
      <c r="Q40" s="36"/>
      <c r="R40" s="11" t="s">
        <v>746</v>
      </c>
      <c r="S40" s="5"/>
      <c r="T40" s="5"/>
      <c r="U40" s="5"/>
      <c r="V40" s="5"/>
      <c r="W40" s="5"/>
      <c r="X40" s="5"/>
      <c r="Y40" s="9"/>
      <c r="Z40" s="30"/>
      <c r="AA40" s="30"/>
      <c r="AB40" s="30"/>
      <c r="AC40" s="15"/>
      <c r="AD40" s="16"/>
      <c r="AE40" s="16"/>
      <c r="AF40" s="16"/>
      <c r="AG40" s="17"/>
      <c r="AH40" s="15"/>
      <c r="AI40" s="16"/>
      <c r="AJ40" s="16"/>
      <c r="AK40" s="16"/>
      <c r="AL40" s="17" t="s">
        <v>255</v>
      </c>
      <c r="AN40" s="3"/>
    </row>
    <row r="41" spans="2:40" ht="14.25" customHeight="1" thickBot="1" x14ac:dyDescent="0.2">
      <c r="B41" s="1000"/>
      <c r="C41" s="936"/>
      <c r="D41" s="69"/>
      <c r="E41" s="1749" t="s">
        <v>751</v>
      </c>
      <c r="F41" s="1750"/>
      <c r="G41" s="1750"/>
      <c r="H41" s="1750"/>
      <c r="I41" s="1750"/>
      <c r="J41" s="1750"/>
      <c r="K41" s="1750"/>
      <c r="L41" s="1751"/>
      <c r="M41" s="70"/>
      <c r="N41" s="35"/>
      <c r="O41" s="79"/>
      <c r="P41" s="34"/>
      <c r="Q41" s="35"/>
      <c r="R41" s="4" t="s">
        <v>746</v>
      </c>
      <c r="S41" s="80"/>
      <c r="T41" s="80"/>
      <c r="U41" s="80"/>
      <c r="V41" s="80"/>
      <c r="W41" s="80"/>
      <c r="X41" s="80"/>
      <c r="Y41" s="6"/>
      <c r="Z41" s="66"/>
      <c r="AA41" s="66"/>
      <c r="AB41" s="66"/>
      <c r="AC41" s="56"/>
      <c r="AD41" s="57"/>
      <c r="AE41" s="57"/>
      <c r="AF41" s="57"/>
      <c r="AG41" s="58"/>
      <c r="AH41" s="56"/>
      <c r="AI41" s="57"/>
      <c r="AJ41" s="57"/>
      <c r="AK41" s="57"/>
      <c r="AL41" s="58" t="s">
        <v>255</v>
      </c>
      <c r="AN41" s="3"/>
    </row>
    <row r="42" spans="2:40" ht="14.25" customHeight="1" thickTop="1" x14ac:dyDescent="0.15">
      <c r="B42" s="1000"/>
      <c r="C42" s="936"/>
      <c r="D42" s="71"/>
      <c r="E42" s="1743" t="s">
        <v>752</v>
      </c>
      <c r="F42" s="1743"/>
      <c r="G42" s="1743"/>
      <c r="H42" s="1743"/>
      <c r="I42" s="1743"/>
      <c r="J42" s="1743"/>
      <c r="K42" s="1743"/>
      <c r="L42" s="1744"/>
      <c r="M42" s="72"/>
      <c r="N42" s="74"/>
      <c r="O42" s="81"/>
      <c r="P42" s="73"/>
      <c r="Q42" s="74"/>
      <c r="R42" s="82" t="s">
        <v>746</v>
      </c>
      <c r="S42" s="83"/>
      <c r="T42" s="83"/>
      <c r="U42" s="83"/>
      <c r="V42" s="83"/>
      <c r="W42" s="83"/>
      <c r="X42" s="83"/>
      <c r="Y42" s="75"/>
      <c r="Z42" s="76"/>
      <c r="AA42" s="76"/>
      <c r="AB42" s="76"/>
      <c r="AC42" s="84"/>
      <c r="AD42" s="77"/>
      <c r="AE42" s="77"/>
      <c r="AF42" s="77"/>
      <c r="AG42" s="78"/>
      <c r="AH42" s="84"/>
      <c r="AI42" s="77"/>
      <c r="AJ42" s="77"/>
      <c r="AK42" s="77"/>
      <c r="AL42" s="78" t="s">
        <v>255</v>
      </c>
      <c r="AN42" s="3"/>
    </row>
    <row r="43" spans="2:40" ht="14.25" customHeight="1" x14ac:dyDescent="0.15">
      <c r="B43" s="1000"/>
      <c r="C43" s="936"/>
      <c r="D43" s="68"/>
      <c r="E43" s="988" t="s">
        <v>753</v>
      </c>
      <c r="F43" s="989"/>
      <c r="G43" s="989"/>
      <c r="H43" s="989"/>
      <c r="I43" s="989"/>
      <c r="J43" s="989"/>
      <c r="K43" s="989"/>
      <c r="L43" s="1742"/>
      <c r="M43" s="37"/>
      <c r="N43" s="36"/>
      <c r="O43" s="18"/>
      <c r="P43" s="19"/>
      <c r="Q43" s="36"/>
      <c r="R43" s="11" t="s">
        <v>746</v>
      </c>
      <c r="S43" s="5"/>
      <c r="T43" s="5"/>
      <c r="U43" s="5"/>
      <c r="V43" s="5"/>
      <c r="W43" s="5"/>
      <c r="X43" s="5"/>
      <c r="Y43" s="9"/>
      <c r="Z43" s="30"/>
      <c r="AA43" s="30"/>
      <c r="AB43" s="30"/>
      <c r="AC43" s="15"/>
      <c r="AD43" s="16"/>
      <c r="AE43" s="16"/>
      <c r="AF43" s="16"/>
      <c r="AG43" s="17"/>
      <c r="AH43" s="15"/>
      <c r="AI43" s="16"/>
      <c r="AJ43" s="16"/>
      <c r="AK43" s="16"/>
      <c r="AL43" s="17" t="s">
        <v>255</v>
      </c>
      <c r="AN43" s="3"/>
    </row>
    <row r="44" spans="2:40" ht="14.25" customHeight="1" x14ac:dyDescent="0.15">
      <c r="B44" s="1000"/>
      <c r="C44" s="936"/>
      <c r="D44" s="68"/>
      <c r="E44" s="988" t="s">
        <v>754</v>
      </c>
      <c r="F44" s="989"/>
      <c r="G44" s="989"/>
      <c r="H44" s="989"/>
      <c r="I44" s="989"/>
      <c r="J44" s="989"/>
      <c r="K44" s="989"/>
      <c r="L44" s="1742"/>
      <c r="M44" s="37"/>
      <c r="N44" s="36"/>
      <c r="O44" s="18"/>
      <c r="P44" s="19"/>
      <c r="Q44" s="36"/>
      <c r="R44" s="11" t="s">
        <v>746</v>
      </c>
      <c r="S44" s="5"/>
      <c r="T44" s="5"/>
      <c r="U44" s="5"/>
      <c r="V44" s="5"/>
      <c r="W44" s="5"/>
      <c r="X44" s="5"/>
      <c r="Y44" s="9"/>
      <c r="Z44" s="30"/>
      <c r="AA44" s="30"/>
      <c r="AB44" s="30"/>
      <c r="AC44" s="15"/>
      <c r="AD44" s="16"/>
      <c r="AE44" s="16"/>
      <c r="AF44" s="16"/>
      <c r="AG44" s="17"/>
      <c r="AH44" s="15"/>
      <c r="AI44" s="16"/>
      <c r="AJ44" s="16"/>
      <c r="AK44" s="16"/>
      <c r="AL44" s="17" t="s">
        <v>255</v>
      </c>
      <c r="AN44" s="3"/>
    </row>
    <row r="45" spans="2:40" ht="14.25" customHeight="1" x14ac:dyDescent="0.15">
      <c r="B45" s="1000"/>
      <c r="C45" s="936"/>
      <c r="D45" s="68"/>
      <c r="E45" s="988" t="s">
        <v>755</v>
      </c>
      <c r="F45" s="989"/>
      <c r="G45" s="989"/>
      <c r="H45" s="989"/>
      <c r="I45" s="989"/>
      <c r="J45" s="989"/>
      <c r="K45" s="989"/>
      <c r="L45" s="1742"/>
      <c r="M45" s="37"/>
      <c r="N45" s="36"/>
      <c r="O45" s="18"/>
      <c r="P45" s="19"/>
      <c r="Q45" s="36"/>
      <c r="R45" s="11" t="s">
        <v>746</v>
      </c>
      <c r="S45" s="5"/>
      <c r="T45" s="5"/>
      <c r="U45" s="5"/>
      <c r="V45" s="5"/>
      <c r="W45" s="5"/>
      <c r="X45" s="5"/>
      <c r="Y45" s="9"/>
      <c r="Z45" s="30"/>
      <c r="AA45" s="30"/>
      <c r="AB45" s="30"/>
      <c r="AC45" s="15"/>
      <c r="AD45" s="16"/>
      <c r="AE45" s="16"/>
      <c r="AF45" s="16"/>
      <c r="AG45" s="17"/>
      <c r="AH45" s="15"/>
      <c r="AI45" s="16"/>
      <c r="AJ45" s="16"/>
      <c r="AK45" s="16"/>
      <c r="AL45" s="17" t="s">
        <v>255</v>
      </c>
      <c r="AN45" s="3"/>
    </row>
    <row r="46" spans="2:40" ht="14.25" customHeight="1" x14ac:dyDescent="0.15">
      <c r="B46" s="1000"/>
      <c r="C46" s="936"/>
      <c r="D46" s="68"/>
      <c r="E46" s="988" t="s">
        <v>756</v>
      </c>
      <c r="F46" s="989"/>
      <c r="G46" s="989"/>
      <c r="H46" s="989"/>
      <c r="I46" s="989"/>
      <c r="J46" s="989"/>
      <c r="K46" s="989"/>
      <c r="L46" s="1742"/>
      <c r="M46" s="37"/>
      <c r="N46" s="36"/>
      <c r="O46" s="18"/>
      <c r="P46" s="19"/>
      <c r="Q46" s="36"/>
      <c r="R46" s="11" t="s">
        <v>746</v>
      </c>
      <c r="S46" s="5"/>
      <c r="T46" s="5"/>
      <c r="U46" s="5"/>
      <c r="V46" s="5"/>
      <c r="W46" s="5"/>
      <c r="X46" s="5"/>
      <c r="Y46" s="9"/>
      <c r="Z46" s="30"/>
      <c r="AA46" s="30"/>
      <c r="AB46" s="30"/>
      <c r="AC46" s="15"/>
      <c r="AD46" s="16"/>
      <c r="AE46" s="16"/>
      <c r="AF46" s="16"/>
      <c r="AG46" s="17"/>
      <c r="AH46" s="15"/>
      <c r="AI46" s="16"/>
      <c r="AJ46" s="16"/>
      <c r="AK46" s="16"/>
      <c r="AL46" s="17" t="s">
        <v>255</v>
      </c>
      <c r="AN46" s="3"/>
    </row>
    <row r="47" spans="2:40" ht="14.25" customHeight="1" x14ac:dyDescent="0.15">
      <c r="B47" s="1040"/>
      <c r="C47" s="936"/>
      <c r="D47" s="68"/>
      <c r="E47" s="988" t="s">
        <v>757</v>
      </c>
      <c r="F47" s="989"/>
      <c r="G47" s="989"/>
      <c r="H47" s="989"/>
      <c r="I47" s="989"/>
      <c r="J47" s="989"/>
      <c r="K47" s="989"/>
      <c r="L47" s="1742"/>
      <c r="M47" s="37"/>
      <c r="N47" s="36"/>
      <c r="O47" s="18"/>
      <c r="P47" s="19"/>
      <c r="Q47" s="36"/>
      <c r="R47" s="11" t="s">
        <v>746</v>
      </c>
      <c r="S47" s="5"/>
      <c r="T47" s="5"/>
      <c r="U47" s="5"/>
      <c r="V47" s="5"/>
      <c r="W47" s="5"/>
      <c r="X47" s="5"/>
      <c r="Y47" s="9"/>
      <c r="Z47" s="30"/>
      <c r="AA47" s="30"/>
      <c r="AB47" s="30"/>
      <c r="AC47" s="15"/>
      <c r="AD47" s="16"/>
      <c r="AE47" s="16"/>
      <c r="AF47" s="16"/>
      <c r="AG47" s="17"/>
      <c r="AH47" s="15"/>
      <c r="AI47" s="16"/>
      <c r="AJ47" s="16"/>
      <c r="AK47" s="16"/>
      <c r="AL47" s="17" t="s">
        <v>255</v>
      </c>
      <c r="AN47" s="3"/>
    </row>
    <row r="48" spans="2:40" ht="14.25" customHeight="1" x14ac:dyDescent="0.15">
      <c r="B48" s="1268" t="s">
        <v>758</v>
      </c>
      <c r="C48" s="1268"/>
      <c r="D48" s="1268"/>
      <c r="E48" s="1268"/>
      <c r="F48" s="1268"/>
      <c r="G48" s="1268"/>
      <c r="H48" s="1268"/>
      <c r="I48" s="1268"/>
      <c r="J48" s="1268"/>
      <c r="K48" s="126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268" t="s">
        <v>759</v>
      </c>
      <c r="C49" s="1268"/>
      <c r="D49" s="1268"/>
      <c r="E49" s="1268"/>
      <c r="F49" s="1268"/>
      <c r="G49" s="1268"/>
      <c r="H49" s="1268"/>
      <c r="I49" s="1268"/>
      <c r="J49" s="1268"/>
      <c r="K49" s="1263"/>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953" t="s">
        <v>8</v>
      </c>
      <c r="C50" s="953"/>
      <c r="D50" s="953"/>
      <c r="E50" s="953"/>
      <c r="F50" s="953"/>
      <c r="G50" s="953"/>
      <c r="H50" s="953"/>
      <c r="I50" s="953"/>
      <c r="J50" s="953"/>
      <c r="K50" s="953"/>
      <c r="L50" s="61"/>
      <c r="M50" s="62"/>
      <c r="N50" s="62"/>
      <c r="O50" s="62"/>
      <c r="P50" s="62"/>
      <c r="Q50" s="62"/>
      <c r="R50" s="63"/>
      <c r="S50" s="63"/>
      <c r="T50" s="63"/>
      <c r="U50" s="64"/>
      <c r="V50" s="9" t="s">
        <v>760</v>
      </c>
      <c r="W50" s="10"/>
      <c r="X50" s="10"/>
      <c r="Y50" s="10"/>
      <c r="Z50" s="30"/>
      <c r="AA50" s="30"/>
      <c r="AB50" s="30"/>
      <c r="AC50" s="16"/>
      <c r="AD50" s="16"/>
      <c r="AE50" s="16"/>
      <c r="AF50" s="16"/>
      <c r="AG50" s="16"/>
      <c r="AH50" s="47"/>
      <c r="AI50" s="16"/>
      <c r="AJ50" s="16"/>
      <c r="AK50" s="16"/>
      <c r="AL50" s="17"/>
      <c r="AN50" s="3"/>
    </row>
    <row r="51" spans="2:40" ht="14.25" customHeight="1" x14ac:dyDescent="0.15">
      <c r="B51" s="1738" t="s">
        <v>761</v>
      </c>
      <c r="C51" s="1738"/>
      <c r="D51" s="1738"/>
      <c r="E51" s="1738"/>
      <c r="F51" s="1738"/>
      <c r="G51" s="1738"/>
      <c r="H51" s="1738"/>
      <c r="I51" s="1738"/>
      <c r="J51" s="1738"/>
      <c r="K51" s="173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961" t="s">
        <v>762</v>
      </c>
      <c r="C52" s="962"/>
      <c r="D52" s="962"/>
      <c r="E52" s="962"/>
      <c r="F52" s="962"/>
      <c r="G52" s="962"/>
      <c r="H52" s="962"/>
      <c r="I52" s="962"/>
      <c r="J52" s="962"/>
      <c r="K52" s="962"/>
      <c r="L52" s="962"/>
      <c r="M52" s="962"/>
      <c r="N52" s="96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935" t="s">
        <v>763</v>
      </c>
      <c r="C53" s="938" t="s">
        <v>764</v>
      </c>
      <c r="D53" s="939"/>
      <c r="E53" s="939"/>
      <c r="F53" s="939"/>
      <c r="G53" s="939"/>
      <c r="H53" s="939"/>
      <c r="I53" s="939"/>
      <c r="J53" s="939"/>
      <c r="K53" s="939"/>
      <c r="L53" s="939"/>
      <c r="M53" s="939"/>
      <c r="N53" s="939"/>
      <c r="O53" s="939"/>
      <c r="P53" s="939"/>
      <c r="Q53" s="939"/>
      <c r="R53" s="939"/>
      <c r="S53" s="939"/>
      <c r="T53" s="940"/>
      <c r="U53" s="938" t="s">
        <v>765</v>
      </c>
      <c r="V53" s="1140"/>
      <c r="W53" s="1140"/>
      <c r="X53" s="1140"/>
      <c r="Y53" s="1140"/>
      <c r="Z53" s="1140"/>
      <c r="AA53" s="1140"/>
      <c r="AB53" s="1140"/>
      <c r="AC53" s="1140"/>
      <c r="AD53" s="1140"/>
      <c r="AE53" s="1140"/>
      <c r="AF53" s="1140"/>
      <c r="AG53" s="1140"/>
      <c r="AH53" s="1140"/>
      <c r="AI53" s="1140"/>
      <c r="AJ53" s="1140"/>
      <c r="AK53" s="1140"/>
      <c r="AL53" s="1118"/>
      <c r="AN53" s="3"/>
    </row>
    <row r="54" spans="2:40" x14ac:dyDescent="0.15">
      <c r="B54" s="936"/>
      <c r="C54" s="1115"/>
      <c r="D54" s="1739"/>
      <c r="E54" s="1739"/>
      <c r="F54" s="1739"/>
      <c r="G54" s="1739"/>
      <c r="H54" s="1739"/>
      <c r="I54" s="1739"/>
      <c r="J54" s="1739"/>
      <c r="K54" s="1739"/>
      <c r="L54" s="1739"/>
      <c r="M54" s="1739"/>
      <c r="N54" s="1739"/>
      <c r="O54" s="1739"/>
      <c r="P54" s="1739"/>
      <c r="Q54" s="1739"/>
      <c r="R54" s="1739"/>
      <c r="S54" s="1739"/>
      <c r="T54" s="1116"/>
      <c r="U54" s="1115"/>
      <c r="V54" s="1739"/>
      <c r="W54" s="1739"/>
      <c r="X54" s="1739"/>
      <c r="Y54" s="1739"/>
      <c r="Z54" s="1739"/>
      <c r="AA54" s="1739"/>
      <c r="AB54" s="1739"/>
      <c r="AC54" s="1739"/>
      <c r="AD54" s="1739"/>
      <c r="AE54" s="1739"/>
      <c r="AF54" s="1739"/>
      <c r="AG54" s="1739"/>
      <c r="AH54" s="1739"/>
      <c r="AI54" s="1739"/>
      <c r="AJ54" s="1739"/>
      <c r="AK54" s="1739"/>
      <c r="AL54" s="1116"/>
      <c r="AN54" s="3"/>
    </row>
    <row r="55" spans="2:40" x14ac:dyDescent="0.15">
      <c r="B55" s="936"/>
      <c r="C55" s="1740"/>
      <c r="D55" s="1741"/>
      <c r="E55" s="1741"/>
      <c r="F55" s="1741"/>
      <c r="G55" s="1741"/>
      <c r="H55" s="1741"/>
      <c r="I55" s="1741"/>
      <c r="J55" s="1741"/>
      <c r="K55" s="1741"/>
      <c r="L55" s="1741"/>
      <c r="M55" s="1741"/>
      <c r="N55" s="1741"/>
      <c r="O55" s="1741"/>
      <c r="P55" s="1741"/>
      <c r="Q55" s="1741"/>
      <c r="R55" s="1741"/>
      <c r="S55" s="1741"/>
      <c r="T55" s="1004"/>
      <c r="U55" s="1740"/>
      <c r="V55" s="1741"/>
      <c r="W55" s="1741"/>
      <c r="X55" s="1741"/>
      <c r="Y55" s="1741"/>
      <c r="Z55" s="1741"/>
      <c r="AA55" s="1741"/>
      <c r="AB55" s="1741"/>
      <c r="AC55" s="1741"/>
      <c r="AD55" s="1741"/>
      <c r="AE55" s="1741"/>
      <c r="AF55" s="1741"/>
      <c r="AG55" s="1741"/>
      <c r="AH55" s="1741"/>
      <c r="AI55" s="1741"/>
      <c r="AJ55" s="1741"/>
      <c r="AK55" s="1741"/>
      <c r="AL55" s="1004"/>
      <c r="AN55" s="3"/>
    </row>
    <row r="56" spans="2:40" x14ac:dyDescent="0.15">
      <c r="B56" s="936"/>
      <c r="C56" s="1740"/>
      <c r="D56" s="1741"/>
      <c r="E56" s="1741"/>
      <c r="F56" s="1741"/>
      <c r="G56" s="1741"/>
      <c r="H56" s="1741"/>
      <c r="I56" s="1741"/>
      <c r="J56" s="1741"/>
      <c r="K56" s="1741"/>
      <c r="L56" s="1741"/>
      <c r="M56" s="1741"/>
      <c r="N56" s="1741"/>
      <c r="O56" s="1741"/>
      <c r="P56" s="1741"/>
      <c r="Q56" s="1741"/>
      <c r="R56" s="1741"/>
      <c r="S56" s="1741"/>
      <c r="T56" s="1004"/>
      <c r="U56" s="1740"/>
      <c r="V56" s="1741"/>
      <c r="W56" s="1741"/>
      <c r="X56" s="1741"/>
      <c r="Y56" s="1741"/>
      <c r="Z56" s="1741"/>
      <c r="AA56" s="1741"/>
      <c r="AB56" s="1741"/>
      <c r="AC56" s="1741"/>
      <c r="AD56" s="1741"/>
      <c r="AE56" s="1741"/>
      <c r="AF56" s="1741"/>
      <c r="AG56" s="1741"/>
      <c r="AH56" s="1741"/>
      <c r="AI56" s="1741"/>
      <c r="AJ56" s="1741"/>
      <c r="AK56" s="1741"/>
      <c r="AL56" s="1004"/>
      <c r="AN56" s="3"/>
    </row>
    <row r="57" spans="2:40" x14ac:dyDescent="0.15">
      <c r="B57" s="937"/>
      <c r="C57" s="1117"/>
      <c r="D57" s="1140"/>
      <c r="E57" s="1140"/>
      <c r="F57" s="1140"/>
      <c r="G57" s="1140"/>
      <c r="H57" s="1140"/>
      <c r="I57" s="1140"/>
      <c r="J57" s="1140"/>
      <c r="K57" s="1140"/>
      <c r="L57" s="1140"/>
      <c r="M57" s="1140"/>
      <c r="N57" s="1140"/>
      <c r="O57" s="1140"/>
      <c r="P57" s="1140"/>
      <c r="Q57" s="1140"/>
      <c r="R57" s="1140"/>
      <c r="S57" s="1140"/>
      <c r="T57" s="1118"/>
      <c r="U57" s="1117"/>
      <c r="V57" s="1140"/>
      <c r="W57" s="1140"/>
      <c r="X57" s="1140"/>
      <c r="Y57" s="1140"/>
      <c r="Z57" s="1140"/>
      <c r="AA57" s="1140"/>
      <c r="AB57" s="1140"/>
      <c r="AC57" s="1140"/>
      <c r="AD57" s="1140"/>
      <c r="AE57" s="1140"/>
      <c r="AF57" s="1140"/>
      <c r="AG57" s="1140"/>
      <c r="AH57" s="1140"/>
      <c r="AI57" s="1140"/>
      <c r="AJ57" s="1140"/>
      <c r="AK57" s="1140"/>
      <c r="AL57" s="1118"/>
      <c r="AN57" s="3"/>
    </row>
    <row r="58" spans="2:40" ht="14.25" customHeight="1" x14ac:dyDescent="0.15">
      <c r="B58" s="950" t="s">
        <v>766</v>
      </c>
      <c r="C58" s="951"/>
      <c r="D58" s="951"/>
      <c r="E58" s="951"/>
      <c r="F58" s="952"/>
      <c r="G58" s="953" t="s">
        <v>9</v>
      </c>
      <c r="H58" s="953"/>
      <c r="I58" s="953"/>
      <c r="J58" s="953"/>
      <c r="K58" s="953"/>
      <c r="L58" s="953"/>
      <c r="M58" s="953"/>
      <c r="N58" s="953"/>
      <c r="O58" s="953"/>
      <c r="P58" s="953"/>
      <c r="Q58" s="953"/>
      <c r="R58" s="953"/>
      <c r="S58" s="953"/>
      <c r="T58" s="953"/>
      <c r="U58" s="953"/>
      <c r="V58" s="953"/>
      <c r="W58" s="953"/>
      <c r="X58" s="953"/>
      <c r="Y58" s="953"/>
      <c r="Z58" s="953"/>
      <c r="AA58" s="953"/>
      <c r="AB58" s="953"/>
      <c r="AC58" s="953"/>
      <c r="AD58" s="953"/>
      <c r="AE58" s="953"/>
      <c r="AF58" s="953"/>
      <c r="AG58" s="953"/>
      <c r="AH58" s="953"/>
      <c r="AI58" s="953"/>
      <c r="AJ58" s="953"/>
      <c r="AK58" s="953"/>
      <c r="AL58" s="953"/>
      <c r="AN58" s="3"/>
    </row>
    <row r="60" spans="2:40" x14ac:dyDescent="0.15">
      <c r="B60" s="14" t="s">
        <v>767</v>
      </c>
    </row>
    <row r="61" spans="2:40" x14ac:dyDescent="0.15">
      <c r="B61" s="14" t="s">
        <v>768</v>
      </c>
    </row>
    <row r="62" spans="2:40" x14ac:dyDescent="0.15">
      <c r="B62" s="14" t="s">
        <v>769</v>
      </c>
    </row>
    <row r="63" spans="2:40" x14ac:dyDescent="0.15">
      <c r="B63" s="14" t="s">
        <v>770</v>
      </c>
    </row>
    <row r="64" spans="2:40" x14ac:dyDescent="0.15">
      <c r="B64" s="14" t="s">
        <v>771</v>
      </c>
    </row>
    <row r="65" spans="2:41" x14ac:dyDescent="0.15">
      <c r="B65" s="14" t="s">
        <v>772</v>
      </c>
    </row>
    <row r="66" spans="2:41" x14ac:dyDescent="0.15">
      <c r="B66" s="14" t="s">
        <v>773</v>
      </c>
      <c r="AN66" s="3"/>
      <c r="AO66" s="14"/>
    </row>
    <row r="67" spans="2:41" x14ac:dyDescent="0.15">
      <c r="B67" s="14" t="s">
        <v>774</v>
      </c>
    </row>
    <row r="68" spans="2:41" x14ac:dyDescent="0.15">
      <c r="B68" s="14" t="s">
        <v>775</v>
      </c>
    </row>
    <row r="69" spans="2:41" x14ac:dyDescent="0.15">
      <c r="B69" s="14" t="s">
        <v>776</v>
      </c>
    </row>
    <row r="70" spans="2:41" x14ac:dyDescent="0.15">
      <c r="B70" s="14" t="s">
        <v>777</v>
      </c>
    </row>
    <row r="84" spans="2:2" ht="12.75" customHeight="1" x14ac:dyDescent="0.15">
      <c r="B84" s="46"/>
    </row>
    <row r="85" spans="2:2" ht="12.75" customHeight="1" x14ac:dyDescent="0.15">
      <c r="B85" s="46" t="s">
        <v>778</v>
      </c>
    </row>
    <row r="86" spans="2:2" ht="12.75" customHeight="1" x14ac:dyDescent="0.15">
      <c r="B86" s="46" t="s">
        <v>779</v>
      </c>
    </row>
    <row r="87" spans="2:2" ht="12.75" customHeight="1" x14ac:dyDescent="0.15">
      <c r="B87" s="46" t="s">
        <v>780</v>
      </c>
    </row>
    <row r="88" spans="2:2" ht="12.75" customHeight="1" x14ac:dyDescent="0.15">
      <c r="B88" s="46" t="s">
        <v>781</v>
      </c>
    </row>
    <row r="89" spans="2:2" ht="12.75" customHeight="1" x14ac:dyDescent="0.15">
      <c r="B89" s="46" t="s">
        <v>782</v>
      </c>
    </row>
    <row r="90" spans="2:2" ht="12.75" customHeight="1" x14ac:dyDescent="0.15">
      <c r="B90" s="46" t="s">
        <v>783</v>
      </c>
    </row>
    <row r="91" spans="2:2" ht="12.75" customHeight="1" x14ac:dyDescent="0.15">
      <c r="B91" s="46" t="s">
        <v>784</v>
      </c>
    </row>
    <row r="92" spans="2:2" ht="12.75" customHeight="1" x14ac:dyDescent="0.15">
      <c r="B92" s="46" t="s">
        <v>785</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M11"/>
  <sheetViews>
    <sheetView showGridLines="0" view="pageBreakPreview" zoomScale="70" zoomScaleNormal="70" zoomScaleSheetLayoutView="70" workbookViewId="0">
      <selection activeCell="V26" sqref="V26"/>
    </sheetView>
  </sheetViews>
  <sheetFormatPr defaultColWidth="9" defaultRowHeight="13.5" x14ac:dyDescent="0.15"/>
  <cols>
    <col min="1" max="2" width="4.25" style="700" customWidth="1"/>
    <col min="3" max="3" width="25" style="698" customWidth="1"/>
    <col min="4" max="4" width="4.875" style="698" customWidth="1"/>
    <col min="5" max="5" width="41.625" style="698" customWidth="1"/>
    <col min="6" max="6" width="4.875" style="698" customWidth="1"/>
    <col min="7" max="7" width="19.625" style="698" customWidth="1"/>
    <col min="8" max="8" width="36.5" style="698" bestFit="1" customWidth="1"/>
    <col min="9" max="14" width="4.875" style="698" customWidth="1"/>
    <col min="15" max="15" width="5.875" style="698" customWidth="1"/>
    <col min="16" max="18" width="4.875" style="698" customWidth="1"/>
    <col min="19" max="19" width="5.625" style="698" customWidth="1"/>
    <col min="20" max="23" width="4.875" style="698" customWidth="1"/>
    <col min="24" max="24" width="6" style="698" customWidth="1"/>
    <col min="25" max="32" width="4.875" style="698" customWidth="1"/>
    <col min="33" max="16384" width="9" style="698"/>
  </cols>
  <sheetData>
    <row r="2" spans="1:39" ht="20.25" customHeight="1" x14ac:dyDescent="0.15">
      <c r="A2" s="696" t="s">
        <v>944</v>
      </c>
      <c r="B2" s="697"/>
    </row>
    <row r="3" spans="1:39" ht="40.9" customHeight="1" x14ac:dyDescent="0.15">
      <c r="A3" s="1102" t="s">
        <v>826</v>
      </c>
      <c r="B3" s="1102"/>
      <c r="C3" s="1102"/>
      <c r="D3" s="1102"/>
      <c r="E3" s="1102"/>
      <c r="F3" s="1102"/>
      <c r="G3" s="1102"/>
      <c r="H3" s="1102"/>
      <c r="I3" s="1102"/>
      <c r="J3" s="1102"/>
      <c r="K3" s="1102"/>
      <c r="L3" s="1102"/>
      <c r="M3" s="1102"/>
      <c r="N3" s="1102"/>
      <c r="O3" s="1102"/>
      <c r="P3" s="1102"/>
      <c r="Q3" s="1102"/>
      <c r="R3" s="1102"/>
      <c r="S3" s="1102"/>
      <c r="T3" s="1102"/>
      <c r="U3" s="1102"/>
      <c r="V3" s="1102"/>
      <c r="W3" s="1102"/>
      <c r="X3" s="1102"/>
      <c r="Y3" s="1102"/>
      <c r="Z3" s="1102"/>
      <c r="AA3" s="1102"/>
      <c r="AB3" s="1102"/>
      <c r="AC3" s="1102"/>
      <c r="AD3" s="1102"/>
      <c r="AE3" s="1102"/>
      <c r="AF3" s="1102"/>
      <c r="AG3" s="699"/>
      <c r="AH3" s="699"/>
      <c r="AI3" s="699"/>
      <c r="AJ3" s="699"/>
      <c r="AK3" s="699"/>
      <c r="AL3" s="699"/>
      <c r="AM3" s="699"/>
    </row>
    <row r="4" spans="1:39" ht="20.25" customHeight="1" x14ac:dyDescent="0.15"/>
    <row r="5" spans="1:39" ht="30" customHeight="1" x14ac:dyDescent="0.15">
      <c r="B5" s="1103"/>
      <c r="C5" s="1103"/>
      <c r="D5" s="1103"/>
      <c r="S5" s="1104" t="s">
        <v>79</v>
      </c>
      <c r="T5" s="1105"/>
      <c r="U5" s="1105"/>
      <c r="V5" s="1106"/>
      <c r="W5" s="1104"/>
      <c r="X5" s="1105"/>
      <c r="Y5" s="1105"/>
      <c r="Z5" s="1105"/>
      <c r="AA5" s="1105"/>
      <c r="AB5" s="1105"/>
      <c r="AC5" s="1105"/>
      <c r="AD5" s="1105"/>
      <c r="AE5" s="1105"/>
      <c r="AF5" s="1106"/>
    </row>
    <row r="6" spans="1:39" ht="20.25" customHeight="1" x14ac:dyDescent="0.15"/>
    <row r="7" spans="1:39" ht="17.25" customHeight="1" x14ac:dyDescent="0.15">
      <c r="A7" s="1104" t="s">
        <v>825</v>
      </c>
      <c r="B7" s="1105"/>
      <c r="C7" s="1106"/>
      <c r="D7" s="1104" t="s">
        <v>13</v>
      </c>
      <c r="E7" s="1106"/>
      <c r="F7" s="1104" t="s">
        <v>14</v>
      </c>
      <c r="G7" s="1106"/>
      <c r="H7" s="1104" t="s">
        <v>80</v>
      </c>
      <c r="I7" s="1105"/>
      <c r="J7" s="1105"/>
      <c r="K7" s="1105"/>
      <c r="L7" s="1105"/>
      <c r="M7" s="1105"/>
      <c r="N7" s="1105"/>
      <c r="O7" s="1105"/>
      <c r="P7" s="1105"/>
      <c r="Q7" s="1105"/>
      <c r="R7" s="1105"/>
      <c r="S7" s="1105"/>
      <c r="T7" s="1105"/>
      <c r="U7" s="1105"/>
      <c r="V7" s="1105"/>
      <c r="W7" s="1105"/>
      <c r="X7" s="1106"/>
      <c r="Y7" s="1104" t="s">
        <v>16</v>
      </c>
      <c r="Z7" s="1105"/>
      <c r="AA7" s="1105"/>
      <c r="AB7" s="1106"/>
      <c r="AC7" s="1104" t="s">
        <v>17</v>
      </c>
      <c r="AD7" s="1105"/>
      <c r="AE7" s="1105"/>
      <c r="AF7" s="1106"/>
    </row>
    <row r="8" spans="1:39" s="596" customFormat="1" ht="18.75" customHeight="1" x14ac:dyDescent="0.15">
      <c r="A8" s="701"/>
      <c r="B8" s="702"/>
      <c r="C8" s="1096" t="s">
        <v>827</v>
      </c>
      <c r="D8" s="1098"/>
      <c r="E8" s="1099"/>
      <c r="F8" s="1098"/>
      <c r="G8" s="1099"/>
      <c r="H8" s="741" t="s">
        <v>815</v>
      </c>
      <c r="I8" s="742" t="s">
        <v>20</v>
      </c>
      <c r="J8" s="2" t="s">
        <v>35</v>
      </c>
      <c r="K8" s="2"/>
      <c r="L8" s="21"/>
      <c r="M8" s="742" t="s">
        <v>20</v>
      </c>
      <c r="N8" s="2" t="s">
        <v>36</v>
      </c>
      <c r="O8" s="2"/>
      <c r="P8" s="743"/>
      <c r="Q8" s="744"/>
      <c r="R8" s="745"/>
      <c r="S8" s="746"/>
      <c r="T8" s="746"/>
      <c r="U8" s="746"/>
      <c r="V8" s="746"/>
      <c r="W8" s="746"/>
      <c r="X8" s="747"/>
      <c r="Y8" s="684" t="s">
        <v>20</v>
      </c>
      <c r="Z8" s="703" t="s">
        <v>33</v>
      </c>
      <c r="AA8" s="703"/>
      <c r="AB8" s="704"/>
      <c r="AC8" s="684" t="s">
        <v>20</v>
      </c>
      <c r="AD8" s="703" t="s">
        <v>33</v>
      </c>
      <c r="AE8" s="703"/>
      <c r="AF8" s="704"/>
    </row>
    <row r="9" spans="1:39" s="596" customFormat="1" ht="18.75" customHeight="1" x14ac:dyDescent="0.15">
      <c r="A9" s="705" t="s">
        <v>20</v>
      </c>
      <c r="B9" s="756" t="s">
        <v>831</v>
      </c>
      <c r="C9" s="1097"/>
      <c r="D9" s="1100"/>
      <c r="E9" s="1101"/>
      <c r="F9" s="1100"/>
      <c r="G9" s="1101"/>
      <c r="H9" s="748" t="s">
        <v>38</v>
      </c>
      <c r="I9" s="749" t="s">
        <v>20</v>
      </c>
      <c r="J9" s="750" t="s">
        <v>35</v>
      </c>
      <c r="K9" s="751"/>
      <c r="L9" s="752"/>
      <c r="M9" s="753" t="s">
        <v>20</v>
      </c>
      <c r="N9" s="750" t="s">
        <v>36</v>
      </c>
      <c r="O9" s="753"/>
      <c r="P9" s="752"/>
      <c r="Q9" s="753"/>
      <c r="R9" s="754"/>
      <c r="S9" s="754"/>
      <c r="T9" s="754"/>
      <c r="U9" s="754"/>
      <c r="V9" s="754"/>
      <c r="W9" s="754"/>
      <c r="X9" s="755"/>
      <c r="Y9" s="706"/>
      <c r="Z9" s="707"/>
      <c r="AA9" s="707"/>
      <c r="AB9" s="708"/>
      <c r="AC9" s="706"/>
      <c r="AD9" s="707"/>
      <c r="AE9" s="707"/>
      <c r="AF9" s="708"/>
    </row>
    <row r="10" spans="1:39" s="596" customFormat="1" ht="18.75" customHeight="1" x14ac:dyDescent="0.15">
      <c r="A10" s="705"/>
      <c r="B10" s="756"/>
      <c r="C10" s="1097"/>
      <c r="D10" s="1100"/>
      <c r="E10" s="1101"/>
      <c r="F10" s="1100"/>
      <c r="G10" s="1101"/>
      <c r="H10" s="757" t="s">
        <v>828</v>
      </c>
      <c r="I10" s="758" t="s">
        <v>20</v>
      </c>
      <c r="J10" s="759" t="s">
        <v>30</v>
      </c>
      <c r="K10" s="759"/>
      <c r="L10" s="760"/>
      <c r="M10" s="761" t="s">
        <v>20</v>
      </c>
      <c r="N10" s="759" t="s">
        <v>829</v>
      </c>
      <c r="O10" s="759"/>
      <c r="P10" s="760"/>
      <c r="Q10" s="761" t="s">
        <v>20</v>
      </c>
      <c r="R10" s="762" t="s">
        <v>830</v>
      </c>
      <c r="S10" s="762"/>
      <c r="T10" s="762"/>
      <c r="U10" s="761" t="s">
        <v>20</v>
      </c>
      <c r="V10" s="762" t="s">
        <v>823</v>
      </c>
      <c r="W10" s="762"/>
      <c r="X10" s="763"/>
      <c r="Y10" s="706"/>
      <c r="Z10" s="707"/>
      <c r="AA10" s="707"/>
      <c r="AB10" s="708"/>
      <c r="AC10" s="706"/>
      <c r="AD10" s="707"/>
      <c r="AE10" s="707"/>
      <c r="AF10" s="708"/>
    </row>
    <row r="11" spans="1:39" s="1" customFormat="1" ht="18.75" customHeight="1" x14ac:dyDescent="0.15">
      <c r="A11" s="90"/>
      <c r="B11" s="794"/>
      <c r="C11" s="1097"/>
      <c r="D11" s="1100"/>
      <c r="E11" s="1101"/>
      <c r="F11" s="1100"/>
      <c r="G11" s="1101"/>
      <c r="H11" s="856" t="s">
        <v>941</v>
      </c>
      <c r="I11" s="834" t="s">
        <v>20</v>
      </c>
      <c r="J11" s="827" t="s">
        <v>30</v>
      </c>
      <c r="K11" s="827"/>
      <c r="L11" s="835" t="s">
        <v>20</v>
      </c>
      <c r="M11" s="827" t="s">
        <v>935</v>
      </c>
      <c r="N11" s="857"/>
      <c r="O11" s="835" t="s">
        <v>20</v>
      </c>
      <c r="P11" s="2" t="s">
        <v>936</v>
      </c>
      <c r="Q11" s="858"/>
      <c r="R11" s="835" t="s">
        <v>20</v>
      </c>
      <c r="S11" s="827" t="s">
        <v>937</v>
      </c>
      <c r="T11" s="858"/>
      <c r="U11" s="835" t="s">
        <v>20</v>
      </c>
      <c r="V11" s="827" t="s">
        <v>938</v>
      </c>
      <c r="W11" s="859"/>
      <c r="X11" s="860"/>
      <c r="Y11" s="86"/>
      <c r="Z11" s="86"/>
      <c r="AA11" s="86"/>
      <c r="AB11" s="722"/>
      <c r="AC11" s="721"/>
      <c r="AD11" s="86"/>
      <c r="AE11" s="86"/>
      <c r="AF11" s="722"/>
    </row>
  </sheetData>
  <mergeCells count="13">
    <mergeCell ref="C8:C11"/>
    <mergeCell ref="D8:E11"/>
    <mergeCell ref="F8:G11"/>
    <mergeCell ref="A3:AF3"/>
    <mergeCell ref="B5:D5"/>
    <mergeCell ref="S5:V5"/>
    <mergeCell ref="W5:AF5"/>
    <mergeCell ref="A7:C7"/>
    <mergeCell ref="D7:E7"/>
    <mergeCell ref="F7:G7"/>
    <mergeCell ref="H7:X7"/>
    <mergeCell ref="Y7:AB7"/>
    <mergeCell ref="AC7:AF7"/>
  </mergeCells>
  <phoneticPr fontId="2"/>
  <dataValidations count="1">
    <dataValidation type="list" allowBlank="1" showInputMessage="1" showErrorMessage="1" sqref="WWC11 U10:U11 I8:I9 Y8:Y10 M8:M10 AC8:AC10 Q8:Q10 O9 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R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JQ11 TM11 ADI11 ANE11 AXA11 BGW11 BQS11 CAO11 CKK11 CUG11 DEC11 DNY11 DXU11 EHQ11 ERM11 FBI11 FLE11 FVA11 GEW11 GOS11 GYO11 HIK11 HSG11 ICC11 ILY11 IVU11 JFQ11 JPM11 JZI11 KJE11 KTA11 LCW11 LMS11 LWO11 MGK11 MQG11 NAC11 NJY11 NTU11 ODQ11 ONM11 OXI11 PHE11 PRA11 QAW11 QKS11 QUO11 REK11 ROG11 RYC11 SHY11 SRU11 TBQ11 TLM11 TVI11 UFE11 UPA11 UYW11 VIS11 VSO11 WCK11 WMG11 A9" xr:uid="{00000000-0002-0000-0200-000000000000}">
      <formula1>"□,■"</formula1>
    </dataValidation>
  </dataValidations>
  <pageMargins left="0.7" right="0.7" top="0.75" bottom="0.75" header="0.3" footer="0.3"/>
  <pageSetup paperSize="9" scale="5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434"/>
  <sheetViews>
    <sheetView view="pageBreakPreview" zoomScale="85" zoomScaleNormal="100" zoomScaleSheetLayoutView="85" workbookViewId="0">
      <selection activeCell="F44" sqref="F44"/>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69" style="1" customWidth="1"/>
    <col min="8" max="16384" width="9" style="1"/>
  </cols>
  <sheetData>
    <row r="1" spans="1:9" s="87" customFormat="1" ht="20.25" customHeight="1" x14ac:dyDescent="0.15">
      <c r="A1" s="170"/>
      <c r="B1" s="209" t="s">
        <v>85</v>
      </c>
      <c r="C1" s="173"/>
      <c r="D1" s="173"/>
      <c r="E1" s="173"/>
      <c r="F1" s="173"/>
      <c r="G1" s="173"/>
      <c r="I1" s="1"/>
    </row>
    <row r="2" spans="1:9" ht="31.5" customHeight="1" x14ac:dyDescent="0.15">
      <c r="A2" s="201"/>
      <c r="B2" s="1108" t="s">
        <v>86</v>
      </c>
      <c r="C2" s="1108"/>
      <c r="D2" s="1108"/>
      <c r="E2" s="1108"/>
      <c r="F2" s="1108"/>
      <c r="G2" s="1108"/>
    </row>
    <row r="3" spans="1:9" ht="20.25" customHeight="1" x14ac:dyDescent="0.15">
      <c r="A3" s="201"/>
      <c r="B3" s="123" t="s">
        <v>87</v>
      </c>
      <c r="C3" s="202"/>
      <c r="D3" s="202"/>
      <c r="E3" s="202"/>
      <c r="F3" s="202"/>
      <c r="G3" s="202"/>
    </row>
    <row r="4" spans="1:9" ht="20.25" customHeight="1" x14ac:dyDescent="0.15">
      <c r="A4" s="201"/>
      <c r="B4" s="123" t="s">
        <v>88</v>
      </c>
      <c r="C4" s="202"/>
      <c r="D4" s="202"/>
      <c r="E4" s="202"/>
      <c r="F4" s="202"/>
      <c r="G4" s="202"/>
    </row>
    <row r="5" spans="1:9" ht="20.25" customHeight="1" x14ac:dyDescent="0.15">
      <c r="A5" s="207"/>
      <c r="B5" s="123" t="s">
        <v>89</v>
      </c>
      <c r="C5" s="207"/>
      <c r="D5" s="207"/>
      <c r="E5" s="207"/>
      <c r="F5" s="207"/>
      <c r="G5" s="207"/>
    </row>
    <row r="6" spans="1:9" ht="20.25" customHeight="1" x14ac:dyDescent="0.15">
      <c r="A6" s="207"/>
      <c r="B6" s="123" t="s">
        <v>90</v>
      </c>
      <c r="C6" s="207"/>
      <c r="D6" s="207"/>
      <c r="E6" s="207"/>
      <c r="F6" s="207"/>
      <c r="G6" s="207"/>
    </row>
    <row r="7" spans="1:9" ht="20.25" customHeight="1" x14ac:dyDescent="0.15">
      <c r="A7" s="207"/>
      <c r="B7" s="123" t="s">
        <v>91</v>
      </c>
      <c r="C7" s="207"/>
      <c r="D7" s="207"/>
      <c r="E7" s="207"/>
      <c r="F7" s="207"/>
      <c r="G7" s="207"/>
    </row>
    <row r="8" spans="1:9" ht="20.25" customHeight="1" x14ac:dyDescent="0.15">
      <c r="A8" s="207"/>
      <c r="B8" s="123" t="s">
        <v>92</v>
      </c>
      <c r="C8" s="207"/>
      <c r="D8" s="207"/>
      <c r="E8" s="207"/>
      <c r="F8" s="207"/>
      <c r="G8" s="207"/>
    </row>
    <row r="9" spans="1:9" ht="50.25" customHeight="1" x14ac:dyDescent="0.15">
      <c r="A9" s="207"/>
      <c r="B9" s="1107" t="s">
        <v>93</v>
      </c>
      <c r="C9" s="1107"/>
      <c r="D9" s="1107"/>
      <c r="E9" s="1107"/>
      <c r="F9" s="1107"/>
      <c r="G9" s="1107"/>
    </row>
    <row r="10" spans="1:9" s="117" customFormat="1" ht="21" customHeight="1" x14ac:dyDescent="0.15">
      <c r="A10" s="207"/>
      <c r="B10" s="1107" t="s">
        <v>94</v>
      </c>
      <c r="C10" s="1107"/>
      <c r="D10" s="1107"/>
      <c r="E10" s="1107"/>
      <c r="F10" s="1107"/>
      <c r="G10" s="1107"/>
      <c r="H10" s="1"/>
    </row>
    <row r="11" spans="1:9" ht="20.25" customHeight="1" x14ac:dyDescent="0.15">
      <c r="A11" s="207"/>
      <c r="B11" s="123" t="s">
        <v>95</v>
      </c>
      <c r="C11" s="207"/>
      <c r="D11" s="207"/>
      <c r="E11" s="207"/>
      <c r="F11" s="207"/>
      <c r="G11" s="207"/>
    </row>
    <row r="12" spans="1:9" ht="20.25" customHeight="1" x14ac:dyDescent="0.15">
      <c r="A12" s="207"/>
      <c r="B12" s="123" t="s">
        <v>96</v>
      </c>
      <c r="C12" s="207"/>
      <c r="D12" s="207"/>
      <c r="E12" s="207"/>
      <c r="F12" s="207"/>
      <c r="G12" s="207"/>
    </row>
    <row r="13" spans="1:9" ht="20.25" customHeight="1" x14ac:dyDescent="0.15">
      <c r="A13" s="207"/>
      <c r="B13" s="123" t="s">
        <v>97</v>
      </c>
      <c r="C13" s="207"/>
      <c r="D13" s="207"/>
      <c r="E13" s="207"/>
      <c r="F13" s="207"/>
      <c r="G13" s="207"/>
    </row>
    <row r="14" spans="1:9" ht="20.25" customHeight="1" x14ac:dyDescent="0.15">
      <c r="A14" s="207"/>
      <c r="B14" s="123" t="s">
        <v>98</v>
      </c>
      <c r="C14" s="207"/>
      <c r="D14" s="207"/>
      <c r="E14" s="207"/>
      <c r="F14" s="207"/>
      <c r="G14" s="207"/>
    </row>
    <row r="15" spans="1:9" ht="20.25" customHeight="1" x14ac:dyDescent="0.15">
      <c r="A15" s="207"/>
      <c r="B15" s="123" t="s">
        <v>99</v>
      </c>
      <c r="C15" s="207"/>
      <c r="D15" s="207"/>
      <c r="E15" s="207"/>
      <c r="F15" s="207"/>
      <c r="G15" s="207"/>
    </row>
    <row r="16" spans="1:9" ht="20.25" customHeight="1" x14ac:dyDescent="0.15">
      <c r="A16" s="207"/>
      <c r="B16" s="123" t="s">
        <v>100</v>
      </c>
      <c r="C16" s="207"/>
      <c r="D16" s="207"/>
      <c r="E16" s="207"/>
      <c r="F16" s="207"/>
      <c r="G16" s="207"/>
    </row>
    <row r="17" spans="1:7" ht="20.25" customHeight="1" x14ac:dyDescent="0.15">
      <c r="A17" s="207"/>
      <c r="B17" s="123" t="s">
        <v>101</v>
      </c>
      <c r="C17" s="207"/>
      <c r="D17" s="207"/>
      <c r="E17" s="207"/>
      <c r="F17" s="207"/>
      <c r="G17" s="207"/>
    </row>
    <row r="18" spans="1:7" ht="35.450000000000003" customHeight="1" x14ac:dyDescent="0.15">
      <c r="A18" s="207"/>
      <c r="B18" s="1107" t="s">
        <v>102</v>
      </c>
      <c r="C18" s="1109"/>
      <c r="D18" s="1109"/>
      <c r="E18" s="1109"/>
      <c r="F18" s="1109"/>
      <c r="G18" s="1109"/>
    </row>
    <row r="19" spans="1:7" ht="20.25" customHeight="1" x14ac:dyDescent="0.15">
      <c r="A19" s="207"/>
      <c r="B19" s="123" t="s">
        <v>103</v>
      </c>
      <c r="C19" s="207"/>
      <c r="D19" s="207"/>
      <c r="E19" s="207"/>
      <c r="F19" s="123"/>
      <c r="G19" s="123"/>
    </row>
    <row r="20" spans="1:7" s="85" customFormat="1" ht="19.5" customHeight="1" x14ac:dyDescent="0.15">
      <c r="A20" s="191"/>
      <c r="B20" s="123" t="s">
        <v>104</v>
      </c>
      <c r="C20" s="208"/>
      <c r="D20" s="208"/>
      <c r="E20" s="208"/>
      <c r="F20" s="208"/>
      <c r="G20" s="208"/>
    </row>
    <row r="21" spans="1:7" s="85" customFormat="1" ht="19.5" customHeight="1" x14ac:dyDescent="0.15">
      <c r="A21" s="191"/>
      <c r="B21" s="123" t="s">
        <v>105</v>
      </c>
      <c r="C21" s="208"/>
      <c r="D21" s="208"/>
      <c r="E21" s="208"/>
      <c r="F21" s="208"/>
      <c r="G21" s="208"/>
    </row>
    <row r="22" spans="1:7" s="85" customFormat="1" ht="19.5" customHeight="1" x14ac:dyDescent="0.15">
      <c r="A22" s="191"/>
      <c r="B22" s="123" t="s">
        <v>106</v>
      </c>
      <c r="C22" s="208"/>
      <c r="D22" s="208"/>
      <c r="E22" s="208"/>
      <c r="F22" s="208"/>
      <c r="G22" s="208"/>
    </row>
    <row r="23" spans="1:7" s="85" customFormat="1" ht="19.5" customHeight="1" x14ac:dyDescent="0.15">
      <c r="A23" s="191"/>
      <c r="B23" s="123" t="s">
        <v>107</v>
      </c>
      <c r="C23" s="208"/>
      <c r="D23" s="208"/>
      <c r="E23" s="208"/>
      <c r="F23" s="208"/>
      <c r="G23" s="208"/>
    </row>
    <row r="24" spans="1:7" s="85" customFormat="1" ht="19.5" customHeight="1" x14ac:dyDescent="0.15">
      <c r="A24" s="191"/>
      <c r="B24" s="123" t="s">
        <v>108</v>
      </c>
      <c r="C24" s="208"/>
      <c r="D24" s="208"/>
      <c r="E24" s="208"/>
      <c r="F24" s="208"/>
      <c r="G24" s="208"/>
    </row>
    <row r="25" spans="1:7" s="85" customFormat="1" ht="19.5" customHeight="1" x14ac:dyDescent="0.15">
      <c r="A25" s="191"/>
      <c r="B25" s="123" t="s">
        <v>109</v>
      </c>
      <c r="C25" s="208"/>
      <c r="D25" s="208"/>
      <c r="E25" s="208"/>
      <c r="F25" s="208"/>
      <c r="G25" s="208"/>
    </row>
    <row r="26" spans="1:7" s="85" customFormat="1" ht="19.5" customHeight="1" x14ac:dyDescent="0.15">
      <c r="A26" s="191"/>
      <c r="B26" s="123" t="s">
        <v>110</v>
      </c>
      <c r="C26" s="208"/>
      <c r="D26" s="208"/>
      <c r="E26" s="208"/>
      <c r="F26" s="208"/>
      <c r="G26" s="208"/>
    </row>
    <row r="27" spans="1:7" s="85" customFormat="1" ht="20.25" customHeight="1" x14ac:dyDescent="0.15">
      <c r="A27" s="191"/>
      <c r="B27" s="123" t="s">
        <v>111</v>
      </c>
      <c r="C27" s="208"/>
      <c r="D27" s="208"/>
      <c r="E27" s="208"/>
      <c r="F27" s="208"/>
      <c r="G27" s="208"/>
    </row>
    <row r="28" spans="1:7" ht="20.25" customHeight="1" x14ac:dyDescent="0.15">
      <c r="A28" s="115"/>
      <c r="B28" s="123" t="s">
        <v>112</v>
      </c>
      <c r="C28" s="207"/>
      <c r="D28" s="207"/>
      <c r="E28" s="207"/>
      <c r="F28" s="207"/>
      <c r="G28" s="207"/>
    </row>
    <row r="29" spans="1:7" ht="19.5" customHeight="1" x14ac:dyDescent="0.15">
      <c r="A29" s="115"/>
      <c r="B29" s="123" t="s">
        <v>113</v>
      </c>
      <c r="C29" s="207"/>
      <c r="D29" s="207"/>
      <c r="E29" s="207"/>
      <c r="F29" s="207"/>
      <c r="G29" s="207"/>
    </row>
    <row r="30" spans="1:7" s="86" customFormat="1" ht="20.25" customHeight="1" x14ac:dyDescent="0.15">
      <c r="A30" s="135"/>
      <c r="B30" s="1107" t="s">
        <v>114</v>
      </c>
      <c r="C30" s="1107"/>
      <c r="D30" s="1107"/>
      <c r="E30" s="1107"/>
      <c r="F30" s="1107"/>
      <c r="G30" s="1107"/>
    </row>
    <row r="31" spans="1:7" s="86" customFormat="1" ht="20.25" customHeight="1" x14ac:dyDescent="0.15">
      <c r="A31" s="135"/>
      <c r="B31" s="123" t="s">
        <v>115</v>
      </c>
      <c r="C31" s="208"/>
      <c r="D31" s="208"/>
      <c r="E31" s="208"/>
      <c r="F31" s="135"/>
      <c r="G31" s="135"/>
    </row>
    <row r="32" spans="1:7" s="86" customFormat="1" ht="20.25" customHeight="1" x14ac:dyDescent="0.15">
      <c r="A32" s="135"/>
      <c r="B32" s="123" t="s">
        <v>116</v>
      </c>
      <c r="C32" s="208"/>
      <c r="D32" s="208"/>
      <c r="E32" s="208"/>
      <c r="F32" s="135"/>
      <c r="G32" s="135"/>
    </row>
    <row r="33" spans="1:7" s="86" customFormat="1" ht="20.25" customHeight="1" x14ac:dyDescent="0.15">
      <c r="A33" s="135"/>
      <c r="B33" s="123" t="s">
        <v>117</v>
      </c>
      <c r="C33" s="208"/>
      <c r="D33" s="208"/>
      <c r="E33" s="208"/>
      <c r="F33" s="135"/>
      <c r="G33" s="135"/>
    </row>
    <row r="34" spans="1:7" s="86" customFormat="1" ht="20.25" customHeight="1" x14ac:dyDescent="0.15">
      <c r="A34" s="135"/>
      <c r="B34" s="1107" t="s">
        <v>118</v>
      </c>
      <c r="C34" s="1107"/>
      <c r="D34" s="1107"/>
      <c r="E34" s="1107"/>
      <c r="F34" s="1107"/>
      <c r="G34" s="1107"/>
    </row>
    <row r="35" spans="1:7" ht="20.25" customHeight="1" x14ac:dyDescent="0.15">
      <c r="A35" s="195"/>
      <c r="B35" s="1107" t="s">
        <v>119</v>
      </c>
      <c r="C35" s="1107"/>
      <c r="D35" s="1107"/>
      <c r="E35" s="1107"/>
      <c r="F35" s="1107"/>
      <c r="G35" s="1107"/>
    </row>
    <row r="36" spans="1:7" ht="20.25" customHeight="1" x14ac:dyDescent="0.15">
      <c r="A36" s="195"/>
      <c r="B36" s="1107" t="s">
        <v>120</v>
      </c>
      <c r="C36" s="1107"/>
      <c r="D36" s="1107"/>
      <c r="E36" s="1107"/>
      <c r="F36" s="1107"/>
      <c r="G36" s="1107"/>
    </row>
    <row r="37" spans="1:7" s="116" customFormat="1" ht="20.25" customHeight="1" x14ac:dyDescent="0.15">
      <c r="A37" s="135"/>
      <c r="B37" s="1107" t="s">
        <v>121</v>
      </c>
      <c r="C37" s="1107"/>
      <c r="D37" s="1107"/>
      <c r="E37" s="1107"/>
      <c r="F37" s="1107"/>
      <c r="G37" s="1107"/>
    </row>
    <row r="38" spans="1:7" s="87" customFormat="1" ht="20.25" customHeight="1" x14ac:dyDescent="0.15">
      <c r="A38" s="170"/>
      <c r="B38" s="123" t="s">
        <v>122</v>
      </c>
      <c r="C38" s="207"/>
      <c r="D38" s="207"/>
      <c r="E38" s="207"/>
      <c r="F38" s="173"/>
      <c r="G38" s="173"/>
    </row>
    <row r="39" spans="1:7" ht="20.25" customHeight="1" x14ac:dyDescent="0.15">
      <c r="A39" s="195"/>
      <c r="B39" s="209" t="s">
        <v>123</v>
      </c>
      <c r="C39" s="173"/>
      <c r="D39" s="173"/>
      <c r="E39" s="173"/>
      <c r="F39" s="115"/>
      <c r="G39" s="115"/>
    </row>
    <row r="40" spans="1:7" ht="20.25" customHeight="1" x14ac:dyDescent="0.15">
      <c r="A40" s="195"/>
      <c r="B40" s="123" t="s">
        <v>124</v>
      </c>
      <c r="C40" s="202"/>
      <c r="D40" s="202"/>
      <c r="E40" s="202"/>
      <c r="F40" s="115"/>
      <c r="G40" s="115"/>
    </row>
    <row r="41" spans="1:7" ht="20.25" customHeight="1" x14ac:dyDescent="0.15">
      <c r="A41" s="195"/>
      <c r="B41" s="115"/>
      <c r="C41" s="115"/>
      <c r="D41" s="115"/>
      <c r="E41" s="115"/>
      <c r="F41" s="115"/>
      <c r="G41" s="115"/>
    </row>
    <row r="42" spans="1:7" ht="20.25" customHeight="1" x14ac:dyDescent="0.15">
      <c r="A42" s="195"/>
      <c r="B42" s="115"/>
      <c r="C42" s="115"/>
      <c r="D42" s="115"/>
      <c r="E42" s="115"/>
      <c r="F42" s="115"/>
      <c r="G42" s="115"/>
    </row>
    <row r="43" spans="1:7" ht="20.25" customHeight="1" x14ac:dyDescent="0.15">
      <c r="A43" s="195"/>
      <c r="B43" s="115"/>
      <c r="C43" s="115"/>
      <c r="D43" s="115"/>
      <c r="E43" s="115"/>
      <c r="F43" s="115"/>
      <c r="G43" s="115"/>
    </row>
    <row r="44" spans="1:7" ht="20.25" customHeight="1" x14ac:dyDescent="0.15">
      <c r="A44" s="195"/>
      <c r="B44" s="115"/>
      <c r="C44" s="115"/>
      <c r="D44" s="115"/>
      <c r="E44" s="115"/>
      <c r="F44" s="115"/>
      <c r="G44" s="115"/>
    </row>
    <row r="45" spans="1:7" ht="20.25" customHeight="1" x14ac:dyDescent="0.15">
      <c r="A45" s="195"/>
      <c r="B45" s="115"/>
      <c r="C45" s="115"/>
      <c r="D45" s="115"/>
      <c r="E45" s="115"/>
      <c r="F45" s="115"/>
      <c r="G45" s="115"/>
    </row>
    <row r="46" spans="1:7" ht="20.25" customHeight="1" x14ac:dyDescent="0.15">
      <c r="A46" s="195"/>
      <c r="B46" s="115"/>
      <c r="C46" s="115"/>
      <c r="D46" s="115"/>
      <c r="E46" s="115"/>
      <c r="F46" s="115"/>
      <c r="G46" s="115"/>
    </row>
    <row r="47" spans="1:7" ht="20.25" customHeight="1" x14ac:dyDescent="0.15">
      <c r="A47" s="195"/>
      <c r="B47" s="115"/>
      <c r="C47" s="115"/>
      <c r="D47" s="115"/>
      <c r="E47" s="115"/>
      <c r="F47" s="115"/>
      <c r="G47" s="115"/>
    </row>
    <row r="48" spans="1:7" ht="20.25" customHeight="1" x14ac:dyDescent="0.15">
      <c r="A48" s="195"/>
      <c r="B48" s="115"/>
      <c r="C48" s="115"/>
      <c r="D48" s="115"/>
      <c r="E48" s="115"/>
      <c r="F48" s="115"/>
      <c r="G48" s="115"/>
    </row>
    <row r="49" spans="1:7" ht="20.25" customHeight="1" x14ac:dyDescent="0.15">
      <c r="A49" s="195"/>
      <c r="B49" s="115"/>
      <c r="C49" s="115"/>
      <c r="D49" s="115"/>
      <c r="E49" s="115"/>
      <c r="F49" s="115"/>
      <c r="G49" s="115"/>
    </row>
    <row r="50" spans="1:7" ht="20.25" customHeight="1" x14ac:dyDescent="0.15">
      <c r="A50" s="195"/>
      <c r="B50" s="115"/>
      <c r="C50" s="115"/>
      <c r="D50" s="115"/>
      <c r="E50" s="115"/>
      <c r="F50" s="115"/>
      <c r="G50" s="115"/>
    </row>
    <row r="51" spans="1:7" ht="20.25" customHeight="1" x14ac:dyDescent="0.15">
      <c r="A51" s="195"/>
      <c r="B51" s="115"/>
      <c r="C51" s="115"/>
      <c r="D51" s="115"/>
      <c r="E51" s="115"/>
      <c r="F51" s="115"/>
      <c r="G51" s="115"/>
    </row>
    <row r="52" spans="1:7" ht="20.25" customHeight="1" x14ac:dyDescent="0.15">
      <c r="A52" s="195"/>
      <c r="B52" s="115"/>
      <c r="C52" s="115"/>
      <c r="D52" s="115"/>
      <c r="E52" s="115"/>
      <c r="F52" s="115"/>
      <c r="G52" s="115"/>
    </row>
    <row r="53" spans="1:7" ht="20.25" customHeight="1" x14ac:dyDescent="0.15">
      <c r="A53" s="195"/>
      <c r="B53" s="115"/>
      <c r="C53" s="115"/>
      <c r="D53" s="115"/>
      <c r="E53" s="115"/>
      <c r="F53" s="115"/>
      <c r="G53" s="115"/>
    </row>
    <row r="54" spans="1:7" ht="20.25" customHeight="1" x14ac:dyDescent="0.15">
      <c r="A54" s="195"/>
      <c r="B54" s="115"/>
      <c r="C54" s="115"/>
      <c r="D54" s="115"/>
      <c r="E54" s="115"/>
      <c r="F54" s="115"/>
      <c r="G54" s="115"/>
    </row>
    <row r="55" spans="1:7" ht="20.25" customHeight="1" x14ac:dyDescent="0.15">
      <c r="A55" s="195"/>
      <c r="B55" s="115"/>
      <c r="C55" s="115"/>
      <c r="D55" s="115"/>
      <c r="E55" s="115"/>
      <c r="F55" s="115"/>
      <c r="G55" s="115"/>
    </row>
    <row r="56" spans="1:7" ht="20.25" customHeight="1" x14ac:dyDescent="0.15">
      <c r="A56" s="195"/>
      <c r="B56" s="115"/>
      <c r="C56" s="115"/>
      <c r="D56" s="115"/>
      <c r="E56" s="115"/>
      <c r="F56" s="115"/>
      <c r="G56" s="115"/>
    </row>
    <row r="57" spans="1:7" ht="20.25" customHeight="1" x14ac:dyDescent="0.15">
      <c r="A57" s="195"/>
      <c r="B57" s="115"/>
      <c r="C57" s="115"/>
      <c r="D57" s="115"/>
      <c r="E57" s="115"/>
      <c r="F57" s="115"/>
      <c r="G57" s="115"/>
    </row>
    <row r="58" spans="1:7" ht="20.25" customHeight="1" x14ac:dyDescent="0.15">
      <c r="A58" s="195"/>
      <c r="B58" s="115"/>
      <c r="C58" s="115"/>
      <c r="D58" s="115"/>
      <c r="E58" s="115"/>
      <c r="F58" s="115"/>
      <c r="G58" s="115"/>
    </row>
    <row r="59" spans="1:7" ht="20.25" customHeight="1" x14ac:dyDescent="0.15">
      <c r="A59" s="195"/>
      <c r="B59" s="115"/>
      <c r="C59" s="115"/>
      <c r="D59" s="115"/>
      <c r="E59" s="115"/>
      <c r="F59" s="115"/>
      <c r="G59" s="115"/>
    </row>
    <row r="60" spans="1:7" ht="20.25" customHeight="1" x14ac:dyDescent="0.15">
      <c r="A60" s="195"/>
      <c r="B60" s="115"/>
      <c r="C60" s="115"/>
      <c r="D60" s="115"/>
      <c r="E60" s="115"/>
      <c r="F60" s="115"/>
      <c r="G60" s="115"/>
    </row>
    <row r="61" spans="1:7" ht="20.25" customHeight="1" x14ac:dyDescent="0.15">
      <c r="A61" s="195"/>
      <c r="B61" s="115"/>
      <c r="C61" s="115"/>
      <c r="D61" s="115"/>
      <c r="E61" s="115"/>
      <c r="F61" s="115"/>
      <c r="G61" s="115"/>
    </row>
    <row r="62" spans="1:7" ht="20.25" customHeight="1" x14ac:dyDescent="0.15">
      <c r="A62" s="195"/>
      <c r="B62" s="115"/>
      <c r="C62" s="115"/>
      <c r="D62" s="115"/>
      <c r="E62" s="115"/>
      <c r="F62" s="115"/>
      <c r="G62" s="115"/>
    </row>
    <row r="63" spans="1:7" ht="20.25" customHeight="1" x14ac:dyDescent="0.15">
      <c r="A63" s="195"/>
      <c r="B63" s="115"/>
      <c r="C63" s="115"/>
      <c r="D63" s="115"/>
      <c r="E63" s="115"/>
      <c r="F63" s="115"/>
      <c r="G63" s="115"/>
    </row>
    <row r="64" spans="1:7" ht="20.25" customHeight="1" x14ac:dyDescent="0.15">
      <c r="A64" s="195"/>
      <c r="B64" s="115"/>
      <c r="C64" s="115"/>
      <c r="D64" s="115"/>
      <c r="E64" s="115"/>
      <c r="F64" s="115"/>
      <c r="G64" s="115"/>
    </row>
    <row r="65" spans="1:7" ht="20.25" customHeight="1" x14ac:dyDescent="0.15">
      <c r="A65" s="195"/>
      <c r="B65" s="115"/>
      <c r="C65" s="115"/>
      <c r="D65" s="115"/>
      <c r="E65" s="115"/>
      <c r="F65" s="115"/>
      <c r="G65" s="115"/>
    </row>
    <row r="66" spans="1:7" ht="20.25" customHeight="1" x14ac:dyDescent="0.15">
      <c r="A66" s="195"/>
      <c r="B66" s="115"/>
      <c r="C66" s="115"/>
      <c r="D66" s="115"/>
      <c r="E66" s="115"/>
      <c r="F66" s="115"/>
      <c r="G66" s="115"/>
    </row>
    <row r="67" spans="1:7" ht="20.25" customHeight="1" x14ac:dyDescent="0.15">
      <c r="A67" s="195"/>
      <c r="B67" s="115"/>
      <c r="C67" s="115"/>
      <c r="D67" s="115"/>
      <c r="E67" s="115"/>
      <c r="F67" s="115"/>
      <c r="G67" s="115"/>
    </row>
    <row r="68" spans="1:7" ht="20.25" customHeight="1" x14ac:dyDescent="0.15">
      <c r="A68" s="195"/>
      <c r="B68" s="115"/>
      <c r="C68" s="115"/>
      <c r="D68" s="115"/>
      <c r="E68" s="115"/>
      <c r="F68" s="115"/>
      <c r="G68" s="115"/>
    </row>
    <row r="69" spans="1:7" ht="20.25" customHeight="1" x14ac:dyDescent="0.15">
      <c r="A69" s="195"/>
      <c r="B69" s="115"/>
      <c r="C69" s="115"/>
      <c r="D69" s="115"/>
      <c r="E69" s="115"/>
      <c r="F69" s="115"/>
      <c r="G69" s="115"/>
    </row>
    <row r="70" spans="1:7" ht="20.25" customHeight="1" x14ac:dyDescent="0.15">
      <c r="A70" s="195"/>
      <c r="B70" s="115"/>
      <c r="C70" s="115"/>
      <c r="D70" s="115"/>
      <c r="E70" s="115"/>
      <c r="F70" s="115"/>
      <c r="G70" s="115"/>
    </row>
    <row r="71" spans="1:7" ht="20.25" customHeight="1" x14ac:dyDescent="0.15">
      <c r="A71" s="195"/>
      <c r="B71" s="115"/>
      <c r="C71" s="115"/>
      <c r="D71" s="115"/>
      <c r="E71" s="115"/>
      <c r="F71" s="115"/>
      <c r="G71" s="115"/>
    </row>
    <row r="72" spans="1:7" ht="20.25" customHeight="1" x14ac:dyDescent="0.15">
      <c r="A72" s="195"/>
      <c r="B72" s="115"/>
      <c r="C72" s="115"/>
      <c r="D72" s="115"/>
      <c r="E72" s="115"/>
      <c r="F72" s="115"/>
      <c r="G72" s="115"/>
    </row>
    <row r="73" spans="1:7" ht="20.25" customHeight="1" x14ac:dyDescent="0.15">
      <c r="A73" s="195"/>
      <c r="B73" s="115"/>
      <c r="C73" s="115"/>
      <c r="D73" s="115"/>
      <c r="E73" s="115"/>
      <c r="F73" s="115"/>
      <c r="G73" s="115"/>
    </row>
    <row r="74" spans="1:7" ht="20.25" customHeight="1" x14ac:dyDescent="0.15">
      <c r="A74" s="195"/>
      <c r="B74" s="115"/>
      <c r="C74" s="115"/>
      <c r="D74" s="115"/>
      <c r="E74" s="115"/>
      <c r="F74" s="115"/>
      <c r="G74" s="115"/>
    </row>
    <row r="75" spans="1:7" ht="20.25" customHeight="1" x14ac:dyDescent="0.15">
      <c r="A75" s="195"/>
      <c r="B75" s="115"/>
      <c r="C75" s="115"/>
      <c r="D75" s="115"/>
      <c r="E75" s="115"/>
      <c r="F75" s="115"/>
      <c r="G75" s="115"/>
    </row>
    <row r="76" spans="1:7" ht="20.25" customHeight="1" x14ac:dyDescent="0.15">
      <c r="A76" s="195"/>
      <c r="B76" s="115"/>
      <c r="C76" s="115"/>
      <c r="D76" s="115"/>
      <c r="E76" s="115"/>
      <c r="F76" s="115"/>
      <c r="G76" s="115"/>
    </row>
    <row r="77" spans="1:7" ht="20.25" customHeight="1" x14ac:dyDescent="0.15">
      <c r="A77" s="195"/>
      <c r="B77" s="115"/>
      <c r="C77" s="115"/>
      <c r="D77" s="115"/>
      <c r="E77" s="115"/>
      <c r="F77" s="115"/>
      <c r="G77" s="115"/>
    </row>
    <row r="78" spans="1:7" ht="20.25" customHeight="1" x14ac:dyDescent="0.15">
      <c r="A78" s="195"/>
      <c r="B78" s="115"/>
      <c r="C78" s="115"/>
      <c r="D78" s="115"/>
      <c r="E78" s="115"/>
      <c r="F78" s="115"/>
      <c r="G78" s="115"/>
    </row>
    <row r="79" spans="1:7" ht="20.25" customHeight="1" x14ac:dyDescent="0.15">
      <c r="A79" s="195"/>
      <c r="B79" s="115"/>
      <c r="C79" s="115"/>
      <c r="D79" s="115"/>
      <c r="E79" s="115"/>
      <c r="F79" s="115"/>
      <c r="G79" s="115"/>
    </row>
    <row r="80" spans="1:7" ht="20.25" customHeight="1" x14ac:dyDescent="0.15">
      <c r="A80" s="195"/>
      <c r="B80" s="115"/>
      <c r="C80" s="115"/>
      <c r="D80" s="115"/>
      <c r="E80" s="115"/>
      <c r="F80" s="115"/>
      <c r="G80" s="115"/>
    </row>
    <row r="81" spans="1:7" ht="20.25" customHeight="1" x14ac:dyDescent="0.15">
      <c r="A81" s="195"/>
      <c r="B81" s="115"/>
      <c r="C81" s="115"/>
      <c r="D81" s="115"/>
      <c r="E81" s="115"/>
      <c r="F81" s="115"/>
      <c r="G81" s="115"/>
    </row>
    <row r="82" spans="1:7" ht="20.25" customHeight="1" x14ac:dyDescent="0.15">
      <c r="A82" s="195"/>
      <c r="B82" s="115"/>
      <c r="C82" s="115"/>
      <c r="D82" s="115"/>
      <c r="E82" s="115"/>
      <c r="F82" s="115"/>
      <c r="G82" s="115"/>
    </row>
    <row r="83" spans="1:7" ht="20.25" customHeight="1" x14ac:dyDescent="0.15">
      <c r="A83" s="195"/>
      <c r="B83" s="115"/>
      <c r="C83" s="115"/>
      <c r="D83" s="115"/>
      <c r="E83" s="115"/>
      <c r="F83" s="115"/>
      <c r="G83" s="115"/>
    </row>
    <row r="84" spans="1:7" ht="20.25" customHeight="1" x14ac:dyDescent="0.15">
      <c r="A84" s="195"/>
      <c r="B84" s="115"/>
      <c r="C84" s="115"/>
      <c r="D84" s="115"/>
      <c r="E84" s="115"/>
      <c r="F84" s="115"/>
      <c r="G84" s="115"/>
    </row>
    <row r="85" spans="1:7" ht="20.25" customHeight="1" x14ac:dyDescent="0.15">
      <c r="A85" s="195"/>
      <c r="B85" s="115"/>
      <c r="C85" s="115"/>
      <c r="D85" s="115"/>
      <c r="E85" s="115"/>
      <c r="F85" s="115"/>
      <c r="G85" s="115"/>
    </row>
    <row r="86" spans="1:7" ht="20.25" customHeight="1" x14ac:dyDescent="0.15">
      <c r="A86" s="195"/>
      <c r="B86" s="115"/>
      <c r="C86" s="115"/>
      <c r="D86" s="115"/>
      <c r="E86" s="115"/>
      <c r="F86" s="115"/>
      <c r="G86" s="115"/>
    </row>
    <row r="87" spans="1:7" ht="20.25" customHeight="1" x14ac:dyDescent="0.15">
      <c r="A87" s="195"/>
      <c r="B87" s="115"/>
      <c r="C87" s="115"/>
      <c r="D87" s="115"/>
      <c r="E87" s="115"/>
      <c r="F87" s="115"/>
      <c r="G87" s="115"/>
    </row>
    <row r="88" spans="1:7" ht="20.25" customHeight="1" x14ac:dyDescent="0.15">
      <c r="A88" s="195"/>
      <c r="B88" s="115"/>
      <c r="C88" s="115"/>
      <c r="D88" s="115"/>
      <c r="E88" s="115"/>
      <c r="F88" s="115"/>
      <c r="G88" s="115"/>
    </row>
    <row r="89" spans="1:7" ht="20.25" customHeight="1" x14ac:dyDescent="0.15">
      <c r="A89" s="195"/>
      <c r="B89" s="115"/>
      <c r="C89" s="115"/>
      <c r="D89" s="115"/>
      <c r="E89" s="115"/>
      <c r="F89" s="115"/>
      <c r="G89" s="115"/>
    </row>
    <row r="90" spans="1:7" ht="20.25" customHeight="1" x14ac:dyDescent="0.15">
      <c r="A90" s="195"/>
      <c r="B90" s="115"/>
      <c r="C90" s="115"/>
      <c r="D90" s="115"/>
      <c r="E90" s="115"/>
      <c r="F90" s="115"/>
      <c r="G90" s="115"/>
    </row>
    <row r="91" spans="1:7" ht="20.25" customHeight="1" x14ac:dyDescent="0.15">
      <c r="A91" s="195"/>
      <c r="B91" s="115"/>
      <c r="C91" s="115"/>
      <c r="D91" s="115"/>
      <c r="E91" s="115"/>
      <c r="F91" s="115"/>
      <c r="G91" s="115"/>
    </row>
    <row r="92" spans="1:7" ht="20.25" customHeight="1" x14ac:dyDescent="0.15">
      <c r="A92" s="195"/>
      <c r="B92" s="115"/>
      <c r="C92" s="115"/>
      <c r="D92" s="115"/>
      <c r="E92" s="115"/>
      <c r="F92" s="115"/>
      <c r="G92" s="115"/>
    </row>
    <row r="93" spans="1:7" ht="20.25" customHeight="1" x14ac:dyDescent="0.15">
      <c r="A93" s="195"/>
      <c r="B93" s="115"/>
      <c r="C93" s="115"/>
      <c r="D93" s="115"/>
      <c r="E93" s="115"/>
      <c r="F93" s="115"/>
      <c r="G93" s="115"/>
    </row>
    <row r="94" spans="1:7" ht="20.25" customHeight="1" x14ac:dyDescent="0.15">
      <c r="A94" s="195"/>
      <c r="B94" s="115"/>
      <c r="C94" s="115"/>
      <c r="D94" s="115"/>
      <c r="E94" s="115"/>
      <c r="F94" s="115"/>
      <c r="G94" s="115"/>
    </row>
    <row r="95" spans="1:7" ht="20.25" customHeight="1" x14ac:dyDescent="0.15">
      <c r="A95" s="195"/>
      <c r="B95" s="115"/>
      <c r="C95" s="115"/>
      <c r="D95" s="115"/>
      <c r="E95" s="115"/>
      <c r="F95" s="115"/>
      <c r="G95" s="115"/>
    </row>
    <row r="96" spans="1:7" ht="20.25" customHeight="1" x14ac:dyDescent="0.15">
      <c r="A96" s="195"/>
      <c r="B96" s="115"/>
      <c r="C96" s="115"/>
      <c r="D96" s="115"/>
      <c r="E96" s="115"/>
      <c r="F96" s="115"/>
      <c r="G96" s="115"/>
    </row>
    <row r="97" spans="1:7" ht="20.25" customHeight="1" x14ac:dyDescent="0.15">
      <c r="A97" s="195"/>
      <c r="B97" s="115"/>
      <c r="C97" s="115"/>
      <c r="D97" s="115"/>
      <c r="E97" s="115"/>
      <c r="F97" s="115"/>
      <c r="G97" s="115"/>
    </row>
    <row r="98" spans="1:7" ht="20.25" customHeight="1" x14ac:dyDescent="0.15">
      <c r="A98" s="195"/>
      <c r="B98" s="115"/>
      <c r="C98" s="115"/>
      <c r="D98" s="115"/>
      <c r="E98" s="115"/>
      <c r="F98" s="115"/>
      <c r="G98" s="115"/>
    </row>
    <row r="99" spans="1:7" ht="20.25" customHeight="1" x14ac:dyDescent="0.15">
      <c r="A99" s="195"/>
      <c r="B99" s="115"/>
      <c r="C99" s="115"/>
      <c r="D99" s="115"/>
      <c r="E99" s="115"/>
      <c r="F99" s="115"/>
      <c r="G99" s="115"/>
    </row>
    <row r="100" spans="1:7" ht="20.25" customHeight="1" x14ac:dyDescent="0.15">
      <c r="A100" s="195"/>
      <c r="B100" s="115"/>
      <c r="C100" s="115"/>
      <c r="D100" s="115"/>
      <c r="E100" s="115"/>
      <c r="F100" s="115"/>
      <c r="G100" s="115"/>
    </row>
    <row r="101" spans="1:7" ht="20.25" customHeight="1" x14ac:dyDescent="0.15">
      <c r="A101" s="195"/>
      <c r="B101" s="115"/>
      <c r="C101" s="115"/>
      <c r="D101" s="115"/>
      <c r="E101" s="115"/>
      <c r="F101" s="115"/>
      <c r="G101" s="115"/>
    </row>
    <row r="102" spans="1:7" ht="20.25" customHeight="1" x14ac:dyDescent="0.15">
      <c r="A102" s="195"/>
      <c r="B102" s="115"/>
      <c r="C102" s="115"/>
      <c r="D102" s="115"/>
      <c r="E102" s="115"/>
      <c r="F102" s="115"/>
      <c r="G102" s="115"/>
    </row>
    <row r="103" spans="1:7" ht="20.25" customHeight="1" x14ac:dyDescent="0.15">
      <c r="A103" s="195"/>
      <c r="B103" s="115"/>
      <c r="C103" s="115"/>
      <c r="D103" s="115"/>
      <c r="E103" s="115"/>
      <c r="F103" s="115"/>
      <c r="G103" s="115"/>
    </row>
    <row r="104" spans="1:7" ht="20.25" customHeight="1" x14ac:dyDescent="0.15">
      <c r="A104" s="195"/>
      <c r="B104" s="115"/>
      <c r="C104" s="115"/>
      <c r="D104" s="115"/>
      <c r="E104" s="115"/>
      <c r="F104" s="115"/>
      <c r="G104" s="115"/>
    </row>
    <row r="105" spans="1:7" ht="20.25" customHeight="1" x14ac:dyDescent="0.15">
      <c r="A105" s="195"/>
      <c r="B105" s="115"/>
      <c r="C105" s="115"/>
      <c r="D105" s="115"/>
      <c r="E105" s="115"/>
      <c r="F105" s="115"/>
      <c r="G105" s="115"/>
    </row>
    <row r="106" spans="1:7" ht="20.25" customHeight="1" x14ac:dyDescent="0.15">
      <c r="A106" s="195"/>
      <c r="B106" s="115"/>
      <c r="C106" s="115"/>
      <c r="D106" s="115"/>
      <c r="E106" s="115"/>
      <c r="F106" s="115"/>
      <c r="G106" s="115"/>
    </row>
    <row r="107" spans="1:7" ht="20.25" customHeight="1" x14ac:dyDescent="0.15">
      <c r="A107" s="195"/>
      <c r="B107" s="115"/>
      <c r="C107" s="115"/>
      <c r="D107" s="115"/>
      <c r="E107" s="115"/>
      <c r="F107" s="115"/>
      <c r="G107" s="115"/>
    </row>
    <row r="108" spans="1:7" ht="20.25" customHeight="1" x14ac:dyDescent="0.15">
      <c r="A108" s="195"/>
      <c r="B108" s="115"/>
      <c r="C108" s="115"/>
      <c r="D108" s="115"/>
      <c r="E108" s="115"/>
      <c r="F108" s="115"/>
      <c r="G108" s="115"/>
    </row>
    <row r="109" spans="1:7" ht="20.25" customHeight="1" x14ac:dyDescent="0.15">
      <c r="A109" s="195"/>
      <c r="B109" s="115"/>
      <c r="C109" s="115"/>
      <c r="D109" s="115"/>
      <c r="E109" s="115"/>
      <c r="F109" s="115"/>
      <c r="G109" s="115"/>
    </row>
    <row r="110" spans="1:7" ht="20.25" customHeight="1" x14ac:dyDescent="0.15">
      <c r="A110" s="195"/>
      <c r="B110" s="115"/>
      <c r="C110" s="115"/>
      <c r="D110" s="115"/>
      <c r="E110" s="115"/>
      <c r="F110" s="115"/>
      <c r="G110" s="115"/>
    </row>
    <row r="111" spans="1:7" ht="20.25" customHeight="1" x14ac:dyDescent="0.15">
      <c r="A111" s="195"/>
      <c r="B111" s="115"/>
      <c r="C111" s="115"/>
      <c r="D111" s="115"/>
      <c r="E111" s="115"/>
      <c r="F111" s="115"/>
      <c r="G111" s="115"/>
    </row>
    <row r="112" spans="1:7" ht="20.25" customHeight="1" x14ac:dyDescent="0.15">
      <c r="A112" s="195"/>
      <c r="B112" s="115"/>
      <c r="C112" s="115"/>
      <c r="D112" s="115"/>
      <c r="E112" s="115"/>
      <c r="F112" s="115"/>
      <c r="G112" s="115"/>
    </row>
    <row r="113" spans="1:7" ht="20.25" customHeight="1" x14ac:dyDescent="0.15">
      <c r="A113" s="195"/>
      <c r="B113" s="115"/>
      <c r="C113" s="115"/>
      <c r="D113" s="115"/>
      <c r="E113" s="115"/>
      <c r="F113" s="115"/>
      <c r="G113" s="115"/>
    </row>
    <row r="114" spans="1:7" ht="20.25" customHeight="1" x14ac:dyDescent="0.15">
      <c r="A114" s="195"/>
      <c r="B114" s="115"/>
      <c r="C114" s="115"/>
      <c r="D114" s="115"/>
      <c r="E114" s="115"/>
      <c r="F114" s="115"/>
      <c r="G114" s="115"/>
    </row>
    <row r="115" spans="1:7" ht="20.25" customHeight="1" x14ac:dyDescent="0.15">
      <c r="A115" s="195"/>
      <c r="B115" s="115"/>
      <c r="C115" s="115"/>
      <c r="D115" s="115"/>
      <c r="E115" s="115"/>
      <c r="F115" s="115"/>
      <c r="G115" s="115"/>
    </row>
    <row r="116" spans="1:7" ht="20.25" customHeight="1" x14ac:dyDescent="0.15">
      <c r="A116" s="195"/>
      <c r="B116" s="115"/>
      <c r="C116" s="115"/>
      <c r="D116" s="115"/>
      <c r="E116" s="115"/>
      <c r="F116" s="115"/>
      <c r="G116" s="115"/>
    </row>
    <row r="117" spans="1:7" ht="20.25" customHeight="1" x14ac:dyDescent="0.15">
      <c r="A117" s="195"/>
      <c r="B117" s="115"/>
      <c r="C117" s="115"/>
      <c r="D117" s="115"/>
      <c r="E117" s="115"/>
      <c r="F117" s="115"/>
      <c r="G117" s="115"/>
    </row>
    <row r="118" spans="1:7" ht="20.25" customHeight="1" x14ac:dyDescent="0.15">
      <c r="A118" s="195"/>
      <c r="B118" s="115"/>
      <c r="C118" s="115"/>
      <c r="D118" s="115"/>
      <c r="E118" s="115"/>
      <c r="F118" s="115"/>
      <c r="G118" s="115"/>
    </row>
    <row r="119" spans="1:7" ht="20.25" customHeight="1" x14ac:dyDescent="0.15">
      <c r="A119" s="195"/>
      <c r="B119" s="115"/>
      <c r="C119" s="115"/>
      <c r="D119" s="115"/>
      <c r="E119" s="115"/>
      <c r="F119" s="115"/>
      <c r="G119" s="115"/>
    </row>
    <row r="120" spans="1:7" ht="20.25" customHeight="1" x14ac:dyDescent="0.15">
      <c r="A120" s="195"/>
      <c r="B120" s="115"/>
      <c r="C120" s="115"/>
      <c r="D120" s="115"/>
      <c r="E120" s="115"/>
      <c r="F120" s="115"/>
      <c r="G120" s="115"/>
    </row>
    <row r="121" spans="1:7" ht="20.25" customHeight="1" x14ac:dyDescent="0.15">
      <c r="A121" s="195"/>
      <c r="B121" s="115"/>
      <c r="C121" s="115"/>
      <c r="D121" s="115"/>
      <c r="E121" s="115"/>
      <c r="F121" s="115"/>
      <c r="G121" s="115"/>
    </row>
    <row r="122" spans="1:7" ht="20.25" customHeight="1" x14ac:dyDescent="0.15">
      <c r="A122" s="195"/>
      <c r="B122" s="115"/>
      <c r="C122" s="115"/>
      <c r="D122" s="115"/>
      <c r="E122" s="115"/>
      <c r="F122" s="115"/>
      <c r="G122" s="115"/>
    </row>
    <row r="123" spans="1:7" ht="20.25" customHeight="1" x14ac:dyDescent="0.15">
      <c r="A123" s="195"/>
      <c r="B123" s="115"/>
      <c r="C123" s="115"/>
      <c r="D123" s="115"/>
      <c r="E123" s="115"/>
      <c r="F123" s="115"/>
      <c r="G123" s="115"/>
    </row>
    <row r="124" spans="1:7" ht="20.25" customHeight="1" x14ac:dyDescent="0.15">
      <c r="A124" s="195"/>
      <c r="B124" s="115"/>
      <c r="C124" s="115"/>
      <c r="D124" s="115"/>
      <c r="E124" s="115"/>
      <c r="F124" s="115"/>
      <c r="G124" s="115"/>
    </row>
    <row r="125" spans="1:7" ht="20.25" customHeight="1" x14ac:dyDescent="0.15">
      <c r="A125" s="195"/>
      <c r="B125" s="115"/>
      <c r="C125" s="115"/>
      <c r="D125" s="115"/>
      <c r="E125" s="115"/>
      <c r="F125" s="115"/>
      <c r="G125" s="115"/>
    </row>
    <row r="126" spans="1:7" ht="20.25" customHeight="1" x14ac:dyDescent="0.15">
      <c r="A126" s="195"/>
      <c r="B126" s="115"/>
      <c r="C126" s="115"/>
      <c r="D126" s="115"/>
      <c r="E126" s="115"/>
      <c r="F126" s="115"/>
      <c r="G126" s="115"/>
    </row>
    <row r="127" spans="1:7" ht="20.25" customHeight="1" x14ac:dyDescent="0.15">
      <c r="A127" s="195"/>
      <c r="B127" s="115"/>
      <c r="C127" s="115"/>
      <c r="D127" s="115"/>
      <c r="E127" s="115"/>
      <c r="F127" s="115"/>
      <c r="G127" s="115"/>
    </row>
    <row r="128" spans="1:7" ht="20.25" customHeight="1" x14ac:dyDescent="0.15">
      <c r="A128" s="195"/>
      <c r="B128" s="115"/>
      <c r="C128" s="115"/>
      <c r="D128" s="115"/>
      <c r="E128" s="115"/>
      <c r="F128" s="115"/>
      <c r="G128" s="115"/>
    </row>
    <row r="129" spans="1:7" ht="20.25" customHeight="1" x14ac:dyDescent="0.15">
      <c r="A129" s="195"/>
      <c r="B129" s="115"/>
      <c r="C129" s="115"/>
      <c r="D129" s="115"/>
      <c r="E129" s="115"/>
      <c r="F129" s="115"/>
      <c r="G129" s="115"/>
    </row>
    <row r="130" spans="1:7" ht="20.25" customHeight="1" x14ac:dyDescent="0.15">
      <c r="A130" s="195"/>
      <c r="B130" s="115"/>
      <c r="C130" s="115"/>
      <c r="D130" s="115"/>
      <c r="E130" s="115"/>
      <c r="F130" s="115"/>
      <c r="G130" s="115"/>
    </row>
    <row r="131" spans="1:7" ht="20.25" customHeight="1" x14ac:dyDescent="0.15">
      <c r="A131" s="195"/>
      <c r="B131" s="115"/>
      <c r="C131" s="115"/>
      <c r="D131" s="115"/>
      <c r="E131" s="115"/>
      <c r="F131" s="115"/>
      <c r="G131" s="115"/>
    </row>
    <row r="132" spans="1:7" ht="20.25" customHeight="1" x14ac:dyDescent="0.15">
      <c r="A132" s="195"/>
      <c r="B132" s="115"/>
      <c r="C132" s="115"/>
      <c r="D132" s="115"/>
      <c r="E132" s="115"/>
      <c r="F132" s="115"/>
      <c r="G132" s="115"/>
    </row>
    <row r="133" spans="1:7" ht="20.25" customHeight="1" x14ac:dyDescent="0.15">
      <c r="A133" s="195"/>
      <c r="B133" s="115"/>
      <c r="C133" s="115"/>
      <c r="D133" s="115"/>
      <c r="E133" s="115"/>
      <c r="F133" s="115"/>
      <c r="G133" s="115"/>
    </row>
    <row r="134" spans="1:7" ht="20.25" customHeight="1" x14ac:dyDescent="0.15">
      <c r="A134" s="195"/>
      <c r="B134" s="115"/>
      <c r="C134" s="115"/>
      <c r="D134" s="115"/>
      <c r="E134" s="115"/>
      <c r="F134" s="115"/>
      <c r="G134" s="115"/>
    </row>
    <row r="135" spans="1:7" ht="20.25" customHeight="1" x14ac:dyDescent="0.15">
      <c r="A135" s="195"/>
      <c r="B135" s="115"/>
      <c r="C135" s="115"/>
      <c r="D135" s="115"/>
      <c r="E135" s="115"/>
      <c r="F135" s="115"/>
      <c r="G135" s="115"/>
    </row>
    <row r="136" spans="1:7" ht="20.25" customHeight="1" x14ac:dyDescent="0.15">
      <c r="A136" s="195"/>
      <c r="B136" s="115"/>
      <c r="C136" s="115"/>
      <c r="D136" s="115"/>
      <c r="E136" s="115"/>
      <c r="F136" s="115"/>
      <c r="G136" s="115"/>
    </row>
    <row r="137" spans="1:7" ht="20.25" customHeight="1" x14ac:dyDescent="0.15">
      <c r="A137" s="195"/>
      <c r="B137" s="115"/>
      <c r="C137" s="115"/>
      <c r="D137" s="115"/>
      <c r="E137" s="115"/>
      <c r="F137" s="115"/>
      <c r="G137" s="115"/>
    </row>
    <row r="138" spans="1:7" ht="20.25" customHeight="1" x14ac:dyDescent="0.15">
      <c r="A138" s="195"/>
      <c r="B138" s="115"/>
      <c r="C138" s="115"/>
      <c r="D138" s="115"/>
      <c r="E138" s="115"/>
      <c r="F138" s="115"/>
      <c r="G138" s="115"/>
    </row>
    <row r="139" spans="1:7" ht="20.25" customHeight="1" x14ac:dyDescent="0.15">
      <c r="A139" s="195"/>
      <c r="B139" s="115"/>
      <c r="C139" s="115"/>
      <c r="D139" s="115"/>
      <c r="E139" s="115"/>
      <c r="F139" s="115"/>
      <c r="G139" s="115"/>
    </row>
    <row r="140" spans="1:7" ht="20.25" customHeight="1" x14ac:dyDescent="0.15">
      <c r="A140" s="195"/>
      <c r="B140" s="115"/>
      <c r="C140" s="115"/>
      <c r="D140" s="115"/>
      <c r="E140" s="115"/>
      <c r="F140" s="115"/>
      <c r="G140" s="115"/>
    </row>
    <row r="141" spans="1:7" ht="20.25" customHeight="1" x14ac:dyDescent="0.15">
      <c r="A141" s="195"/>
      <c r="B141" s="115"/>
      <c r="C141" s="115"/>
      <c r="D141" s="115"/>
      <c r="E141" s="115"/>
      <c r="F141" s="115"/>
      <c r="G141" s="115"/>
    </row>
    <row r="142" spans="1:7" ht="20.25" customHeight="1" x14ac:dyDescent="0.15">
      <c r="A142" s="195"/>
      <c r="B142" s="115"/>
      <c r="C142" s="115"/>
      <c r="D142" s="115"/>
      <c r="E142" s="115"/>
      <c r="F142" s="115"/>
      <c r="G142" s="115"/>
    </row>
    <row r="143" spans="1:7" ht="20.25" customHeight="1" x14ac:dyDescent="0.15">
      <c r="A143" s="195"/>
      <c r="B143" s="115"/>
      <c r="C143" s="115"/>
      <c r="D143" s="115"/>
      <c r="E143" s="115"/>
      <c r="F143" s="115"/>
      <c r="G143" s="115"/>
    </row>
    <row r="144" spans="1:7" ht="20.25" customHeight="1" x14ac:dyDescent="0.15">
      <c r="A144" s="195"/>
      <c r="B144" s="115"/>
      <c r="C144" s="115"/>
      <c r="D144" s="115"/>
      <c r="E144" s="115"/>
      <c r="F144" s="115"/>
      <c r="G144" s="115"/>
    </row>
    <row r="145" spans="1:7" ht="20.25" customHeight="1" x14ac:dyDescent="0.15">
      <c r="A145" s="195"/>
      <c r="B145" s="115"/>
      <c r="C145" s="115"/>
      <c r="D145" s="115"/>
      <c r="E145" s="115"/>
      <c r="F145" s="115"/>
      <c r="G145" s="115"/>
    </row>
    <row r="146" spans="1:7" ht="20.25" customHeight="1" x14ac:dyDescent="0.15">
      <c r="A146" s="195"/>
      <c r="B146" s="115"/>
      <c r="C146" s="115"/>
      <c r="D146" s="115"/>
      <c r="E146" s="115"/>
      <c r="F146" s="115"/>
      <c r="G146" s="115"/>
    </row>
    <row r="147" spans="1:7" ht="20.25" customHeight="1" x14ac:dyDescent="0.15">
      <c r="A147" s="195"/>
      <c r="B147" s="115"/>
      <c r="C147" s="115"/>
      <c r="D147" s="115"/>
      <c r="E147" s="115"/>
      <c r="F147" s="115"/>
      <c r="G147" s="115"/>
    </row>
    <row r="148" spans="1:7" ht="20.25" customHeight="1" x14ac:dyDescent="0.15">
      <c r="A148" s="195"/>
      <c r="B148" s="115"/>
      <c r="C148" s="115"/>
      <c r="D148" s="115"/>
      <c r="E148" s="115"/>
      <c r="F148" s="115"/>
      <c r="G148" s="115"/>
    </row>
    <row r="149" spans="1:7" ht="20.25" customHeight="1" x14ac:dyDescent="0.15">
      <c r="A149" s="195"/>
      <c r="B149" s="115"/>
      <c r="C149" s="115"/>
      <c r="D149" s="115"/>
      <c r="E149" s="115"/>
      <c r="F149" s="115"/>
      <c r="G149" s="115"/>
    </row>
    <row r="150" spans="1:7" ht="20.25" customHeight="1" x14ac:dyDescent="0.15">
      <c r="A150" s="195"/>
      <c r="B150" s="115"/>
      <c r="C150" s="115"/>
      <c r="D150" s="115"/>
      <c r="E150" s="115"/>
      <c r="F150" s="115"/>
      <c r="G150" s="115"/>
    </row>
    <row r="151" spans="1:7" ht="20.25" customHeight="1" x14ac:dyDescent="0.15">
      <c r="A151" s="195"/>
      <c r="B151" s="115"/>
      <c r="C151" s="115"/>
      <c r="D151" s="115"/>
      <c r="E151" s="115"/>
      <c r="F151" s="115"/>
      <c r="G151" s="115"/>
    </row>
    <row r="152" spans="1:7" ht="20.25" customHeight="1" x14ac:dyDescent="0.15">
      <c r="A152" s="195"/>
      <c r="B152" s="115"/>
      <c r="C152" s="115"/>
      <c r="D152" s="115"/>
      <c r="E152" s="115"/>
      <c r="F152" s="115"/>
      <c r="G152" s="115"/>
    </row>
    <row r="153" spans="1:7" ht="20.25" customHeight="1" x14ac:dyDescent="0.15">
      <c r="A153" s="195"/>
      <c r="B153" s="115"/>
      <c r="C153" s="115"/>
      <c r="D153" s="115"/>
      <c r="E153" s="115"/>
      <c r="F153" s="115"/>
      <c r="G153" s="115"/>
    </row>
    <row r="154" spans="1:7" ht="20.25" customHeight="1" x14ac:dyDescent="0.15">
      <c r="A154" s="195"/>
      <c r="B154" s="115"/>
      <c r="C154" s="115"/>
      <c r="D154" s="115"/>
      <c r="E154" s="115"/>
      <c r="F154" s="115"/>
      <c r="G154" s="115"/>
    </row>
    <row r="155" spans="1:7" ht="20.25" customHeight="1" x14ac:dyDescent="0.15">
      <c r="A155" s="195"/>
      <c r="B155" s="115"/>
      <c r="C155" s="115"/>
      <c r="D155" s="115"/>
      <c r="E155" s="115"/>
      <c r="F155" s="115"/>
      <c r="G155" s="115"/>
    </row>
    <row r="156" spans="1:7" ht="20.25" customHeight="1" x14ac:dyDescent="0.15">
      <c r="A156" s="195"/>
      <c r="B156" s="115"/>
      <c r="C156" s="115"/>
      <c r="D156" s="115"/>
      <c r="E156" s="115"/>
      <c r="F156" s="115"/>
      <c r="G156" s="115"/>
    </row>
    <row r="157" spans="1:7" ht="20.25" customHeight="1" x14ac:dyDescent="0.15">
      <c r="A157" s="195"/>
      <c r="B157" s="115"/>
      <c r="C157" s="115"/>
      <c r="D157" s="115"/>
      <c r="E157" s="115"/>
      <c r="F157" s="115"/>
      <c r="G157" s="115"/>
    </row>
    <row r="158" spans="1:7" ht="20.25" customHeight="1" x14ac:dyDescent="0.15">
      <c r="A158" s="195"/>
      <c r="B158" s="115"/>
      <c r="C158" s="115"/>
      <c r="D158" s="115"/>
      <c r="E158" s="115"/>
      <c r="F158" s="115"/>
      <c r="G158" s="115"/>
    </row>
    <row r="159" spans="1:7" ht="20.25" customHeight="1" x14ac:dyDescent="0.15">
      <c r="A159" s="195"/>
      <c r="B159" s="115"/>
      <c r="C159" s="115"/>
      <c r="D159" s="115"/>
      <c r="E159" s="115"/>
      <c r="F159" s="115"/>
      <c r="G159" s="115"/>
    </row>
    <row r="160" spans="1:7" ht="20.25" customHeight="1" x14ac:dyDescent="0.15">
      <c r="A160" s="195"/>
      <c r="B160" s="115"/>
      <c r="C160" s="115"/>
      <c r="D160" s="115"/>
      <c r="E160" s="115"/>
      <c r="F160" s="115"/>
      <c r="G160" s="115"/>
    </row>
    <row r="161" spans="1:7" ht="20.25" customHeight="1" x14ac:dyDescent="0.15">
      <c r="A161" s="195"/>
      <c r="B161" s="115"/>
      <c r="C161" s="115"/>
      <c r="D161" s="115"/>
      <c r="E161" s="115"/>
      <c r="F161" s="115"/>
      <c r="G161" s="115"/>
    </row>
    <row r="162" spans="1:7" ht="20.25" customHeight="1" x14ac:dyDescent="0.15">
      <c r="A162" s="195"/>
      <c r="B162" s="115"/>
      <c r="C162" s="115"/>
      <c r="D162" s="115"/>
      <c r="E162" s="115"/>
      <c r="F162" s="115"/>
      <c r="G162" s="115"/>
    </row>
    <row r="163" spans="1:7" ht="20.25" customHeight="1" x14ac:dyDescent="0.15">
      <c r="A163" s="195"/>
      <c r="B163" s="115"/>
      <c r="C163" s="115"/>
      <c r="D163" s="115"/>
      <c r="E163" s="115"/>
      <c r="F163" s="115"/>
      <c r="G163" s="115"/>
    </row>
    <row r="164" spans="1:7" ht="20.25" customHeight="1" x14ac:dyDescent="0.15">
      <c r="A164" s="195"/>
      <c r="B164" s="115"/>
      <c r="C164" s="115"/>
      <c r="D164" s="115"/>
      <c r="E164" s="115"/>
      <c r="F164" s="115"/>
      <c r="G164" s="115"/>
    </row>
    <row r="165" spans="1:7" ht="20.25" customHeight="1" x14ac:dyDescent="0.15">
      <c r="A165" s="195"/>
      <c r="B165" s="115"/>
      <c r="C165" s="115"/>
      <c r="D165" s="115"/>
      <c r="E165" s="115"/>
      <c r="F165" s="115"/>
      <c r="G165" s="115"/>
    </row>
    <row r="166" spans="1:7" ht="20.25" customHeight="1" x14ac:dyDescent="0.15">
      <c r="A166" s="195"/>
      <c r="B166" s="115"/>
      <c r="C166" s="115"/>
      <c r="D166" s="115"/>
      <c r="E166" s="115"/>
      <c r="F166" s="115"/>
      <c r="G166" s="115"/>
    </row>
    <row r="167" spans="1:7" ht="20.25" customHeight="1" x14ac:dyDescent="0.15">
      <c r="A167" s="195"/>
      <c r="B167" s="115"/>
      <c r="C167" s="115"/>
      <c r="D167" s="115"/>
      <c r="E167" s="115"/>
      <c r="F167" s="115"/>
      <c r="G167" s="115"/>
    </row>
    <row r="168" spans="1:7" ht="20.25" customHeight="1" x14ac:dyDescent="0.15">
      <c r="A168" s="195"/>
      <c r="B168" s="115"/>
      <c r="C168" s="115"/>
      <c r="D168" s="115"/>
      <c r="E168" s="115"/>
      <c r="F168" s="115"/>
      <c r="G168" s="115"/>
    </row>
    <row r="169" spans="1:7" ht="20.25" customHeight="1" x14ac:dyDescent="0.15">
      <c r="A169" s="195"/>
      <c r="B169" s="115"/>
      <c r="C169" s="115"/>
      <c r="D169" s="115"/>
      <c r="E169" s="115"/>
      <c r="F169" s="115"/>
      <c r="G169" s="115"/>
    </row>
    <row r="170" spans="1:7" ht="20.25" customHeight="1" x14ac:dyDescent="0.15">
      <c r="A170" s="195"/>
      <c r="B170" s="115"/>
      <c r="C170" s="115"/>
      <c r="D170" s="115"/>
      <c r="E170" s="115"/>
      <c r="F170" s="115"/>
      <c r="G170" s="115"/>
    </row>
    <row r="171" spans="1:7" ht="20.25" customHeight="1" x14ac:dyDescent="0.15">
      <c r="A171" s="195"/>
      <c r="B171" s="115"/>
      <c r="C171" s="115"/>
      <c r="D171" s="115"/>
      <c r="E171" s="115"/>
      <c r="F171" s="115"/>
      <c r="G171" s="115"/>
    </row>
    <row r="172" spans="1:7" ht="20.25" customHeight="1" x14ac:dyDescent="0.15">
      <c r="A172" s="195"/>
      <c r="B172" s="115"/>
      <c r="C172" s="115"/>
      <c r="D172" s="115"/>
      <c r="E172" s="115"/>
      <c r="F172" s="115"/>
      <c r="G172" s="115"/>
    </row>
    <row r="173" spans="1:7" ht="20.25" customHeight="1" x14ac:dyDescent="0.15">
      <c r="A173" s="195"/>
      <c r="B173" s="115"/>
      <c r="C173" s="115"/>
      <c r="D173" s="115"/>
      <c r="E173" s="115"/>
      <c r="F173" s="115"/>
      <c r="G173" s="115"/>
    </row>
    <row r="174" spans="1:7" ht="20.25" customHeight="1" x14ac:dyDescent="0.15">
      <c r="A174" s="195"/>
      <c r="B174" s="115"/>
      <c r="C174" s="115"/>
      <c r="D174" s="115"/>
      <c r="E174" s="115"/>
      <c r="F174" s="115"/>
      <c r="G174" s="115"/>
    </row>
    <row r="175" spans="1:7" ht="20.25" customHeight="1" x14ac:dyDescent="0.15">
      <c r="A175" s="195"/>
      <c r="B175" s="115"/>
      <c r="C175" s="115"/>
      <c r="D175" s="115"/>
      <c r="E175" s="115"/>
      <c r="F175" s="115"/>
      <c r="G175" s="115"/>
    </row>
    <row r="176" spans="1:7" ht="20.25" customHeight="1" x14ac:dyDescent="0.15">
      <c r="A176" s="195"/>
      <c r="B176" s="115"/>
      <c r="C176" s="115"/>
      <c r="D176" s="115"/>
      <c r="E176" s="115"/>
      <c r="F176" s="115"/>
      <c r="G176" s="115"/>
    </row>
    <row r="177" spans="1:7" ht="20.25" customHeight="1" x14ac:dyDescent="0.15">
      <c r="A177" s="195"/>
      <c r="B177" s="115"/>
      <c r="C177" s="115"/>
      <c r="D177" s="115"/>
      <c r="E177" s="115"/>
      <c r="F177" s="115"/>
      <c r="G177" s="115"/>
    </row>
    <row r="178" spans="1:7" ht="20.25" customHeight="1" x14ac:dyDescent="0.15">
      <c r="A178" s="195"/>
      <c r="B178" s="115"/>
      <c r="C178" s="115"/>
      <c r="D178" s="115"/>
      <c r="E178" s="115"/>
      <c r="F178" s="115"/>
      <c r="G178" s="115"/>
    </row>
    <row r="179" spans="1:7" ht="20.25" customHeight="1" x14ac:dyDescent="0.15">
      <c r="A179" s="195"/>
      <c r="B179" s="115"/>
      <c r="C179" s="115"/>
      <c r="D179" s="115"/>
      <c r="E179" s="115"/>
      <c r="F179" s="115"/>
      <c r="G179" s="115"/>
    </row>
    <row r="180" spans="1:7" ht="20.25" customHeight="1" x14ac:dyDescent="0.15">
      <c r="A180" s="195"/>
      <c r="B180" s="115"/>
      <c r="C180" s="115"/>
      <c r="D180" s="115"/>
      <c r="E180" s="115"/>
      <c r="F180" s="115"/>
      <c r="G180" s="115"/>
    </row>
    <row r="181" spans="1:7" ht="20.25" customHeight="1" x14ac:dyDescent="0.15">
      <c r="A181" s="195"/>
      <c r="B181" s="115"/>
      <c r="C181" s="115"/>
      <c r="D181" s="115"/>
      <c r="E181" s="115"/>
      <c r="F181" s="115"/>
      <c r="G181" s="115"/>
    </row>
    <row r="182" spans="1:7" ht="20.25" customHeight="1" x14ac:dyDescent="0.15">
      <c r="A182" s="195"/>
      <c r="B182" s="115"/>
      <c r="C182" s="115"/>
      <c r="D182" s="115"/>
      <c r="E182" s="115"/>
      <c r="F182" s="115"/>
      <c r="G182" s="115"/>
    </row>
    <row r="183" spans="1:7" ht="20.25" customHeight="1" x14ac:dyDescent="0.15">
      <c r="A183" s="195"/>
      <c r="B183" s="115"/>
      <c r="C183" s="115"/>
      <c r="D183" s="115"/>
      <c r="E183" s="115"/>
      <c r="F183" s="115"/>
      <c r="G183" s="115"/>
    </row>
    <row r="184" spans="1:7" ht="20.25" customHeight="1" x14ac:dyDescent="0.15">
      <c r="A184" s="195"/>
      <c r="B184" s="115"/>
      <c r="C184" s="115"/>
      <c r="D184" s="115"/>
      <c r="E184" s="115"/>
      <c r="F184" s="115"/>
      <c r="G184" s="115"/>
    </row>
    <row r="185" spans="1:7" ht="20.25" customHeight="1" x14ac:dyDescent="0.15">
      <c r="A185" s="195"/>
      <c r="B185" s="115"/>
      <c r="C185" s="115"/>
      <c r="D185" s="115"/>
      <c r="E185" s="115"/>
      <c r="F185" s="115"/>
      <c r="G185" s="115"/>
    </row>
    <row r="186" spans="1:7" ht="20.25" customHeight="1" x14ac:dyDescent="0.15">
      <c r="A186" s="195"/>
      <c r="B186" s="115"/>
      <c r="C186" s="115"/>
      <c r="D186" s="115"/>
      <c r="E186" s="115"/>
      <c r="F186" s="115"/>
      <c r="G186" s="115"/>
    </row>
    <row r="187" spans="1:7" ht="20.25" customHeight="1" x14ac:dyDescent="0.15">
      <c r="A187" s="195"/>
      <c r="B187" s="115"/>
      <c r="C187" s="115"/>
      <c r="D187" s="115"/>
      <c r="E187" s="115"/>
      <c r="F187" s="115"/>
      <c r="G187" s="115"/>
    </row>
    <row r="188" spans="1:7" ht="20.25" customHeight="1" x14ac:dyDescent="0.15">
      <c r="A188" s="195"/>
      <c r="B188" s="115"/>
      <c r="C188" s="115"/>
      <c r="D188" s="115"/>
      <c r="E188" s="115"/>
      <c r="F188" s="115"/>
      <c r="G188" s="115"/>
    </row>
    <row r="189" spans="1:7" ht="20.25" customHeight="1" x14ac:dyDescent="0.15">
      <c r="A189" s="195"/>
      <c r="B189" s="115"/>
      <c r="C189" s="115"/>
      <c r="D189" s="115"/>
      <c r="E189" s="115"/>
      <c r="F189" s="115"/>
      <c r="G189" s="115"/>
    </row>
    <row r="190" spans="1:7" ht="20.25" customHeight="1" x14ac:dyDescent="0.15">
      <c r="A190" s="195"/>
      <c r="B190" s="115"/>
      <c r="C190" s="115"/>
      <c r="D190" s="115"/>
      <c r="E190" s="115"/>
      <c r="F190" s="115"/>
      <c r="G190" s="115"/>
    </row>
    <row r="191" spans="1:7" ht="20.25" customHeight="1" x14ac:dyDescent="0.15">
      <c r="A191" s="195"/>
      <c r="B191" s="115"/>
      <c r="C191" s="115"/>
      <c r="D191" s="115"/>
      <c r="E191" s="115"/>
      <c r="F191" s="115"/>
      <c r="G191" s="115"/>
    </row>
    <row r="192" spans="1:7" ht="20.25" customHeight="1" x14ac:dyDescent="0.15">
      <c r="A192" s="195"/>
      <c r="B192" s="115"/>
      <c r="C192" s="115"/>
      <c r="D192" s="115"/>
      <c r="E192" s="115"/>
      <c r="F192" s="115"/>
      <c r="G192" s="115"/>
    </row>
    <row r="193" spans="1:7" ht="20.25" customHeight="1" x14ac:dyDescent="0.15">
      <c r="A193" s="195"/>
      <c r="B193" s="115"/>
      <c r="C193" s="115"/>
      <c r="D193" s="115"/>
      <c r="E193" s="115"/>
      <c r="F193" s="115"/>
      <c r="G193" s="115"/>
    </row>
    <row r="194" spans="1:7" ht="20.25" customHeight="1" x14ac:dyDescent="0.15">
      <c r="A194" s="195"/>
      <c r="B194" s="115"/>
      <c r="C194" s="115"/>
      <c r="D194" s="115"/>
      <c r="E194" s="115"/>
      <c r="F194" s="115"/>
      <c r="G194" s="115"/>
    </row>
    <row r="195" spans="1:7" ht="20.25" customHeight="1" x14ac:dyDescent="0.15">
      <c r="A195" s="195"/>
      <c r="B195" s="115"/>
      <c r="C195" s="115"/>
      <c r="D195" s="115"/>
      <c r="E195" s="115"/>
      <c r="F195" s="115"/>
      <c r="G195" s="115"/>
    </row>
    <row r="196" spans="1:7" ht="20.25" customHeight="1" x14ac:dyDescent="0.15">
      <c r="A196" s="195"/>
      <c r="B196" s="115"/>
      <c r="C196" s="115"/>
      <c r="D196" s="115"/>
      <c r="E196" s="115"/>
      <c r="F196" s="115"/>
      <c r="G196" s="115"/>
    </row>
    <row r="197" spans="1:7" ht="20.25" customHeight="1" x14ac:dyDescent="0.15">
      <c r="A197" s="195"/>
      <c r="B197" s="115"/>
      <c r="C197" s="115"/>
      <c r="D197" s="115"/>
      <c r="E197" s="115"/>
      <c r="F197" s="115"/>
      <c r="G197" s="115"/>
    </row>
    <row r="198" spans="1:7" ht="20.25" customHeight="1" x14ac:dyDescent="0.15">
      <c r="A198" s="195"/>
      <c r="B198" s="115"/>
      <c r="C198" s="115"/>
      <c r="D198" s="115"/>
      <c r="E198" s="115"/>
      <c r="F198" s="115"/>
      <c r="G198" s="115"/>
    </row>
    <row r="199" spans="1:7" ht="20.25" customHeight="1" x14ac:dyDescent="0.15">
      <c r="A199" s="195"/>
      <c r="B199" s="115"/>
      <c r="C199" s="115"/>
      <c r="D199" s="115"/>
      <c r="E199" s="115"/>
      <c r="F199" s="115"/>
      <c r="G199" s="115"/>
    </row>
    <row r="200" spans="1:7" ht="20.25" customHeight="1" x14ac:dyDescent="0.15">
      <c r="A200" s="195"/>
      <c r="B200" s="115"/>
      <c r="C200" s="115"/>
      <c r="D200" s="115"/>
      <c r="E200" s="115"/>
      <c r="F200" s="115"/>
      <c r="G200" s="115"/>
    </row>
    <row r="201" spans="1:7" ht="20.25" customHeight="1" x14ac:dyDescent="0.15">
      <c r="A201" s="195"/>
      <c r="B201" s="115"/>
      <c r="C201" s="115"/>
      <c r="D201" s="115"/>
      <c r="E201" s="115"/>
      <c r="F201" s="115"/>
      <c r="G201" s="115"/>
    </row>
    <row r="202" spans="1:7" ht="20.25" customHeight="1" x14ac:dyDescent="0.15">
      <c r="A202" s="195"/>
      <c r="B202" s="115"/>
      <c r="C202" s="115"/>
      <c r="D202" s="115"/>
      <c r="E202" s="115"/>
      <c r="F202" s="115"/>
      <c r="G202" s="115"/>
    </row>
    <row r="203" spans="1:7" ht="20.25" customHeight="1" x14ac:dyDescent="0.15">
      <c r="A203" s="195"/>
      <c r="B203" s="115"/>
      <c r="C203" s="115"/>
      <c r="D203" s="115"/>
      <c r="E203" s="115"/>
      <c r="F203" s="115"/>
      <c r="G203" s="115"/>
    </row>
    <row r="204" spans="1:7" ht="20.25" customHeight="1" x14ac:dyDescent="0.15">
      <c r="A204" s="195"/>
      <c r="B204" s="115"/>
      <c r="C204" s="115"/>
      <c r="D204" s="115"/>
      <c r="E204" s="115"/>
      <c r="F204" s="115"/>
      <c r="G204" s="115"/>
    </row>
    <row r="205" spans="1:7" ht="20.25" customHeight="1" x14ac:dyDescent="0.15">
      <c r="A205" s="195"/>
      <c r="B205" s="115"/>
      <c r="C205" s="115"/>
      <c r="D205" s="115"/>
      <c r="E205" s="115"/>
      <c r="F205" s="115"/>
      <c r="G205" s="115"/>
    </row>
    <row r="206" spans="1:7" ht="20.25" customHeight="1" x14ac:dyDescent="0.15">
      <c r="A206" s="195"/>
      <c r="B206" s="115"/>
      <c r="C206" s="115"/>
      <c r="D206" s="115"/>
      <c r="E206" s="115"/>
      <c r="F206" s="115"/>
      <c r="G206" s="115"/>
    </row>
    <row r="207" spans="1:7" ht="20.25" customHeight="1" x14ac:dyDescent="0.15">
      <c r="A207" s="195"/>
      <c r="B207" s="115"/>
      <c r="C207" s="115"/>
      <c r="D207" s="115"/>
      <c r="E207" s="115"/>
      <c r="F207" s="115"/>
      <c r="G207" s="115"/>
    </row>
    <row r="208" spans="1:7" ht="20.25" customHeight="1" x14ac:dyDescent="0.15">
      <c r="A208" s="195"/>
      <c r="B208" s="115"/>
      <c r="C208" s="115"/>
      <c r="D208" s="115"/>
      <c r="E208" s="115"/>
      <c r="F208" s="115"/>
      <c r="G208" s="115"/>
    </row>
    <row r="209" spans="1:7" ht="20.25" customHeight="1" x14ac:dyDescent="0.15">
      <c r="A209" s="195"/>
      <c r="B209" s="115"/>
      <c r="C209" s="115"/>
      <c r="D209" s="115"/>
      <c r="E209" s="115"/>
      <c r="F209" s="115"/>
      <c r="G209" s="115"/>
    </row>
    <row r="210" spans="1:7" ht="20.25" customHeight="1" x14ac:dyDescent="0.15">
      <c r="A210" s="195"/>
      <c r="B210" s="115"/>
      <c r="C210" s="115"/>
      <c r="D210" s="115"/>
      <c r="E210" s="115"/>
      <c r="F210" s="115"/>
      <c r="G210" s="115"/>
    </row>
    <row r="211" spans="1:7" ht="20.25" customHeight="1" x14ac:dyDescent="0.15">
      <c r="A211" s="195"/>
      <c r="B211" s="115"/>
      <c r="C211" s="115"/>
      <c r="D211" s="115"/>
      <c r="E211" s="115"/>
      <c r="F211" s="115"/>
      <c r="G211" s="115"/>
    </row>
    <row r="212" spans="1:7" ht="20.25" customHeight="1" x14ac:dyDescent="0.15">
      <c r="A212" s="195"/>
      <c r="B212" s="115"/>
      <c r="C212" s="115"/>
      <c r="D212" s="115"/>
      <c r="E212" s="115"/>
      <c r="F212" s="115"/>
      <c r="G212" s="115"/>
    </row>
    <row r="213" spans="1:7" ht="20.25" customHeight="1" x14ac:dyDescent="0.15">
      <c r="A213" s="195"/>
      <c r="B213" s="115"/>
      <c r="C213" s="115"/>
      <c r="D213" s="115"/>
      <c r="E213" s="115"/>
      <c r="F213" s="115"/>
      <c r="G213" s="115"/>
    </row>
    <row r="214" spans="1:7" ht="20.25" customHeight="1" x14ac:dyDescent="0.15">
      <c r="A214" s="195"/>
      <c r="B214" s="115"/>
      <c r="C214" s="115"/>
      <c r="D214" s="115"/>
      <c r="E214" s="115"/>
      <c r="F214" s="115"/>
      <c r="G214" s="115"/>
    </row>
    <row r="215" spans="1:7" ht="20.25" customHeight="1" x14ac:dyDescent="0.15">
      <c r="A215" s="195"/>
      <c r="B215" s="115"/>
      <c r="C215" s="115"/>
      <c r="D215" s="115"/>
      <c r="E215" s="115"/>
      <c r="F215" s="115"/>
      <c r="G215" s="115"/>
    </row>
    <row r="216" spans="1:7" ht="20.25" customHeight="1" x14ac:dyDescent="0.15">
      <c r="A216" s="195"/>
      <c r="B216" s="115"/>
      <c r="C216" s="115"/>
      <c r="D216" s="115"/>
      <c r="E216" s="115"/>
      <c r="F216" s="115"/>
      <c r="G216" s="115"/>
    </row>
    <row r="217" spans="1:7" ht="20.25" customHeight="1" x14ac:dyDescent="0.15">
      <c r="A217" s="195"/>
      <c r="B217" s="115"/>
      <c r="C217" s="115"/>
      <c r="D217" s="115"/>
      <c r="E217" s="115"/>
      <c r="F217" s="115"/>
      <c r="G217" s="115"/>
    </row>
    <row r="218" spans="1:7" ht="20.25" customHeight="1" x14ac:dyDescent="0.15">
      <c r="A218" s="195"/>
      <c r="B218" s="115"/>
      <c r="C218" s="115"/>
      <c r="D218" s="115"/>
      <c r="E218" s="115"/>
      <c r="F218" s="115"/>
      <c r="G218" s="115"/>
    </row>
    <row r="219" spans="1:7" ht="20.25" customHeight="1" x14ac:dyDescent="0.15">
      <c r="A219" s="195"/>
      <c r="B219" s="115"/>
      <c r="C219" s="115"/>
      <c r="D219" s="115"/>
      <c r="E219" s="115"/>
      <c r="F219" s="115"/>
      <c r="G219" s="115"/>
    </row>
    <row r="220" spans="1:7" ht="20.25" customHeight="1" x14ac:dyDescent="0.15">
      <c r="A220" s="195"/>
      <c r="B220" s="115"/>
      <c r="C220" s="115"/>
      <c r="D220" s="115"/>
      <c r="E220" s="115"/>
      <c r="F220" s="115"/>
      <c r="G220" s="115"/>
    </row>
    <row r="221" spans="1:7" ht="20.25" customHeight="1" x14ac:dyDescent="0.15">
      <c r="A221" s="195"/>
      <c r="B221" s="115"/>
      <c r="C221" s="115"/>
      <c r="D221" s="115"/>
      <c r="E221" s="115"/>
      <c r="F221" s="115"/>
      <c r="G221" s="115"/>
    </row>
    <row r="222" spans="1:7" ht="20.25" customHeight="1" x14ac:dyDescent="0.15">
      <c r="A222" s="195"/>
      <c r="B222" s="115"/>
      <c r="C222" s="115"/>
      <c r="D222" s="115"/>
      <c r="E222" s="115"/>
      <c r="F222" s="115"/>
      <c r="G222" s="115"/>
    </row>
    <row r="223" spans="1:7" ht="20.25" customHeight="1" x14ac:dyDescent="0.15">
      <c r="A223" s="195"/>
      <c r="B223" s="115"/>
      <c r="C223" s="115"/>
      <c r="D223" s="115"/>
      <c r="E223" s="115"/>
      <c r="F223" s="115"/>
      <c r="G223" s="115"/>
    </row>
    <row r="224" spans="1:7" ht="20.25" customHeight="1" x14ac:dyDescent="0.15">
      <c r="A224" s="195"/>
      <c r="B224" s="115"/>
      <c r="C224" s="115"/>
      <c r="D224" s="115"/>
      <c r="E224" s="115"/>
      <c r="F224" s="115"/>
      <c r="G224" s="115"/>
    </row>
    <row r="225" spans="1:7" ht="20.25" customHeight="1" x14ac:dyDescent="0.15">
      <c r="A225" s="195"/>
      <c r="B225" s="115"/>
      <c r="C225" s="115"/>
      <c r="D225" s="115"/>
      <c r="E225" s="115"/>
      <c r="F225" s="115"/>
      <c r="G225" s="115"/>
    </row>
    <row r="226" spans="1:7" ht="20.25" customHeight="1" x14ac:dyDescent="0.15">
      <c r="A226" s="195"/>
      <c r="B226" s="115"/>
      <c r="C226" s="115"/>
      <c r="D226" s="115"/>
      <c r="E226" s="115"/>
      <c r="F226" s="115"/>
      <c r="G226" s="115"/>
    </row>
    <row r="227" spans="1:7" ht="20.25" customHeight="1" x14ac:dyDescent="0.15">
      <c r="A227" s="195"/>
      <c r="B227" s="115"/>
      <c r="C227" s="115"/>
      <c r="D227" s="115"/>
      <c r="E227" s="115"/>
      <c r="F227" s="115"/>
      <c r="G227" s="115"/>
    </row>
    <row r="228" spans="1:7" ht="20.25" customHeight="1" x14ac:dyDescent="0.15">
      <c r="A228" s="195"/>
      <c r="B228" s="115"/>
      <c r="C228" s="115"/>
      <c r="D228" s="115"/>
      <c r="E228" s="115"/>
      <c r="F228" s="115"/>
      <c r="G228" s="115"/>
    </row>
    <row r="229" spans="1:7" ht="20.25" customHeight="1" x14ac:dyDescent="0.15">
      <c r="A229" s="195"/>
      <c r="B229" s="115"/>
      <c r="C229" s="115"/>
      <c r="D229" s="115"/>
      <c r="E229" s="115"/>
      <c r="F229" s="115"/>
      <c r="G229" s="115"/>
    </row>
    <row r="230" spans="1:7" ht="20.25" customHeight="1" x14ac:dyDescent="0.15">
      <c r="A230" s="195"/>
      <c r="B230" s="115"/>
      <c r="C230" s="115"/>
      <c r="D230" s="115"/>
      <c r="E230" s="115"/>
      <c r="F230" s="115"/>
      <c r="G230" s="115"/>
    </row>
    <row r="231" spans="1:7" ht="20.25" customHeight="1" x14ac:dyDescent="0.15">
      <c r="A231" s="195"/>
      <c r="B231" s="115"/>
      <c r="C231" s="115"/>
      <c r="D231" s="115"/>
      <c r="E231" s="115"/>
      <c r="F231" s="115"/>
      <c r="G231" s="115"/>
    </row>
    <row r="232" spans="1:7" ht="20.25" customHeight="1" x14ac:dyDescent="0.15">
      <c r="A232" s="195"/>
      <c r="B232" s="115"/>
      <c r="C232" s="115"/>
      <c r="D232" s="115"/>
      <c r="E232" s="115"/>
      <c r="F232" s="115"/>
      <c r="G232" s="115"/>
    </row>
    <row r="233" spans="1:7" ht="20.25" customHeight="1" x14ac:dyDescent="0.15">
      <c r="A233" s="195"/>
      <c r="B233" s="115"/>
      <c r="C233" s="115"/>
      <c r="D233" s="115"/>
      <c r="E233" s="115"/>
      <c r="F233" s="115"/>
      <c r="G233" s="115"/>
    </row>
    <row r="234" spans="1:7" ht="20.25" customHeight="1" x14ac:dyDescent="0.15">
      <c r="A234" s="195"/>
      <c r="B234" s="115"/>
      <c r="C234" s="115"/>
      <c r="D234" s="115"/>
      <c r="E234" s="115"/>
      <c r="F234" s="115"/>
      <c r="G234" s="115"/>
    </row>
    <row r="235" spans="1:7" ht="20.25" customHeight="1" x14ac:dyDescent="0.15">
      <c r="A235" s="195"/>
      <c r="B235" s="115"/>
      <c r="C235" s="115"/>
      <c r="D235" s="115"/>
      <c r="E235" s="115"/>
      <c r="F235" s="115"/>
      <c r="G235" s="115"/>
    </row>
    <row r="236" spans="1:7" ht="20.25" customHeight="1" x14ac:dyDescent="0.15">
      <c r="A236" s="195"/>
      <c r="B236" s="115"/>
      <c r="C236" s="115"/>
      <c r="D236" s="115"/>
      <c r="E236" s="115"/>
      <c r="F236" s="115"/>
      <c r="G236" s="115"/>
    </row>
    <row r="237" spans="1:7" ht="20.25" customHeight="1" x14ac:dyDescent="0.15">
      <c r="A237" s="195"/>
      <c r="B237" s="115"/>
      <c r="C237" s="115"/>
      <c r="D237" s="115"/>
      <c r="E237" s="115"/>
      <c r="F237" s="115"/>
      <c r="G237" s="115"/>
    </row>
    <row r="238" spans="1:7" ht="20.25" customHeight="1" x14ac:dyDescent="0.15">
      <c r="A238" s="195"/>
      <c r="B238" s="115"/>
      <c r="C238" s="115"/>
      <c r="D238" s="115"/>
      <c r="E238" s="115"/>
      <c r="F238" s="115"/>
      <c r="G238" s="115"/>
    </row>
    <row r="239" spans="1:7" ht="20.25" customHeight="1" x14ac:dyDescent="0.15">
      <c r="A239" s="195"/>
      <c r="B239" s="115"/>
      <c r="C239" s="115"/>
      <c r="D239" s="115"/>
      <c r="E239" s="115"/>
      <c r="F239" s="115"/>
      <c r="G239" s="115"/>
    </row>
    <row r="240" spans="1:7" ht="20.25" customHeight="1" x14ac:dyDescent="0.15">
      <c r="A240" s="195"/>
      <c r="B240" s="115"/>
      <c r="C240" s="115"/>
      <c r="D240" s="115"/>
      <c r="E240" s="115"/>
      <c r="F240" s="115"/>
      <c r="G240" s="115"/>
    </row>
    <row r="241" spans="1:7" ht="20.25" customHeight="1" x14ac:dyDescent="0.15">
      <c r="A241" s="195"/>
      <c r="B241" s="115"/>
      <c r="C241" s="115"/>
      <c r="D241" s="115"/>
      <c r="E241" s="115"/>
      <c r="F241" s="115"/>
      <c r="G241" s="115"/>
    </row>
    <row r="242" spans="1:7" ht="20.25" customHeight="1" x14ac:dyDescent="0.15">
      <c r="A242" s="195"/>
      <c r="B242" s="115"/>
      <c r="C242" s="115"/>
      <c r="D242" s="115"/>
      <c r="E242" s="115"/>
      <c r="F242" s="115"/>
      <c r="G242" s="115"/>
    </row>
    <row r="243" spans="1:7" ht="20.25" customHeight="1" x14ac:dyDescent="0.15">
      <c r="A243" s="195"/>
      <c r="B243" s="115"/>
      <c r="C243" s="115"/>
      <c r="D243" s="115"/>
      <c r="E243" s="115"/>
      <c r="F243" s="115"/>
      <c r="G243" s="115"/>
    </row>
    <row r="244" spans="1:7" ht="20.25" customHeight="1" x14ac:dyDescent="0.15">
      <c r="A244" s="195"/>
      <c r="B244" s="115"/>
      <c r="C244" s="115"/>
      <c r="D244" s="115"/>
      <c r="E244" s="115"/>
      <c r="F244" s="115"/>
      <c r="G244" s="115"/>
    </row>
    <row r="245" spans="1:7" ht="20.25" customHeight="1" x14ac:dyDescent="0.15">
      <c r="A245" s="195"/>
      <c r="B245" s="115"/>
      <c r="C245" s="115"/>
      <c r="D245" s="115"/>
      <c r="E245" s="115"/>
      <c r="F245" s="115"/>
      <c r="G245" s="115"/>
    </row>
    <row r="246" spans="1:7" ht="20.25" customHeight="1" x14ac:dyDescent="0.15">
      <c r="A246" s="195"/>
      <c r="B246" s="115"/>
      <c r="C246" s="115"/>
      <c r="D246" s="115"/>
      <c r="E246" s="115"/>
      <c r="F246" s="115"/>
      <c r="G246" s="115"/>
    </row>
    <row r="247" spans="1:7" ht="20.25" customHeight="1" x14ac:dyDescent="0.15">
      <c r="A247" s="195"/>
      <c r="B247" s="115"/>
      <c r="C247" s="115"/>
      <c r="D247" s="115"/>
      <c r="E247" s="115"/>
      <c r="F247" s="115"/>
      <c r="G247" s="115"/>
    </row>
    <row r="248" spans="1:7" ht="20.25" customHeight="1" x14ac:dyDescent="0.15">
      <c r="A248" s="195"/>
      <c r="B248" s="115"/>
      <c r="C248" s="115"/>
      <c r="D248" s="115"/>
      <c r="E248" s="115"/>
      <c r="F248" s="115"/>
      <c r="G248" s="115"/>
    </row>
    <row r="249" spans="1:7" ht="20.25" customHeight="1" x14ac:dyDescent="0.15">
      <c r="A249" s="195"/>
      <c r="B249" s="115"/>
      <c r="C249" s="115"/>
      <c r="D249" s="115"/>
      <c r="E249" s="115"/>
      <c r="F249" s="115"/>
      <c r="G249" s="115"/>
    </row>
    <row r="250" spans="1:7" ht="20.25" customHeight="1" x14ac:dyDescent="0.15">
      <c r="A250" s="195"/>
      <c r="B250" s="115"/>
      <c r="C250" s="115"/>
      <c r="D250" s="115"/>
      <c r="E250" s="115"/>
      <c r="F250" s="115"/>
      <c r="G250" s="115"/>
    </row>
    <row r="251" spans="1:7" ht="20.25" customHeight="1" x14ac:dyDescent="0.15">
      <c r="A251" s="195"/>
      <c r="B251" s="115"/>
      <c r="C251" s="115"/>
      <c r="D251" s="115"/>
      <c r="E251" s="115"/>
      <c r="F251" s="115"/>
      <c r="G251" s="115"/>
    </row>
    <row r="252" spans="1:7" ht="20.25" customHeight="1" x14ac:dyDescent="0.15">
      <c r="A252" s="195"/>
      <c r="B252" s="115"/>
      <c r="C252" s="115"/>
      <c r="D252" s="115"/>
      <c r="E252" s="115"/>
      <c r="F252" s="115"/>
      <c r="G252" s="115"/>
    </row>
    <row r="253" spans="1:7" ht="20.25" customHeight="1" x14ac:dyDescent="0.15">
      <c r="A253" s="195"/>
      <c r="B253" s="115"/>
      <c r="C253" s="115"/>
      <c r="D253" s="115"/>
      <c r="E253" s="115"/>
      <c r="F253" s="115"/>
      <c r="G253" s="115"/>
    </row>
    <row r="254" spans="1:7" ht="20.25" customHeight="1" x14ac:dyDescent="0.15">
      <c r="A254" s="195"/>
      <c r="B254" s="115"/>
      <c r="C254" s="115"/>
      <c r="D254" s="115"/>
      <c r="E254" s="115"/>
      <c r="F254" s="115"/>
      <c r="G254" s="115"/>
    </row>
    <row r="255" spans="1:7" ht="20.25" customHeight="1" x14ac:dyDescent="0.15">
      <c r="A255" s="195"/>
      <c r="B255" s="115"/>
      <c r="C255" s="115"/>
      <c r="D255" s="115"/>
      <c r="E255" s="115"/>
      <c r="F255" s="115"/>
      <c r="G255" s="115"/>
    </row>
    <row r="256" spans="1:7" ht="20.25" customHeight="1" x14ac:dyDescent="0.15">
      <c r="A256" s="195"/>
      <c r="B256" s="115"/>
      <c r="C256" s="115"/>
      <c r="D256" s="115"/>
      <c r="E256" s="115"/>
      <c r="F256" s="115"/>
      <c r="G256" s="115"/>
    </row>
    <row r="257" spans="1:7" ht="20.25" customHeight="1" x14ac:dyDescent="0.15">
      <c r="A257" s="195"/>
      <c r="B257" s="115"/>
      <c r="C257" s="115"/>
      <c r="D257" s="115"/>
      <c r="E257" s="115"/>
      <c r="F257" s="115"/>
      <c r="G257" s="115"/>
    </row>
    <row r="258" spans="1:7" ht="20.25" customHeight="1" x14ac:dyDescent="0.15">
      <c r="A258" s="195"/>
      <c r="B258" s="115"/>
      <c r="C258" s="115"/>
      <c r="D258" s="115"/>
      <c r="E258" s="115"/>
      <c r="F258" s="115"/>
      <c r="G258" s="115"/>
    </row>
    <row r="259" spans="1:7" ht="20.25" customHeight="1" x14ac:dyDescent="0.15">
      <c r="A259" s="195"/>
      <c r="B259" s="115"/>
      <c r="C259" s="115"/>
      <c r="D259" s="115"/>
      <c r="E259" s="115"/>
      <c r="F259" s="115"/>
      <c r="G259" s="115"/>
    </row>
    <row r="260" spans="1:7" ht="20.25" customHeight="1" x14ac:dyDescent="0.15">
      <c r="A260" s="195"/>
      <c r="B260" s="115"/>
      <c r="C260" s="115"/>
      <c r="D260" s="115"/>
      <c r="E260" s="115"/>
      <c r="F260" s="115"/>
      <c r="G260" s="115"/>
    </row>
    <row r="261" spans="1:7" ht="20.25" customHeight="1" x14ac:dyDescent="0.15">
      <c r="A261" s="195"/>
      <c r="B261" s="115"/>
      <c r="C261" s="115"/>
      <c r="D261" s="115"/>
      <c r="E261" s="115"/>
      <c r="F261" s="115"/>
      <c r="G261" s="115"/>
    </row>
    <row r="262" spans="1:7" ht="20.25" customHeight="1" x14ac:dyDescent="0.15">
      <c r="A262" s="195"/>
      <c r="B262" s="115"/>
      <c r="C262" s="115"/>
      <c r="D262" s="115"/>
      <c r="E262" s="115"/>
      <c r="F262" s="115"/>
      <c r="G262" s="115"/>
    </row>
    <row r="263" spans="1:7" ht="20.25" customHeight="1" x14ac:dyDescent="0.15">
      <c r="A263" s="195"/>
      <c r="B263" s="115"/>
      <c r="C263" s="115"/>
      <c r="D263" s="115"/>
      <c r="E263" s="115"/>
      <c r="F263" s="115"/>
      <c r="G263" s="115"/>
    </row>
    <row r="264" spans="1:7" ht="20.25" customHeight="1" x14ac:dyDescent="0.15">
      <c r="A264" s="195"/>
      <c r="B264" s="115"/>
      <c r="C264" s="115"/>
      <c r="D264" s="115"/>
      <c r="E264" s="115"/>
      <c r="F264" s="115"/>
      <c r="G264" s="115"/>
    </row>
    <row r="265" spans="1:7" ht="20.25" customHeight="1" x14ac:dyDescent="0.15">
      <c r="A265" s="195"/>
      <c r="B265" s="115"/>
      <c r="C265" s="115"/>
      <c r="D265" s="115"/>
      <c r="E265" s="115"/>
      <c r="F265" s="115"/>
      <c r="G265" s="115"/>
    </row>
    <row r="266" spans="1:7" ht="20.25" customHeight="1" x14ac:dyDescent="0.15">
      <c r="A266" s="195"/>
      <c r="B266" s="115"/>
      <c r="C266" s="115"/>
      <c r="D266" s="115"/>
      <c r="E266" s="115"/>
      <c r="F266" s="115"/>
      <c r="G266" s="115"/>
    </row>
    <row r="267" spans="1:7" ht="20.25" customHeight="1" x14ac:dyDescent="0.15">
      <c r="A267" s="195"/>
      <c r="B267" s="115"/>
      <c r="C267" s="115"/>
      <c r="D267" s="115"/>
      <c r="E267" s="115"/>
      <c r="F267" s="115"/>
      <c r="G267" s="115"/>
    </row>
    <row r="268" spans="1:7" ht="20.25" customHeight="1" x14ac:dyDescent="0.15">
      <c r="A268" s="195"/>
      <c r="B268" s="115"/>
      <c r="C268" s="115"/>
      <c r="D268" s="115"/>
      <c r="E268" s="115"/>
      <c r="F268" s="115"/>
      <c r="G268" s="115"/>
    </row>
    <row r="269" spans="1:7" ht="20.25" customHeight="1" x14ac:dyDescent="0.15">
      <c r="A269" s="195"/>
      <c r="B269" s="115"/>
      <c r="C269" s="115"/>
      <c r="D269" s="115"/>
      <c r="E269" s="115"/>
      <c r="F269" s="115"/>
      <c r="G269" s="115"/>
    </row>
    <row r="270" spans="1:7" ht="20.25" customHeight="1" x14ac:dyDescent="0.15">
      <c r="A270" s="195"/>
      <c r="B270" s="115"/>
      <c r="C270" s="115"/>
      <c r="D270" s="115"/>
      <c r="E270" s="115"/>
      <c r="F270" s="115"/>
      <c r="G270" s="115"/>
    </row>
    <row r="271" spans="1:7" ht="20.25" customHeight="1" x14ac:dyDescent="0.15">
      <c r="A271" s="195"/>
      <c r="B271" s="115"/>
      <c r="C271" s="115"/>
      <c r="D271" s="115"/>
      <c r="E271" s="115"/>
      <c r="F271" s="115"/>
      <c r="G271" s="115"/>
    </row>
    <row r="272" spans="1:7" ht="20.25" customHeight="1" x14ac:dyDescent="0.15">
      <c r="A272" s="195"/>
      <c r="B272" s="115"/>
      <c r="C272" s="115"/>
      <c r="D272" s="115"/>
      <c r="E272" s="115"/>
      <c r="F272" s="115"/>
      <c r="G272" s="115"/>
    </row>
    <row r="273" spans="1:7" ht="20.25" customHeight="1" x14ac:dyDescent="0.15">
      <c r="A273" s="195"/>
      <c r="B273" s="115"/>
      <c r="C273" s="115"/>
      <c r="D273" s="115"/>
      <c r="E273" s="115"/>
      <c r="F273" s="115"/>
      <c r="G273" s="115"/>
    </row>
    <row r="274" spans="1:7" ht="20.25" customHeight="1" x14ac:dyDescent="0.15">
      <c r="A274" s="195"/>
      <c r="B274" s="115"/>
      <c r="C274" s="115"/>
      <c r="D274" s="115"/>
      <c r="E274" s="115"/>
      <c r="F274" s="115"/>
      <c r="G274" s="115"/>
    </row>
    <row r="275" spans="1:7" ht="20.25" customHeight="1" x14ac:dyDescent="0.15">
      <c r="A275" s="195"/>
      <c r="B275" s="115"/>
      <c r="C275" s="115"/>
      <c r="D275" s="115"/>
      <c r="E275" s="115"/>
      <c r="F275" s="115"/>
      <c r="G275" s="115"/>
    </row>
    <row r="276" spans="1:7" ht="20.25" customHeight="1" x14ac:dyDescent="0.15">
      <c r="A276" s="195"/>
      <c r="B276" s="115"/>
      <c r="C276" s="115"/>
      <c r="D276" s="115"/>
      <c r="E276" s="115"/>
      <c r="F276" s="115"/>
      <c r="G276" s="115"/>
    </row>
    <row r="277" spans="1:7" ht="20.25" customHeight="1" x14ac:dyDescent="0.15">
      <c r="A277" s="195"/>
      <c r="B277" s="115"/>
      <c r="C277" s="115"/>
      <c r="D277" s="115"/>
      <c r="E277" s="115"/>
      <c r="F277" s="115"/>
      <c r="G277" s="115"/>
    </row>
    <row r="278" spans="1:7" ht="20.25" customHeight="1" x14ac:dyDescent="0.15">
      <c r="A278" s="195"/>
      <c r="B278" s="115"/>
      <c r="C278" s="115"/>
      <c r="D278" s="115"/>
      <c r="E278" s="115"/>
      <c r="F278" s="115"/>
      <c r="G278" s="115"/>
    </row>
    <row r="279" spans="1:7" ht="20.25" customHeight="1" x14ac:dyDescent="0.15">
      <c r="A279" s="195"/>
      <c r="B279" s="115"/>
      <c r="C279" s="115"/>
      <c r="D279" s="115"/>
      <c r="E279" s="115"/>
      <c r="F279" s="115"/>
      <c r="G279" s="115"/>
    </row>
    <row r="280" spans="1:7" ht="20.25" customHeight="1" x14ac:dyDescent="0.15">
      <c r="A280" s="195"/>
      <c r="B280" s="115"/>
      <c r="C280" s="115"/>
      <c r="D280" s="115"/>
      <c r="E280" s="115"/>
      <c r="F280" s="115"/>
      <c r="G280" s="115"/>
    </row>
    <row r="281" spans="1:7" ht="20.25" customHeight="1" x14ac:dyDescent="0.15">
      <c r="A281" s="195"/>
      <c r="B281" s="115"/>
      <c r="C281" s="115"/>
      <c r="D281" s="115"/>
      <c r="E281" s="115"/>
      <c r="F281" s="115"/>
      <c r="G281" s="115"/>
    </row>
    <row r="282" spans="1:7" ht="20.25" customHeight="1" x14ac:dyDescent="0.15">
      <c r="A282" s="195"/>
      <c r="B282" s="115"/>
      <c r="C282" s="115"/>
      <c r="D282" s="115"/>
      <c r="E282" s="115"/>
      <c r="F282" s="115"/>
      <c r="G282" s="115"/>
    </row>
    <row r="283" spans="1:7" ht="20.25" customHeight="1" x14ac:dyDescent="0.15">
      <c r="A283" s="195"/>
      <c r="B283" s="115"/>
      <c r="C283" s="115"/>
      <c r="D283" s="115"/>
      <c r="E283" s="115"/>
      <c r="F283" s="115"/>
      <c r="G283" s="115"/>
    </row>
    <row r="284" spans="1:7" ht="20.25" customHeight="1" x14ac:dyDescent="0.15">
      <c r="A284" s="195"/>
      <c r="B284" s="115"/>
      <c r="C284" s="115"/>
      <c r="D284" s="115"/>
      <c r="E284" s="115"/>
      <c r="F284" s="115"/>
      <c r="G284" s="115"/>
    </row>
    <row r="285" spans="1:7" ht="20.25" customHeight="1" x14ac:dyDescent="0.15">
      <c r="A285" s="195"/>
      <c r="B285" s="115"/>
      <c r="C285" s="115"/>
      <c r="D285" s="115"/>
      <c r="E285" s="115"/>
      <c r="F285" s="115"/>
      <c r="G285" s="115"/>
    </row>
    <row r="286" spans="1:7" ht="20.25" customHeight="1" x14ac:dyDescent="0.15">
      <c r="A286" s="195"/>
      <c r="B286" s="115"/>
      <c r="C286" s="115"/>
      <c r="D286" s="115"/>
      <c r="E286" s="115"/>
      <c r="F286" s="115"/>
      <c r="G286" s="115"/>
    </row>
    <row r="287" spans="1:7" ht="20.25" customHeight="1" x14ac:dyDescent="0.15">
      <c r="A287" s="195"/>
      <c r="B287" s="115"/>
      <c r="C287" s="115"/>
      <c r="D287" s="115"/>
      <c r="E287" s="115"/>
      <c r="F287" s="115"/>
      <c r="G287" s="115"/>
    </row>
    <row r="288" spans="1:7" ht="20.25" customHeight="1" x14ac:dyDescent="0.15">
      <c r="A288" s="195"/>
      <c r="B288" s="115"/>
      <c r="C288" s="115"/>
      <c r="D288" s="115"/>
      <c r="E288" s="115"/>
      <c r="F288" s="115"/>
      <c r="G288" s="115"/>
    </row>
    <row r="289" spans="1:7" ht="20.25" customHeight="1" x14ac:dyDescent="0.15">
      <c r="A289" s="195"/>
      <c r="B289" s="115"/>
      <c r="C289" s="115"/>
      <c r="D289" s="115"/>
      <c r="E289" s="115"/>
      <c r="F289" s="115"/>
      <c r="G289" s="115"/>
    </row>
    <row r="290" spans="1:7" ht="20.25" customHeight="1" x14ac:dyDescent="0.15">
      <c r="A290" s="195"/>
      <c r="B290" s="115"/>
      <c r="C290" s="115"/>
      <c r="D290" s="115"/>
      <c r="E290" s="115"/>
      <c r="F290" s="115"/>
      <c r="G290" s="115"/>
    </row>
    <row r="291" spans="1:7" ht="20.25" customHeight="1" x14ac:dyDescent="0.15">
      <c r="A291" s="195"/>
      <c r="B291" s="115"/>
      <c r="C291" s="115"/>
      <c r="D291" s="115"/>
      <c r="E291" s="115"/>
      <c r="F291" s="115"/>
      <c r="G291" s="115"/>
    </row>
    <row r="292" spans="1:7" ht="20.25" customHeight="1" x14ac:dyDescent="0.15">
      <c r="A292" s="195"/>
      <c r="B292" s="115"/>
      <c r="C292" s="115"/>
      <c r="D292" s="115"/>
      <c r="E292" s="115"/>
      <c r="F292" s="115"/>
      <c r="G292" s="115"/>
    </row>
    <row r="293" spans="1:7" ht="20.25" customHeight="1" x14ac:dyDescent="0.15">
      <c r="A293" s="195"/>
      <c r="B293" s="115"/>
      <c r="C293" s="115"/>
      <c r="D293" s="115"/>
      <c r="E293" s="115"/>
      <c r="F293" s="115"/>
      <c r="G293" s="115"/>
    </row>
    <row r="294" spans="1:7" ht="20.25" customHeight="1" x14ac:dyDescent="0.15">
      <c r="A294" s="195"/>
      <c r="B294" s="115"/>
      <c r="C294" s="115"/>
      <c r="D294" s="115"/>
      <c r="E294" s="115"/>
      <c r="F294" s="115"/>
      <c r="G294" s="115"/>
    </row>
    <row r="295" spans="1:7" ht="20.25" customHeight="1" x14ac:dyDescent="0.15">
      <c r="A295" s="195"/>
      <c r="B295" s="115"/>
      <c r="C295" s="115"/>
      <c r="D295" s="115"/>
      <c r="E295" s="115"/>
      <c r="F295" s="115"/>
      <c r="G295" s="115"/>
    </row>
    <row r="296" spans="1:7" ht="20.25" customHeight="1" x14ac:dyDescent="0.15">
      <c r="A296" s="195"/>
      <c r="B296" s="115"/>
      <c r="C296" s="115"/>
      <c r="D296" s="115"/>
      <c r="E296" s="115"/>
      <c r="F296" s="115"/>
      <c r="G296" s="115"/>
    </row>
    <row r="297" spans="1:7" ht="20.25" customHeight="1" x14ac:dyDescent="0.15">
      <c r="A297" s="195"/>
      <c r="B297" s="115"/>
      <c r="C297" s="115"/>
      <c r="D297" s="115"/>
      <c r="E297" s="115"/>
      <c r="F297" s="115"/>
      <c r="G297" s="115"/>
    </row>
    <row r="298" spans="1:7" ht="20.25" customHeight="1" x14ac:dyDescent="0.15">
      <c r="A298" s="195"/>
      <c r="B298" s="115"/>
      <c r="C298" s="115"/>
      <c r="D298" s="115"/>
      <c r="E298" s="115"/>
      <c r="F298" s="115"/>
      <c r="G298" s="115"/>
    </row>
    <row r="299" spans="1:7" ht="20.25" customHeight="1" x14ac:dyDescent="0.15">
      <c r="A299" s="195"/>
      <c r="B299" s="115"/>
      <c r="C299" s="115"/>
      <c r="D299" s="115"/>
      <c r="E299" s="115"/>
      <c r="F299" s="115"/>
      <c r="G299" s="115"/>
    </row>
    <row r="300" spans="1:7" ht="20.25" customHeight="1" x14ac:dyDescent="0.15">
      <c r="A300" s="195"/>
      <c r="B300" s="115"/>
      <c r="C300" s="115"/>
      <c r="D300" s="115"/>
      <c r="E300" s="115"/>
      <c r="F300" s="115"/>
      <c r="G300" s="115"/>
    </row>
    <row r="301" spans="1:7" ht="20.25" customHeight="1" x14ac:dyDescent="0.15">
      <c r="A301" s="195"/>
      <c r="B301" s="115"/>
      <c r="C301" s="115"/>
      <c r="D301" s="115"/>
      <c r="E301" s="115"/>
      <c r="F301" s="115"/>
      <c r="G301" s="115"/>
    </row>
    <row r="302" spans="1:7" ht="20.25" customHeight="1" x14ac:dyDescent="0.15">
      <c r="A302" s="195"/>
      <c r="B302" s="115"/>
      <c r="C302" s="115"/>
      <c r="D302" s="115"/>
      <c r="E302" s="115"/>
      <c r="F302" s="115"/>
      <c r="G302" s="115"/>
    </row>
    <row r="303" spans="1:7" ht="20.25" customHeight="1" x14ac:dyDescent="0.15">
      <c r="A303" s="195"/>
      <c r="B303" s="115"/>
      <c r="C303" s="115"/>
      <c r="D303" s="115"/>
      <c r="E303" s="115"/>
      <c r="F303" s="115"/>
      <c r="G303" s="115"/>
    </row>
    <row r="304" spans="1:7" ht="20.25" customHeight="1" x14ac:dyDescent="0.15">
      <c r="A304" s="195"/>
      <c r="B304" s="115"/>
      <c r="C304" s="115"/>
      <c r="D304" s="115"/>
      <c r="E304" s="115"/>
      <c r="F304" s="115"/>
      <c r="G304" s="115"/>
    </row>
    <row r="305" spans="1:7" ht="20.25" customHeight="1" x14ac:dyDescent="0.15">
      <c r="A305" s="195"/>
      <c r="B305" s="115"/>
      <c r="C305" s="115"/>
      <c r="D305" s="115"/>
      <c r="E305" s="115"/>
      <c r="F305" s="115"/>
      <c r="G305" s="115"/>
    </row>
    <row r="306" spans="1:7" ht="20.25" customHeight="1" x14ac:dyDescent="0.15">
      <c r="A306" s="195"/>
      <c r="B306" s="115"/>
      <c r="C306" s="115"/>
      <c r="D306" s="115"/>
      <c r="E306" s="115"/>
      <c r="F306" s="115"/>
      <c r="G306" s="115"/>
    </row>
    <row r="307" spans="1:7" ht="20.25" customHeight="1" x14ac:dyDescent="0.15">
      <c r="A307" s="195"/>
      <c r="B307" s="115"/>
      <c r="C307" s="115"/>
      <c r="D307" s="115"/>
      <c r="E307" s="115"/>
      <c r="F307" s="115"/>
      <c r="G307" s="115"/>
    </row>
    <row r="308" spans="1:7" ht="20.25" customHeight="1" x14ac:dyDescent="0.15">
      <c r="A308" s="195"/>
      <c r="B308" s="115"/>
      <c r="C308" s="115"/>
      <c r="D308" s="115"/>
      <c r="E308" s="115"/>
      <c r="F308" s="115"/>
      <c r="G308" s="115"/>
    </row>
    <row r="309" spans="1:7" ht="20.25" customHeight="1" x14ac:dyDescent="0.15">
      <c r="A309" s="195"/>
      <c r="B309" s="115"/>
      <c r="C309" s="115"/>
      <c r="D309" s="115"/>
      <c r="E309" s="115"/>
      <c r="F309" s="115"/>
      <c r="G309" s="115"/>
    </row>
    <row r="310" spans="1:7" ht="20.25" customHeight="1" x14ac:dyDescent="0.15">
      <c r="A310" s="195"/>
      <c r="B310" s="115"/>
      <c r="C310" s="115"/>
      <c r="D310" s="115"/>
      <c r="E310" s="115"/>
      <c r="F310" s="115"/>
      <c r="G310" s="115"/>
    </row>
    <row r="311" spans="1:7" ht="20.25" customHeight="1" x14ac:dyDescent="0.15">
      <c r="A311" s="195"/>
      <c r="B311" s="115"/>
      <c r="C311" s="115"/>
      <c r="D311" s="115"/>
      <c r="E311" s="115"/>
      <c r="F311" s="115"/>
      <c r="G311" s="115"/>
    </row>
    <row r="312" spans="1:7" ht="20.25" customHeight="1" x14ac:dyDescent="0.15">
      <c r="A312" s="195"/>
      <c r="B312" s="115"/>
      <c r="C312" s="115"/>
      <c r="D312" s="115"/>
      <c r="E312" s="115"/>
      <c r="F312" s="115"/>
      <c r="G312" s="115"/>
    </row>
    <row r="313" spans="1:7" ht="20.25" customHeight="1" x14ac:dyDescent="0.15">
      <c r="A313" s="195"/>
      <c r="B313" s="115"/>
      <c r="C313" s="115"/>
      <c r="D313" s="115"/>
      <c r="E313" s="115"/>
      <c r="F313" s="115"/>
      <c r="G313" s="115"/>
    </row>
    <row r="314" spans="1:7" ht="20.25" customHeight="1" x14ac:dyDescent="0.15">
      <c r="A314" s="195"/>
      <c r="B314" s="115"/>
      <c r="C314" s="115"/>
      <c r="D314" s="115"/>
      <c r="E314" s="115"/>
      <c r="F314" s="115"/>
      <c r="G314" s="115"/>
    </row>
    <row r="315" spans="1:7" ht="20.25" customHeight="1" x14ac:dyDescent="0.15">
      <c r="A315" s="195"/>
      <c r="B315" s="115"/>
      <c r="C315" s="115"/>
      <c r="D315" s="115"/>
      <c r="E315" s="115"/>
      <c r="F315" s="115"/>
      <c r="G315" s="115"/>
    </row>
    <row r="316" spans="1:7" ht="20.25" customHeight="1" x14ac:dyDescent="0.15">
      <c r="A316" s="195"/>
      <c r="B316" s="115"/>
      <c r="C316" s="115"/>
      <c r="D316" s="115"/>
      <c r="E316" s="115"/>
      <c r="F316" s="115"/>
      <c r="G316" s="115"/>
    </row>
    <row r="317" spans="1:7" ht="20.25" customHeight="1" x14ac:dyDescent="0.15">
      <c r="A317" s="195"/>
      <c r="B317" s="115"/>
      <c r="C317" s="115"/>
      <c r="D317" s="115"/>
      <c r="E317" s="115"/>
      <c r="F317" s="115"/>
      <c r="G317" s="115"/>
    </row>
    <row r="318" spans="1:7" ht="20.25" customHeight="1" x14ac:dyDescent="0.15">
      <c r="A318" s="195"/>
      <c r="B318" s="115"/>
      <c r="C318" s="115"/>
      <c r="D318" s="115"/>
      <c r="E318" s="115"/>
      <c r="F318" s="115"/>
      <c r="G318" s="115"/>
    </row>
    <row r="319" spans="1:7" ht="20.25" customHeight="1" x14ac:dyDescent="0.15">
      <c r="A319" s="195"/>
      <c r="B319" s="115"/>
      <c r="C319" s="115"/>
      <c r="D319" s="115"/>
      <c r="E319" s="115"/>
      <c r="F319" s="115"/>
      <c r="G319" s="115"/>
    </row>
    <row r="320" spans="1:7" ht="20.25" customHeight="1" x14ac:dyDescent="0.15">
      <c r="A320" s="195"/>
      <c r="B320" s="115"/>
      <c r="C320" s="115"/>
      <c r="D320" s="115"/>
      <c r="E320" s="115"/>
      <c r="F320" s="115"/>
      <c r="G320" s="115"/>
    </row>
    <row r="321" spans="1:7" ht="20.25" customHeight="1" x14ac:dyDescent="0.15">
      <c r="A321" s="195"/>
      <c r="B321" s="115"/>
      <c r="C321" s="115"/>
      <c r="D321" s="115"/>
      <c r="E321" s="115"/>
      <c r="F321" s="115"/>
      <c r="G321" s="115"/>
    </row>
    <row r="322" spans="1:7" ht="20.25" customHeight="1" x14ac:dyDescent="0.15">
      <c r="A322" s="195"/>
      <c r="B322" s="115"/>
      <c r="C322" s="115"/>
      <c r="D322" s="115"/>
      <c r="E322" s="115"/>
      <c r="F322" s="115"/>
      <c r="G322" s="115"/>
    </row>
    <row r="323" spans="1:7" ht="20.25" customHeight="1" x14ac:dyDescent="0.15">
      <c r="A323" s="195"/>
      <c r="B323" s="115"/>
      <c r="C323" s="115"/>
      <c r="D323" s="115"/>
      <c r="E323" s="115"/>
      <c r="F323" s="115"/>
      <c r="G323" s="115"/>
    </row>
    <row r="324" spans="1:7" ht="20.25" customHeight="1" x14ac:dyDescent="0.15">
      <c r="A324" s="195"/>
      <c r="B324" s="115"/>
      <c r="C324" s="115"/>
      <c r="D324" s="115"/>
      <c r="E324" s="115"/>
      <c r="F324" s="115"/>
      <c r="G324" s="115"/>
    </row>
    <row r="325" spans="1:7" ht="20.25" customHeight="1" x14ac:dyDescent="0.15">
      <c r="A325" s="195"/>
      <c r="B325" s="115"/>
      <c r="C325" s="115"/>
      <c r="D325" s="115"/>
      <c r="E325" s="115"/>
      <c r="F325" s="115"/>
      <c r="G325" s="115"/>
    </row>
    <row r="326" spans="1:7" ht="20.25" customHeight="1" x14ac:dyDescent="0.15">
      <c r="A326" s="195"/>
      <c r="B326" s="115"/>
      <c r="C326" s="115"/>
      <c r="D326" s="115"/>
      <c r="E326" s="115"/>
      <c r="F326" s="115"/>
      <c r="G326" s="115"/>
    </row>
    <row r="327" spans="1:7" ht="20.25" customHeight="1" x14ac:dyDescent="0.15">
      <c r="A327" s="195"/>
      <c r="B327" s="115"/>
      <c r="C327" s="115"/>
      <c r="D327" s="115"/>
      <c r="E327" s="115"/>
      <c r="F327" s="115"/>
      <c r="G327" s="115"/>
    </row>
    <row r="328" spans="1:7" ht="20.25" customHeight="1" x14ac:dyDescent="0.15">
      <c r="A328" s="195"/>
      <c r="B328" s="115"/>
      <c r="C328" s="115"/>
      <c r="D328" s="115"/>
      <c r="E328" s="115"/>
      <c r="F328" s="115"/>
      <c r="G328" s="115"/>
    </row>
    <row r="329" spans="1:7" ht="20.25" customHeight="1" x14ac:dyDescent="0.15">
      <c r="A329" s="195"/>
      <c r="B329" s="115"/>
      <c r="C329" s="115"/>
      <c r="D329" s="115"/>
      <c r="E329" s="115"/>
      <c r="F329" s="115"/>
      <c r="G329" s="115"/>
    </row>
    <row r="330" spans="1:7" ht="20.25" customHeight="1" x14ac:dyDescent="0.15">
      <c r="A330" s="195"/>
      <c r="B330" s="115"/>
      <c r="C330" s="115"/>
      <c r="D330" s="115"/>
      <c r="E330" s="115"/>
      <c r="F330" s="115"/>
      <c r="G330" s="115"/>
    </row>
    <row r="331" spans="1:7" ht="20.25" customHeight="1" x14ac:dyDescent="0.15">
      <c r="A331" s="195"/>
      <c r="B331" s="115"/>
      <c r="C331" s="115"/>
      <c r="D331" s="115"/>
      <c r="E331" s="115"/>
      <c r="F331" s="115"/>
      <c r="G331" s="115"/>
    </row>
    <row r="332" spans="1:7" ht="20.25" customHeight="1" x14ac:dyDescent="0.15">
      <c r="A332" s="195"/>
      <c r="B332" s="115"/>
      <c r="C332" s="115"/>
      <c r="D332" s="115"/>
      <c r="E332" s="115"/>
      <c r="F332" s="115"/>
      <c r="G332" s="115"/>
    </row>
    <row r="333" spans="1:7" ht="20.25" customHeight="1" x14ac:dyDescent="0.15">
      <c r="A333" s="195"/>
      <c r="B333" s="115"/>
      <c r="C333" s="115"/>
      <c r="D333" s="115"/>
      <c r="E333" s="115"/>
      <c r="F333" s="115"/>
      <c r="G333" s="115"/>
    </row>
    <row r="334" spans="1:7" ht="20.25" customHeight="1" x14ac:dyDescent="0.15">
      <c r="A334" s="195"/>
      <c r="B334" s="115"/>
      <c r="C334" s="115"/>
      <c r="D334" s="115"/>
      <c r="E334" s="115"/>
      <c r="F334" s="115"/>
      <c r="G334" s="115"/>
    </row>
    <row r="335" spans="1:7" ht="20.25" customHeight="1" x14ac:dyDescent="0.15">
      <c r="A335" s="195"/>
      <c r="B335" s="115"/>
      <c r="C335" s="115"/>
      <c r="D335" s="115"/>
      <c r="E335" s="115"/>
      <c r="F335" s="115"/>
      <c r="G335" s="115"/>
    </row>
    <row r="336" spans="1:7" ht="20.25" customHeight="1" x14ac:dyDescent="0.15">
      <c r="A336" s="195"/>
      <c r="B336" s="115"/>
      <c r="C336" s="115"/>
      <c r="D336" s="115"/>
      <c r="E336" s="115"/>
      <c r="F336" s="115"/>
      <c r="G336" s="115"/>
    </row>
    <row r="337" spans="1:7" ht="20.25" customHeight="1" x14ac:dyDescent="0.15">
      <c r="A337" s="195"/>
      <c r="B337" s="115"/>
      <c r="C337" s="115"/>
      <c r="D337" s="115"/>
      <c r="E337" s="115"/>
      <c r="F337" s="115"/>
      <c r="G337" s="115"/>
    </row>
    <row r="338" spans="1:7" ht="20.25" customHeight="1" x14ac:dyDescent="0.15">
      <c r="A338" s="195"/>
      <c r="B338" s="115"/>
      <c r="C338" s="115"/>
      <c r="D338" s="115"/>
      <c r="E338" s="115"/>
      <c r="F338" s="115"/>
      <c r="G338" s="115"/>
    </row>
    <row r="339" spans="1:7" ht="20.25" customHeight="1" x14ac:dyDescent="0.15">
      <c r="A339" s="195"/>
      <c r="B339" s="115"/>
      <c r="C339" s="115"/>
      <c r="D339" s="115"/>
      <c r="E339" s="115"/>
      <c r="F339" s="115"/>
      <c r="G339" s="115"/>
    </row>
    <row r="340" spans="1:7" ht="20.25" customHeight="1" x14ac:dyDescent="0.15">
      <c r="A340" s="195"/>
      <c r="B340" s="115"/>
      <c r="C340" s="115"/>
      <c r="D340" s="115"/>
      <c r="E340" s="115"/>
      <c r="F340" s="115"/>
      <c r="G340" s="115"/>
    </row>
    <row r="341" spans="1:7" ht="20.25" customHeight="1" x14ac:dyDescent="0.15">
      <c r="A341" s="195"/>
      <c r="B341" s="115"/>
      <c r="C341" s="115"/>
      <c r="D341" s="115"/>
      <c r="E341" s="115"/>
      <c r="F341" s="115"/>
      <c r="G341" s="115"/>
    </row>
    <row r="342" spans="1:7" ht="20.25" customHeight="1" x14ac:dyDescent="0.15">
      <c r="A342" s="195"/>
      <c r="B342" s="115"/>
      <c r="C342" s="115"/>
      <c r="D342" s="115"/>
      <c r="E342" s="115"/>
      <c r="F342" s="115"/>
      <c r="G342" s="115"/>
    </row>
    <row r="343" spans="1:7" ht="20.25" customHeight="1" x14ac:dyDescent="0.15">
      <c r="A343" s="195"/>
      <c r="B343" s="115"/>
      <c r="C343" s="115"/>
      <c r="D343" s="115"/>
      <c r="E343" s="115"/>
      <c r="F343" s="115"/>
      <c r="G343" s="115"/>
    </row>
    <row r="344" spans="1:7" ht="20.25" customHeight="1" x14ac:dyDescent="0.15">
      <c r="A344" s="195"/>
      <c r="B344" s="115"/>
      <c r="C344" s="115"/>
      <c r="D344" s="115"/>
      <c r="E344" s="115"/>
      <c r="F344" s="115"/>
      <c r="G344" s="115"/>
    </row>
    <row r="345" spans="1:7" ht="20.25" customHeight="1" x14ac:dyDescent="0.15">
      <c r="A345" s="195"/>
      <c r="B345" s="115"/>
      <c r="C345" s="115"/>
      <c r="D345" s="115"/>
      <c r="E345" s="115"/>
      <c r="F345" s="115"/>
      <c r="G345" s="115"/>
    </row>
    <row r="346" spans="1:7" ht="20.25" customHeight="1" x14ac:dyDescent="0.15">
      <c r="A346" s="195"/>
      <c r="B346" s="115"/>
      <c r="C346" s="115"/>
      <c r="D346" s="115"/>
      <c r="E346" s="115"/>
      <c r="F346" s="115"/>
      <c r="G346" s="115"/>
    </row>
    <row r="347" spans="1:7" ht="20.25" customHeight="1" x14ac:dyDescent="0.15">
      <c r="A347" s="195"/>
      <c r="B347" s="115"/>
      <c r="C347" s="115"/>
      <c r="D347" s="115"/>
      <c r="E347" s="115"/>
      <c r="F347" s="115"/>
      <c r="G347" s="115"/>
    </row>
    <row r="348" spans="1:7" ht="20.25" customHeight="1" x14ac:dyDescent="0.15">
      <c r="A348" s="195"/>
      <c r="B348" s="115"/>
      <c r="C348" s="115"/>
      <c r="D348" s="115"/>
      <c r="E348" s="115"/>
      <c r="F348" s="115"/>
      <c r="G348" s="115"/>
    </row>
    <row r="349" spans="1:7" ht="20.25" customHeight="1" x14ac:dyDescent="0.15">
      <c r="A349" s="195"/>
      <c r="B349" s="115"/>
      <c r="C349" s="115"/>
      <c r="D349" s="115"/>
      <c r="E349" s="115"/>
      <c r="F349" s="115"/>
      <c r="G349" s="115"/>
    </row>
    <row r="350" spans="1:7" ht="20.25" customHeight="1" x14ac:dyDescent="0.15">
      <c r="A350" s="195"/>
      <c r="B350" s="115"/>
      <c r="C350" s="115"/>
      <c r="D350" s="115"/>
      <c r="E350" s="115"/>
      <c r="F350" s="115"/>
      <c r="G350" s="115"/>
    </row>
    <row r="351" spans="1:7" ht="20.25" customHeight="1" x14ac:dyDescent="0.15">
      <c r="A351" s="195"/>
      <c r="B351" s="115"/>
      <c r="C351" s="115"/>
      <c r="D351" s="115"/>
      <c r="E351" s="115"/>
      <c r="F351" s="115"/>
      <c r="G351" s="115"/>
    </row>
    <row r="352" spans="1:7" ht="20.25" customHeight="1" x14ac:dyDescent="0.15">
      <c r="A352" s="195"/>
      <c r="B352" s="115"/>
      <c r="C352" s="115"/>
      <c r="D352" s="115"/>
      <c r="E352" s="115"/>
      <c r="F352" s="115"/>
      <c r="G352" s="115"/>
    </row>
    <row r="353" spans="1:7" ht="20.25" customHeight="1" x14ac:dyDescent="0.15">
      <c r="A353" s="195"/>
      <c r="B353" s="115"/>
      <c r="C353" s="115"/>
      <c r="D353" s="115"/>
      <c r="E353" s="115"/>
      <c r="F353" s="115"/>
      <c r="G353" s="115"/>
    </row>
    <row r="354" spans="1:7" ht="20.25" customHeight="1" x14ac:dyDescent="0.15">
      <c r="A354" s="195"/>
      <c r="B354" s="115"/>
      <c r="C354" s="115"/>
      <c r="D354" s="115"/>
      <c r="E354" s="115"/>
      <c r="F354" s="115"/>
      <c r="G354" s="115"/>
    </row>
    <row r="355" spans="1:7" ht="20.25" customHeight="1" x14ac:dyDescent="0.15">
      <c r="A355" s="195"/>
      <c r="B355" s="115"/>
      <c r="C355" s="115"/>
      <c r="D355" s="115"/>
      <c r="E355" s="115"/>
      <c r="F355" s="115"/>
      <c r="G355" s="115"/>
    </row>
    <row r="356" spans="1:7" ht="20.25" customHeight="1" x14ac:dyDescent="0.15">
      <c r="A356" s="195"/>
      <c r="B356" s="115"/>
      <c r="C356" s="115"/>
      <c r="D356" s="115"/>
      <c r="E356" s="115"/>
      <c r="F356" s="115"/>
      <c r="G356" s="115"/>
    </row>
    <row r="357" spans="1:7" ht="20.25" customHeight="1" x14ac:dyDescent="0.15">
      <c r="A357" s="195"/>
      <c r="B357" s="115"/>
      <c r="C357" s="115"/>
      <c r="D357" s="115"/>
      <c r="E357" s="115"/>
      <c r="F357" s="115"/>
      <c r="G357" s="115"/>
    </row>
    <row r="358" spans="1:7" ht="20.25" customHeight="1" x14ac:dyDescent="0.15">
      <c r="A358" s="195"/>
      <c r="B358" s="115"/>
      <c r="C358" s="115"/>
      <c r="D358" s="115"/>
      <c r="E358" s="115"/>
      <c r="F358" s="115"/>
      <c r="G358" s="115"/>
    </row>
    <row r="359" spans="1:7" ht="20.25" customHeight="1" x14ac:dyDescent="0.15">
      <c r="A359" s="195"/>
      <c r="B359" s="115"/>
      <c r="C359" s="115"/>
      <c r="D359" s="115"/>
      <c r="E359" s="115"/>
      <c r="F359" s="115"/>
      <c r="G359" s="115"/>
    </row>
    <row r="360" spans="1:7" ht="20.25" customHeight="1" x14ac:dyDescent="0.15">
      <c r="A360" s="195"/>
      <c r="B360" s="115"/>
      <c r="C360" s="115"/>
      <c r="D360" s="115"/>
      <c r="E360" s="115"/>
      <c r="F360" s="115"/>
      <c r="G360" s="115"/>
    </row>
    <row r="361" spans="1:7" ht="20.25" customHeight="1" x14ac:dyDescent="0.15">
      <c r="A361" s="195"/>
      <c r="B361" s="115"/>
      <c r="C361" s="115"/>
      <c r="D361" s="115"/>
      <c r="E361" s="115"/>
      <c r="F361" s="115"/>
      <c r="G361" s="115"/>
    </row>
    <row r="362" spans="1:7" ht="20.25" customHeight="1" x14ac:dyDescent="0.15">
      <c r="A362" s="195"/>
      <c r="B362" s="115"/>
      <c r="C362" s="115"/>
      <c r="D362" s="115"/>
      <c r="E362" s="115"/>
      <c r="F362" s="115"/>
      <c r="G362" s="115"/>
    </row>
    <row r="363" spans="1:7" ht="20.25" customHeight="1" x14ac:dyDescent="0.15">
      <c r="A363" s="195"/>
      <c r="B363" s="115"/>
      <c r="C363" s="115"/>
      <c r="D363" s="115"/>
      <c r="E363" s="115"/>
      <c r="F363" s="115"/>
      <c r="G363" s="115"/>
    </row>
    <row r="364" spans="1:7" ht="20.25" customHeight="1" x14ac:dyDescent="0.15">
      <c r="A364" s="195"/>
      <c r="B364" s="115"/>
      <c r="C364" s="115"/>
      <c r="D364" s="115"/>
      <c r="E364" s="115"/>
      <c r="F364" s="115"/>
      <c r="G364" s="115"/>
    </row>
    <row r="365" spans="1:7" ht="20.25" customHeight="1" x14ac:dyDescent="0.15">
      <c r="A365" s="195"/>
      <c r="B365" s="115"/>
      <c r="C365" s="115"/>
      <c r="D365" s="115"/>
      <c r="E365" s="115"/>
      <c r="F365" s="115"/>
      <c r="G365" s="115"/>
    </row>
    <row r="366" spans="1:7" ht="20.25" customHeight="1" x14ac:dyDescent="0.15">
      <c r="A366" s="195"/>
      <c r="B366" s="115"/>
      <c r="C366" s="115"/>
      <c r="D366" s="115"/>
      <c r="E366" s="115"/>
      <c r="F366" s="115"/>
      <c r="G366" s="115"/>
    </row>
    <row r="367" spans="1:7" ht="20.25" customHeight="1" x14ac:dyDescent="0.15">
      <c r="A367" s="195"/>
      <c r="B367" s="115"/>
      <c r="C367" s="115"/>
      <c r="D367" s="115"/>
      <c r="E367" s="115"/>
      <c r="F367" s="115"/>
      <c r="G367" s="115"/>
    </row>
    <row r="368" spans="1:7" ht="20.25" customHeight="1" x14ac:dyDescent="0.15">
      <c r="A368" s="195"/>
      <c r="B368" s="115"/>
      <c r="C368" s="115"/>
      <c r="D368" s="115"/>
      <c r="E368" s="115"/>
      <c r="F368" s="115"/>
      <c r="G368" s="115"/>
    </row>
    <row r="369" spans="1:7" ht="20.25" customHeight="1" x14ac:dyDescent="0.15">
      <c r="A369" s="195"/>
      <c r="B369" s="115"/>
      <c r="C369" s="115"/>
      <c r="D369" s="115"/>
      <c r="E369" s="115"/>
      <c r="F369" s="115"/>
      <c r="G369" s="115"/>
    </row>
    <row r="370" spans="1:7" ht="20.25" customHeight="1" x14ac:dyDescent="0.15">
      <c r="A370" s="195"/>
      <c r="B370" s="115"/>
      <c r="C370" s="115"/>
      <c r="D370" s="115"/>
      <c r="E370" s="115"/>
      <c r="F370" s="115"/>
      <c r="G370" s="115"/>
    </row>
    <row r="371" spans="1:7" ht="20.25" customHeight="1" x14ac:dyDescent="0.15">
      <c r="A371" s="195"/>
      <c r="B371" s="115"/>
      <c r="C371" s="115"/>
      <c r="D371" s="115"/>
      <c r="E371" s="115"/>
      <c r="F371" s="115"/>
      <c r="G371" s="115"/>
    </row>
    <row r="372" spans="1:7" ht="20.25" customHeight="1" x14ac:dyDescent="0.15">
      <c r="A372" s="195"/>
      <c r="B372" s="115"/>
      <c r="C372" s="115"/>
      <c r="D372" s="115"/>
      <c r="E372" s="115"/>
      <c r="F372" s="115"/>
      <c r="G372" s="115"/>
    </row>
    <row r="373" spans="1:7" ht="20.25" customHeight="1" x14ac:dyDescent="0.15">
      <c r="A373" s="195"/>
      <c r="B373" s="115"/>
      <c r="C373" s="115"/>
      <c r="D373" s="115"/>
      <c r="E373" s="115"/>
      <c r="F373" s="115"/>
      <c r="G373" s="115"/>
    </row>
    <row r="374" spans="1:7" ht="20.25" customHeight="1" x14ac:dyDescent="0.15">
      <c r="A374" s="195"/>
      <c r="B374" s="115"/>
      <c r="C374" s="115"/>
      <c r="D374" s="115"/>
      <c r="E374" s="115"/>
      <c r="F374" s="115"/>
      <c r="G374" s="115"/>
    </row>
    <row r="375" spans="1:7" ht="20.25" customHeight="1" x14ac:dyDescent="0.15">
      <c r="A375" s="195"/>
      <c r="B375" s="115"/>
      <c r="C375" s="115"/>
      <c r="D375" s="115"/>
      <c r="E375" s="115"/>
      <c r="F375" s="115"/>
      <c r="G375" s="115"/>
    </row>
    <row r="376" spans="1:7" ht="20.25" customHeight="1" x14ac:dyDescent="0.15">
      <c r="A376" s="195"/>
      <c r="B376" s="115"/>
      <c r="C376" s="115"/>
      <c r="D376" s="115"/>
      <c r="E376" s="115"/>
      <c r="F376" s="115"/>
      <c r="G376" s="115"/>
    </row>
    <row r="377" spans="1:7" ht="20.25" customHeight="1" x14ac:dyDescent="0.15">
      <c r="A377" s="195"/>
      <c r="B377" s="115"/>
      <c r="C377" s="115"/>
      <c r="D377" s="115"/>
      <c r="E377" s="115"/>
      <c r="F377" s="115"/>
      <c r="G377" s="115"/>
    </row>
    <row r="378" spans="1:7" ht="20.25" customHeight="1" x14ac:dyDescent="0.15">
      <c r="A378" s="195"/>
      <c r="B378" s="115"/>
      <c r="C378" s="115"/>
      <c r="D378" s="115"/>
      <c r="E378" s="115"/>
      <c r="F378" s="115"/>
      <c r="G378" s="115"/>
    </row>
    <row r="379" spans="1:7" ht="20.25" customHeight="1" x14ac:dyDescent="0.15">
      <c r="A379" s="195"/>
      <c r="B379" s="115"/>
      <c r="C379" s="115"/>
      <c r="D379" s="115"/>
      <c r="E379" s="115"/>
      <c r="F379" s="115"/>
      <c r="G379" s="115"/>
    </row>
    <row r="380" spans="1:7" ht="20.25" customHeight="1" x14ac:dyDescent="0.15">
      <c r="A380" s="195"/>
      <c r="B380" s="115"/>
      <c r="C380" s="115"/>
      <c r="D380" s="115"/>
      <c r="E380" s="115"/>
      <c r="F380" s="115"/>
      <c r="G380" s="115"/>
    </row>
    <row r="381" spans="1:7" ht="20.25" customHeight="1" x14ac:dyDescent="0.15">
      <c r="A381" s="195"/>
      <c r="B381" s="115"/>
      <c r="C381" s="115"/>
      <c r="D381" s="115"/>
      <c r="E381" s="115"/>
      <c r="F381" s="115"/>
      <c r="G381" s="115"/>
    </row>
    <row r="382" spans="1:7" ht="20.25" customHeight="1" x14ac:dyDescent="0.15">
      <c r="A382" s="195"/>
      <c r="B382" s="115"/>
      <c r="C382" s="115"/>
      <c r="D382" s="115"/>
      <c r="E382" s="115"/>
      <c r="F382" s="115"/>
      <c r="G382" s="115"/>
    </row>
    <row r="383" spans="1:7" ht="20.25" customHeight="1" x14ac:dyDescent="0.15">
      <c r="A383" s="195"/>
      <c r="B383" s="115"/>
      <c r="C383" s="115"/>
      <c r="D383" s="115"/>
      <c r="E383" s="115"/>
      <c r="F383" s="115"/>
      <c r="G383" s="115"/>
    </row>
    <row r="384" spans="1:7" ht="20.25" customHeight="1" x14ac:dyDescent="0.15">
      <c r="A384" s="195"/>
      <c r="B384" s="115"/>
      <c r="C384" s="115"/>
      <c r="D384" s="115"/>
      <c r="E384" s="115"/>
      <c r="F384" s="115"/>
      <c r="G384" s="115"/>
    </row>
    <row r="385" spans="1:7" ht="20.25" customHeight="1" x14ac:dyDescent="0.15">
      <c r="A385" s="195"/>
      <c r="B385" s="115"/>
      <c r="C385" s="115"/>
      <c r="D385" s="115"/>
      <c r="E385" s="115"/>
      <c r="F385" s="115"/>
      <c r="G385" s="115"/>
    </row>
    <row r="386" spans="1:7" ht="20.25" customHeight="1" x14ac:dyDescent="0.15">
      <c r="A386" s="195"/>
      <c r="B386" s="115"/>
      <c r="C386" s="115"/>
      <c r="D386" s="115"/>
      <c r="E386" s="115"/>
      <c r="F386" s="115"/>
      <c r="G386" s="115"/>
    </row>
    <row r="387" spans="1:7" ht="20.25" customHeight="1" x14ac:dyDescent="0.15">
      <c r="A387" s="195"/>
      <c r="B387" s="115"/>
      <c r="C387" s="115"/>
      <c r="D387" s="115"/>
      <c r="E387" s="115"/>
      <c r="F387" s="115"/>
      <c r="G387" s="115"/>
    </row>
    <row r="388" spans="1:7" ht="20.25" customHeight="1" x14ac:dyDescent="0.15">
      <c r="A388" s="195"/>
      <c r="B388" s="115"/>
      <c r="C388" s="115"/>
      <c r="D388" s="115"/>
      <c r="E388" s="115"/>
      <c r="F388" s="115"/>
      <c r="G388" s="115"/>
    </row>
    <row r="389" spans="1:7" ht="20.25" customHeight="1" x14ac:dyDescent="0.15">
      <c r="A389" s="195"/>
      <c r="B389" s="115"/>
      <c r="C389" s="115"/>
      <c r="D389" s="115"/>
      <c r="E389" s="115"/>
      <c r="F389" s="115"/>
      <c r="G389" s="115"/>
    </row>
    <row r="390" spans="1:7" ht="20.25" customHeight="1" x14ac:dyDescent="0.15">
      <c r="A390" s="195"/>
      <c r="B390" s="115"/>
      <c r="C390" s="115"/>
      <c r="D390" s="115"/>
      <c r="E390" s="115"/>
      <c r="F390" s="115"/>
      <c r="G390" s="115"/>
    </row>
    <row r="391" spans="1:7" ht="20.25" customHeight="1" x14ac:dyDescent="0.15">
      <c r="A391" s="195"/>
      <c r="B391" s="115"/>
      <c r="C391" s="115"/>
      <c r="D391" s="115"/>
      <c r="E391" s="115"/>
      <c r="F391" s="115"/>
      <c r="G391" s="115"/>
    </row>
    <row r="392" spans="1:7" ht="20.25" customHeight="1" x14ac:dyDescent="0.15">
      <c r="A392" s="195"/>
      <c r="B392" s="115"/>
      <c r="C392" s="115"/>
      <c r="D392" s="115"/>
      <c r="E392" s="115"/>
      <c r="F392" s="115"/>
      <c r="G392" s="115"/>
    </row>
    <row r="393" spans="1:7" ht="20.25" customHeight="1" x14ac:dyDescent="0.15">
      <c r="A393" s="195"/>
      <c r="B393" s="115"/>
      <c r="C393" s="115"/>
      <c r="D393" s="115"/>
      <c r="E393" s="115"/>
      <c r="F393" s="115"/>
      <c r="G393" s="115"/>
    </row>
    <row r="394" spans="1:7" ht="20.25" customHeight="1" x14ac:dyDescent="0.15">
      <c r="A394" s="195"/>
      <c r="B394" s="115"/>
      <c r="C394" s="115"/>
      <c r="D394" s="115"/>
      <c r="E394" s="115"/>
      <c r="F394" s="115"/>
      <c r="G394" s="115"/>
    </row>
    <row r="395" spans="1:7" ht="20.25" customHeight="1" x14ac:dyDescent="0.15">
      <c r="A395" s="195"/>
      <c r="B395" s="115"/>
      <c r="C395" s="115"/>
      <c r="D395" s="115"/>
      <c r="E395" s="115"/>
      <c r="F395" s="115"/>
      <c r="G395" s="115"/>
    </row>
    <row r="396" spans="1:7" ht="20.25" customHeight="1" x14ac:dyDescent="0.15">
      <c r="A396" s="195"/>
      <c r="B396" s="115"/>
      <c r="C396" s="115"/>
      <c r="D396" s="115"/>
      <c r="E396" s="115"/>
      <c r="F396" s="115"/>
      <c r="G396" s="115"/>
    </row>
    <row r="397" spans="1:7" ht="20.25" customHeight="1" x14ac:dyDescent="0.15">
      <c r="A397" s="195"/>
      <c r="B397" s="115"/>
      <c r="C397" s="115"/>
      <c r="D397" s="115"/>
      <c r="E397" s="115"/>
      <c r="F397" s="115"/>
      <c r="G397" s="115"/>
    </row>
    <row r="398" spans="1:7" ht="20.25" customHeight="1" x14ac:dyDescent="0.15">
      <c r="A398" s="195"/>
      <c r="B398" s="115"/>
      <c r="C398" s="115"/>
      <c r="D398" s="115"/>
      <c r="E398" s="115"/>
      <c r="F398" s="115"/>
      <c r="G398" s="115"/>
    </row>
    <row r="399" spans="1:7" ht="20.25" customHeight="1" x14ac:dyDescent="0.15">
      <c r="A399" s="195"/>
      <c r="B399" s="115"/>
      <c r="C399" s="115"/>
      <c r="D399" s="115"/>
      <c r="E399" s="115"/>
      <c r="F399" s="115"/>
      <c r="G399" s="115"/>
    </row>
    <row r="400" spans="1:7" ht="20.25" customHeight="1" x14ac:dyDescent="0.15">
      <c r="A400" s="195"/>
      <c r="B400" s="115"/>
      <c r="C400" s="115"/>
      <c r="D400" s="115"/>
      <c r="E400" s="115"/>
      <c r="F400" s="115"/>
      <c r="G400" s="115"/>
    </row>
    <row r="401" spans="1:7" ht="20.25" customHeight="1" x14ac:dyDescent="0.15">
      <c r="A401" s="195"/>
      <c r="B401" s="115"/>
      <c r="C401" s="115"/>
      <c r="D401" s="115"/>
      <c r="E401" s="115"/>
      <c r="F401" s="115"/>
      <c r="G401" s="115"/>
    </row>
    <row r="402" spans="1:7" ht="20.25" customHeight="1" x14ac:dyDescent="0.15">
      <c r="A402" s="195"/>
      <c r="B402" s="115"/>
      <c r="C402" s="115"/>
      <c r="D402" s="115"/>
      <c r="E402" s="115"/>
      <c r="F402" s="115"/>
      <c r="G402" s="115"/>
    </row>
    <row r="403" spans="1:7" ht="20.25" customHeight="1" x14ac:dyDescent="0.15">
      <c r="A403" s="195"/>
      <c r="B403" s="115"/>
      <c r="C403" s="115"/>
      <c r="D403" s="115"/>
      <c r="E403" s="115"/>
      <c r="F403" s="115"/>
      <c r="G403" s="115"/>
    </row>
    <row r="404" spans="1:7" ht="20.25" customHeight="1" x14ac:dyDescent="0.15">
      <c r="A404" s="195"/>
      <c r="B404" s="115"/>
      <c r="C404" s="115"/>
      <c r="D404" s="115"/>
      <c r="E404" s="115"/>
      <c r="F404" s="115"/>
      <c r="G404" s="115"/>
    </row>
    <row r="405" spans="1:7" ht="20.25" customHeight="1" x14ac:dyDescent="0.15">
      <c r="A405" s="195"/>
      <c r="B405" s="115"/>
      <c r="C405" s="115"/>
      <c r="D405" s="115"/>
      <c r="E405" s="115"/>
      <c r="F405" s="115"/>
      <c r="G405" s="115"/>
    </row>
    <row r="406" spans="1:7" ht="20.25" customHeight="1" x14ac:dyDescent="0.15">
      <c r="A406" s="195"/>
      <c r="B406" s="115"/>
      <c r="C406" s="115"/>
      <c r="D406" s="115"/>
      <c r="E406" s="115"/>
      <c r="F406" s="115"/>
      <c r="G406" s="115"/>
    </row>
    <row r="407" spans="1:7" ht="20.25" customHeight="1" x14ac:dyDescent="0.15">
      <c r="A407" s="195"/>
      <c r="B407" s="115"/>
      <c r="C407" s="115"/>
      <c r="D407" s="115"/>
      <c r="E407" s="115"/>
      <c r="F407" s="115"/>
      <c r="G407" s="115"/>
    </row>
    <row r="408" spans="1:7" ht="20.25" customHeight="1" x14ac:dyDescent="0.15">
      <c r="A408" s="195"/>
      <c r="B408" s="115"/>
      <c r="C408" s="115"/>
      <c r="D408" s="115"/>
      <c r="E408" s="115"/>
      <c r="F408" s="115"/>
      <c r="G408" s="115"/>
    </row>
    <row r="409" spans="1:7" ht="20.25" customHeight="1" x14ac:dyDescent="0.15">
      <c r="A409" s="195"/>
      <c r="B409" s="115"/>
      <c r="C409" s="115"/>
      <c r="D409" s="115"/>
      <c r="E409" s="115"/>
      <c r="F409" s="115"/>
      <c r="G409" s="115"/>
    </row>
    <row r="410" spans="1:7" ht="20.25" customHeight="1" x14ac:dyDescent="0.15">
      <c r="A410" s="195"/>
      <c r="B410" s="115"/>
      <c r="C410" s="115"/>
      <c r="D410" s="115"/>
      <c r="E410" s="115"/>
      <c r="F410" s="115"/>
      <c r="G410" s="115"/>
    </row>
    <row r="411" spans="1:7" ht="20.25" customHeight="1" x14ac:dyDescent="0.15">
      <c r="A411" s="195"/>
      <c r="B411" s="115"/>
      <c r="C411" s="115"/>
      <c r="D411" s="115"/>
      <c r="E411" s="115"/>
      <c r="F411" s="115"/>
      <c r="G411" s="115"/>
    </row>
    <row r="412" spans="1:7" ht="20.25" customHeight="1" x14ac:dyDescent="0.15">
      <c r="A412" s="195"/>
      <c r="B412" s="115"/>
      <c r="C412" s="115"/>
      <c r="D412" s="115"/>
      <c r="E412" s="115"/>
      <c r="F412" s="115"/>
      <c r="G412" s="115"/>
    </row>
    <row r="413" spans="1:7" ht="20.25" customHeight="1" x14ac:dyDescent="0.15">
      <c r="A413" s="195"/>
      <c r="B413" s="115"/>
      <c r="C413" s="115"/>
      <c r="D413" s="115"/>
      <c r="E413" s="115"/>
      <c r="F413" s="115"/>
      <c r="G413" s="115"/>
    </row>
    <row r="414" spans="1:7" ht="20.25" customHeight="1" x14ac:dyDescent="0.15">
      <c r="A414" s="195"/>
      <c r="B414" s="115"/>
      <c r="C414" s="115"/>
      <c r="D414" s="115"/>
      <c r="E414" s="115"/>
      <c r="F414" s="115"/>
      <c r="G414" s="115"/>
    </row>
    <row r="415" spans="1:7" ht="20.25" customHeight="1" x14ac:dyDescent="0.15">
      <c r="A415" s="195"/>
      <c r="B415" s="115"/>
      <c r="C415" s="115"/>
      <c r="D415" s="115"/>
      <c r="E415" s="115"/>
      <c r="F415" s="115"/>
      <c r="G415" s="115"/>
    </row>
    <row r="416" spans="1:7" ht="20.25" customHeight="1" x14ac:dyDescent="0.15">
      <c r="A416" s="195"/>
      <c r="B416" s="115"/>
      <c r="C416" s="115"/>
      <c r="D416" s="115"/>
      <c r="E416" s="115"/>
      <c r="F416" s="115"/>
      <c r="G416" s="115"/>
    </row>
    <row r="434" spans="1:7" ht="20.25" customHeight="1" x14ac:dyDescent="0.15">
      <c r="A434" s="118"/>
      <c r="B434" s="8"/>
      <c r="C434" s="8"/>
      <c r="D434" s="8"/>
      <c r="E434" s="8"/>
      <c r="F434" s="8"/>
      <c r="G434" s="119"/>
    </row>
  </sheetData>
  <mergeCells count="9">
    <mergeCell ref="B37:G37"/>
    <mergeCell ref="B2:G2"/>
    <mergeCell ref="B30:G30"/>
    <mergeCell ref="B34:G34"/>
    <mergeCell ref="B35:G35"/>
    <mergeCell ref="B36:G36"/>
    <mergeCell ref="B9:G9"/>
    <mergeCell ref="B18:G18"/>
    <mergeCell ref="B10:G10"/>
  </mergeCells>
  <phoneticPr fontId="2"/>
  <printOptions horizontalCentered="1"/>
  <pageMargins left="0.23622047244094491" right="0.23622047244094491" top="0.74803149606299213" bottom="0.74803149606299213" header="0.31496062992125984" footer="0.31496062992125984"/>
  <pageSetup paperSize="9" scale="60" fitToHeight="0" orientation="landscape" cellComments="asDisplayed" r:id="rId1"/>
  <headerFooter alignWithMargins="0"/>
  <rowBreaks count="1" manualBreakCount="1">
    <brk id="156" max="16383" man="1"/>
  </rowBreaks>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121"/>
  <sheetViews>
    <sheetView topLeftCell="A4" zoomScale="70" zoomScaleNormal="70" workbookViewId="0">
      <selection activeCell="B8" sqref="B8"/>
    </sheetView>
  </sheetViews>
  <sheetFormatPr defaultColWidth="9"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1" t="s">
        <v>913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7" s="2" customFormat="1" ht="14.25" customHeight="1" x14ac:dyDescent="0.15">
      <c r="AB3" s="950" t="s">
        <v>713</v>
      </c>
      <c r="AC3" s="951"/>
      <c r="AD3" s="951"/>
      <c r="AE3" s="951"/>
      <c r="AF3" s="952"/>
      <c r="AG3" s="1005"/>
      <c r="AH3" s="1006"/>
      <c r="AI3" s="1006"/>
      <c r="AJ3" s="1006"/>
      <c r="AK3" s="1007"/>
    </row>
    <row r="4" spans="2:37" s="2" customFormat="1" x14ac:dyDescent="0.15"/>
    <row r="5" spans="2:37" s="2" customFormat="1" x14ac:dyDescent="0.15">
      <c r="B5" s="1055" t="s">
        <v>914</v>
      </c>
      <c r="C5" s="1055"/>
      <c r="D5" s="1055"/>
      <c r="E5" s="1055"/>
      <c r="F5" s="1055"/>
      <c r="G5" s="1055"/>
      <c r="H5" s="1055"/>
      <c r="I5" s="1055"/>
      <c r="J5" s="1055"/>
      <c r="K5" s="1055"/>
      <c r="L5" s="1055"/>
      <c r="M5" s="1055"/>
      <c r="N5" s="1055"/>
      <c r="O5" s="1055"/>
      <c r="P5" s="1055"/>
      <c r="Q5" s="1055"/>
      <c r="R5" s="1055"/>
      <c r="S5" s="1055"/>
      <c r="T5" s="1055"/>
      <c r="U5" s="1055"/>
      <c r="V5" s="1055"/>
      <c r="W5" s="1055"/>
      <c r="X5" s="1055"/>
      <c r="Y5" s="1055"/>
      <c r="Z5" s="1055"/>
      <c r="AA5" s="1055"/>
      <c r="AB5" s="1055"/>
      <c r="AC5" s="1055"/>
      <c r="AD5" s="1055"/>
      <c r="AE5" s="1055"/>
      <c r="AF5" s="1055"/>
      <c r="AG5" s="1055"/>
      <c r="AH5" s="1055"/>
      <c r="AI5" s="1055"/>
      <c r="AJ5" s="1055"/>
      <c r="AK5" s="1055"/>
    </row>
    <row r="6" spans="2:37" s="2" customFormat="1" ht="13.5" customHeight="1" x14ac:dyDescent="0.15">
      <c r="AB6" s="45" t="s">
        <v>942</v>
      </c>
      <c r="AC6" s="1055"/>
      <c r="AD6" s="1055"/>
      <c r="AE6" s="45" t="s">
        <v>258</v>
      </c>
      <c r="AF6" s="1055"/>
      <c r="AG6" s="1055"/>
      <c r="AH6" s="2" t="s">
        <v>357</v>
      </c>
      <c r="AI6" s="1055"/>
      <c r="AJ6" s="1055"/>
      <c r="AK6" s="2" t="s">
        <v>270</v>
      </c>
    </row>
    <row r="7" spans="2:37" s="2" customFormat="1" x14ac:dyDescent="0.15">
      <c r="B7" s="1055" t="s">
        <v>948</v>
      </c>
      <c r="C7" s="1055"/>
      <c r="D7" s="1055"/>
      <c r="E7" s="1055"/>
      <c r="F7" s="1055"/>
      <c r="G7" s="1055"/>
      <c r="H7" s="1055"/>
      <c r="I7" s="1055"/>
      <c r="J7" s="1055"/>
      <c r="K7" s="1055"/>
      <c r="L7" s="12"/>
      <c r="M7" s="12"/>
      <c r="N7" s="12"/>
      <c r="O7" s="12"/>
      <c r="P7" s="12"/>
      <c r="Q7" s="12"/>
      <c r="R7" s="12"/>
      <c r="S7" s="12"/>
      <c r="T7" s="12"/>
      <c r="U7" s="12"/>
    </row>
    <row r="8" spans="2:37" s="2" customFormat="1" x14ac:dyDescent="0.15">
      <c r="V8" s="1056" t="s">
        <v>875</v>
      </c>
      <c r="W8" s="1056"/>
      <c r="X8" s="1056"/>
      <c r="Y8" s="1056"/>
      <c r="Z8" s="1056"/>
      <c r="AA8" s="1056"/>
      <c r="AB8" s="1056"/>
      <c r="AC8" s="1056"/>
      <c r="AD8" s="1056"/>
      <c r="AE8" s="1056"/>
      <c r="AF8" s="1056"/>
      <c r="AG8" s="1056"/>
      <c r="AH8" s="1056"/>
      <c r="AI8" s="1056"/>
      <c r="AJ8" s="1056"/>
      <c r="AK8" s="1056"/>
    </row>
    <row r="9" spans="2:37" s="2" customFormat="1" x14ac:dyDescent="0.15">
      <c r="Y9" s="1055"/>
      <c r="Z9" s="1055"/>
      <c r="AA9" s="1055"/>
      <c r="AB9" s="1055"/>
      <c r="AC9" s="1055"/>
      <c r="AD9" s="1055"/>
      <c r="AE9" s="1055"/>
      <c r="AF9" s="1055"/>
      <c r="AG9" s="1055"/>
      <c r="AH9" s="1055"/>
      <c r="AI9" s="1055"/>
      <c r="AJ9" s="1055"/>
      <c r="AK9" s="1055"/>
    </row>
    <row r="10" spans="2:37" s="2" customFormat="1" x14ac:dyDescent="0.15">
      <c r="V10" s="1055" t="s">
        <v>876</v>
      </c>
      <c r="W10" s="1055"/>
      <c r="X10" s="1055"/>
      <c r="Y10" s="1055"/>
      <c r="Z10" s="1055"/>
      <c r="AA10" s="1055"/>
      <c r="AB10" s="1055"/>
      <c r="AC10" s="1055"/>
      <c r="AD10" s="1055"/>
      <c r="AE10" s="1055"/>
      <c r="AF10" s="1055"/>
      <c r="AG10" s="1055"/>
      <c r="AH10" s="1055"/>
      <c r="AI10" s="1055"/>
      <c r="AJ10" s="1055"/>
      <c r="AK10" s="1055"/>
    </row>
    <row r="11" spans="2:37" s="2" customFormat="1" x14ac:dyDescent="0.15">
      <c r="Y11" s="1055"/>
      <c r="Z11" s="1055"/>
      <c r="AA11" s="1055"/>
      <c r="AB11" s="1055"/>
      <c r="AC11" s="1055"/>
      <c r="AD11" s="1055"/>
      <c r="AE11" s="1055"/>
      <c r="AF11" s="1055"/>
      <c r="AG11" s="1055"/>
      <c r="AH11" s="1055"/>
      <c r="AI11" s="1055"/>
      <c r="AJ11" s="1055"/>
      <c r="AK11" s="1055"/>
    </row>
    <row r="12" spans="2:37" s="2" customFormat="1" x14ac:dyDescent="0.15">
      <c r="C12" s="1" t="s">
        <v>877</v>
      </c>
      <c r="D12" s="1"/>
    </row>
    <row r="13" spans="2:37" s="2" customFormat="1" x14ac:dyDescent="0.15">
      <c r="N13" s="1046"/>
      <c r="O13" s="1046"/>
      <c r="AB13" s="950" t="s">
        <v>878</v>
      </c>
      <c r="AC13" s="951"/>
      <c r="AD13" s="951"/>
      <c r="AE13" s="951"/>
      <c r="AF13" s="951"/>
      <c r="AG13" s="951"/>
      <c r="AH13" s="951"/>
      <c r="AI13" s="952"/>
      <c r="AJ13" s="1045"/>
      <c r="AK13" s="1021"/>
    </row>
    <row r="14" spans="2:37" s="2" customFormat="1" ht="14.25" customHeight="1" x14ac:dyDescent="0.15">
      <c r="B14" s="935" t="s">
        <v>915</v>
      </c>
      <c r="C14" s="1011" t="s">
        <v>721</v>
      </c>
      <c r="D14" s="1012"/>
      <c r="E14" s="1012"/>
      <c r="F14" s="1012"/>
      <c r="G14" s="1012"/>
      <c r="H14" s="1012"/>
      <c r="I14" s="1012"/>
      <c r="J14" s="1012"/>
      <c r="K14" s="1012"/>
      <c r="L14" s="1048"/>
      <c r="M14" s="1147"/>
      <c r="N14" s="1148"/>
      <c r="O14" s="1148"/>
      <c r="P14" s="1148"/>
      <c r="Q14" s="1148"/>
      <c r="R14" s="1148"/>
      <c r="S14" s="1148"/>
      <c r="T14" s="1148"/>
      <c r="U14" s="1148"/>
      <c r="V14" s="1148"/>
      <c r="W14" s="1148"/>
      <c r="X14" s="1148"/>
      <c r="Y14" s="1148"/>
      <c r="Z14" s="1148"/>
      <c r="AA14" s="1148"/>
      <c r="AB14" s="1148"/>
      <c r="AC14" s="1148"/>
      <c r="AD14" s="1148"/>
      <c r="AE14" s="1148"/>
      <c r="AF14" s="1148"/>
      <c r="AG14" s="1148"/>
      <c r="AH14" s="1148"/>
      <c r="AI14" s="1148"/>
      <c r="AJ14" s="1148"/>
      <c r="AK14" s="1149"/>
    </row>
    <row r="15" spans="2:37" s="2" customFormat="1" ht="14.25" customHeight="1" x14ac:dyDescent="0.15">
      <c r="B15" s="936"/>
      <c r="C15" s="1014" t="s">
        <v>722</v>
      </c>
      <c r="D15" s="1015"/>
      <c r="E15" s="1015"/>
      <c r="F15" s="1015"/>
      <c r="G15" s="1015"/>
      <c r="H15" s="1015"/>
      <c r="I15" s="1015"/>
      <c r="J15" s="1015"/>
      <c r="K15" s="1015"/>
      <c r="L15" s="1015"/>
      <c r="M15" s="1150"/>
      <c r="N15" s="1151"/>
      <c r="O15" s="1151"/>
      <c r="P15" s="1151"/>
      <c r="Q15" s="1151"/>
      <c r="R15" s="1151"/>
      <c r="S15" s="1151"/>
      <c r="T15" s="1151"/>
      <c r="U15" s="1151"/>
      <c r="V15" s="1151"/>
      <c r="W15" s="1151"/>
      <c r="X15" s="1151"/>
      <c r="Y15" s="1151"/>
      <c r="Z15" s="1151"/>
      <c r="AA15" s="1151"/>
      <c r="AB15" s="1151"/>
      <c r="AC15" s="1151"/>
      <c r="AD15" s="1151"/>
      <c r="AE15" s="1151"/>
      <c r="AF15" s="1151"/>
      <c r="AG15" s="1151"/>
      <c r="AH15" s="1151"/>
      <c r="AI15" s="1151"/>
      <c r="AJ15" s="1151"/>
      <c r="AK15" s="1152"/>
    </row>
    <row r="16" spans="2:37" s="2" customFormat="1" ht="13.5" customHeight="1" x14ac:dyDescent="0.15">
      <c r="B16" s="936"/>
      <c r="C16" s="1011" t="s">
        <v>723</v>
      </c>
      <c r="D16" s="1012"/>
      <c r="E16" s="1012"/>
      <c r="F16" s="1012"/>
      <c r="G16" s="1012"/>
      <c r="H16" s="1012"/>
      <c r="I16" s="1012"/>
      <c r="J16" s="1012"/>
      <c r="K16" s="1012"/>
      <c r="L16" s="1013"/>
      <c r="M16" s="1045" t="s">
        <v>880</v>
      </c>
      <c r="N16" s="1020"/>
      <c r="O16" s="1020"/>
      <c r="P16" s="1020"/>
      <c r="Q16" s="1020"/>
      <c r="R16" s="1020"/>
      <c r="S16" s="1020"/>
      <c r="T16" s="730" t="s">
        <v>881</v>
      </c>
      <c r="U16" s="1020"/>
      <c r="V16" s="1020"/>
      <c r="W16" s="1020"/>
      <c r="X16" s="730" t="s">
        <v>882</v>
      </c>
      <c r="Y16" s="1020"/>
      <c r="Z16" s="1020"/>
      <c r="AA16" s="1020"/>
      <c r="AB16" s="1020"/>
      <c r="AC16" s="1020"/>
      <c r="AD16" s="1020"/>
      <c r="AE16" s="1020"/>
      <c r="AF16" s="1020"/>
      <c r="AG16" s="1020"/>
      <c r="AH16" s="1020"/>
      <c r="AI16" s="1020"/>
      <c r="AJ16" s="1020"/>
      <c r="AK16" s="1021"/>
    </row>
    <row r="17" spans="2:37" s="2" customFormat="1" ht="13.5" customHeight="1" x14ac:dyDescent="0.15">
      <c r="B17" s="936"/>
      <c r="C17" s="1014"/>
      <c r="D17" s="1015"/>
      <c r="E17" s="1015"/>
      <c r="F17" s="1015"/>
      <c r="G17" s="1015"/>
      <c r="H17" s="1015"/>
      <c r="I17" s="1015"/>
      <c r="J17" s="1015"/>
      <c r="K17" s="1015"/>
      <c r="L17" s="1016"/>
      <c r="M17" s="1120" t="s">
        <v>883</v>
      </c>
      <c r="N17" s="1022"/>
      <c r="O17" s="1022"/>
      <c r="P17" s="1022"/>
      <c r="Q17" s="727" t="s">
        <v>884</v>
      </c>
      <c r="R17" s="1022"/>
      <c r="S17" s="1022"/>
      <c r="T17" s="1022"/>
      <c r="U17" s="1022"/>
      <c r="V17" s="1022" t="s">
        <v>885</v>
      </c>
      <c r="W17" s="1022"/>
      <c r="X17" s="1022"/>
      <c r="Y17" s="1022"/>
      <c r="Z17" s="1022"/>
      <c r="AA17" s="1022"/>
      <c r="AB17" s="1022"/>
      <c r="AC17" s="1022"/>
      <c r="AD17" s="1022"/>
      <c r="AE17" s="1022"/>
      <c r="AF17" s="1022"/>
      <c r="AG17" s="1022"/>
      <c r="AH17" s="1022"/>
      <c r="AI17" s="1022"/>
      <c r="AJ17" s="1022"/>
      <c r="AK17" s="1023"/>
    </row>
    <row r="18" spans="2:37" s="2" customFormat="1" x14ac:dyDescent="0.15">
      <c r="B18" s="936"/>
      <c r="C18" s="1017"/>
      <c r="D18" s="1018"/>
      <c r="E18" s="1018"/>
      <c r="F18" s="1018"/>
      <c r="G18" s="1018"/>
      <c r="H18" s="1018"/>
      <c r="I18" s="1018"/>
      <c r="J18" s="1018"/>
      <c r="K18" s="1018"/>
      <c r="L18" s="1019"/>
      <c r="M18" s="1121" t="s">
        <v>726</v>
      </c>
      <c r="N18" s="1122"/>
      <c r="O18" s="1122"/>
      <c r="P18" s="1122"/>
      <c r="Q18" s="1122"/>
      <c r="R18" s="1122"/>
      <c r="S18" s="1122"/>
      <c r="T18" s="1122"/>
      <c r="U18" s="1122"/>
      <c r="V18" s="1122"/>
      <c r="W18" s="1122"/>
      <c r="X18" s="1122"/>
      <c r="Y18" s="1122"/>
      <c r="Z18" s="1122"/>
      <c r="AA18" s="1122"/>
      <c r="AB18" s="1122"/>
      <c r="AC18" s="1122"/>
      <c r="AD18" s="1122"/>
      <c r="AE18" s="1122"/>
      <c r="AF18" s="1122"/>
      <c r="AG18" s="1122"/>
      <c r="AH18" s="1122"/>
      <c r="AI18" s="1122"/>
      <c r="AJ18" s="1122"/>
      <c r="AK18" s="1123"/>
    </row>
    <row r="19" spans="2:37" s="2" customFormat="1" ht="14.25" customHeight="1" x14ac:dyDescent="0.15">
      <c r="B19" s="936"/>
      <c r="C19" s="1026" t="s">
        <v>727</v>
      </c>
      <c r="D19" s="1027"/>
      <c r="E19" s="1027"/>
      <c r="F19" s="1027"/>
      <c r="G19" s="1027"/>
      <c r="H19" s="1027"/>
      <c r="I19" s="1027"/>
      <c r="J19" s="1027"/>
      <c r="K19" s="1027"/>
      <c r="L19" s="1028"/>
      <c r="M19" s="950" t="s">
        <v>0</v>
      </c>
      <c r="N19" s="951"/>
      <c r="O19" s="951"/>
      <c r="P19" s="951"/>
      <c r="Q19" s="952"/>
      <c r="R19" s="1005"/>
      <c r="S19" s="1006"/>
      <c r="T19" s="1006"/>
      <c r="U19" s="1006"/>
      <c r="V19" s="1006"/>
      <c r="W19" s="1006"/>
      <c r="X19" s="1006"/>
      <c r="Y19" s="1006"/>
      <c r="Z19" s="1006"/>
      <c r="AA19" s="1007"/>
      <c r="AB19" s="1045" t="s">
        <v>1</v>
      </c>
      <c r="AC19" s="1020"/>
      <c r="AD19" s="1020"/>
      <c r="AE19" s="1020"/>
      <c r="AF19" s="1021"/>
      <c r="AG19" s="1005"/>
      <c r="AH19" s="1006"/>
      <c r="AI19" s="1006"/>
      <c r="AJ19" s="1006"/>
      <c r="AK19" s="1007"/>
    </row>
    <row r="20" spans="2:37" ht="14.25" customHeight="1" x14ac:dyDescent="0.15">
      <c r="B20" s="936"/>
      <c r="C20" s="953" t="s">
        <v>916</v>
      </c>
      <c r="D20" s="953"/>
      <c r="E20" s="953"/>
      <c r="F20" s="953"/>
      <c r="G20" s="953"/>
      <c r="H20" s="953"/>
      <c r="I20" s="953"/>
      <c r="J20" s="953"/>
      <c r="K20" s="953"/>
      <c r="L20" s="953"/>
      <c r="M20" s="938"/>
      <c r="N20" s="939"/>
      <c r="O20" s="939"/>
      <c r="P20" s="939"/>
      <c r="Q20" s="939"/>
      <c r="R20" s="939"/>
      <c r="S20" s="939"/>
      <c r="T20" s="939"/>
      <c r="U20" s="940"/>
      <c r="V20" s="938" t="s">
        <v>729</v>
      </c>
      <c r="W20" s="939"/>
      <c r="X20" s="939"/>
      <c r="Y20" s="939"/>
      <c r="Z20" s="939"/>
      <c r="AA20" s="940"/>
      <c r="AB20" s="938"/>
      <c r="AC20" s="939"/>
      <c r="AD20" s="939"/>
      <c r="AE20" s="939"/>
      <c r="AF20" s="939"/>
      <c r="AG20" s="939"/>
      <c r="AH20" s="939"/>
      <c r="AI20" s="939"/>
      <c r="AJ20" s="939"/>
      <c r="AK20" s="940"/>
    </row>
    <row r="21" spans="2:37" ht="14.25" customHeight="1" x14ac:dyDescent="0.15">
      <c r="B21" s="936"/>
      <c r="C21" s="953" t="s">
        <v>2</v>
      </c>
      <c r="D21" s="953"/>
      <c r="E21" s="953"/>
      <c r="F21" s="953"/>
      <c r="G21" s="953"/>
      <c r="H21" s="953"/>
      <c r="I21" s="953"/>
      <c r="J21" s="1142"/>
      <c r="K21" s="1142"/>
      <c r="L21" s="1143"/>
      <c r="M21" s="938" t="s">
        <v>3</v>
      </c>
      <c r="N21" s="939"/>
      <c r="O21" s="939"/>
      <c r="P21" s="939"/>
      <c r="Q21" s="940"/>
      <c r="R21" s="963"/>
      <c r="S21" s="964"/>
      <c r="T21" s="964"/>
      <c r="U21" s="964"/>
      <c r="V21" s="964"/>
      <c r="W21" s="964"/>
      <c r="X21" s="964"/>
      <c r="Y21" s="964"/>
      <c r="Z21" s="964"/>
      <c r="AA21" s="965"/>
      <c r="AB21" s="939" t="s">
        <v>4</v>
      </c>
      <c r="AC21" s="939"/>
      <c r="AD21" s="939"/>
      <c r="AE21" s="939"/>
      <c r="AF21" s="940"/>
      <c r="AG21" s="963"/>
      <c r="AH21" s="964"/>
      <c r="AI21" s="964"/>
      <c r="AJ21" s="964"/>
      <c r="AK21" s="965"/>
    </row>
    <row r="22" spans="2:37" ht="13.5" customHeight="1" x14ac:dyDescent="0.15">
      <c r="B22" s="936"/>
      <c r="C22" s="1119" t="s">
        <v>5</v>
      </c>
      <c r="D22" s="1119"/>
      <c r="E22" s="1119"/>
      <c r="F22" s="1119"/>
      <c r="G22" s="1119"/>
      <c r="H22" s="1119"/>
      <c r="I22" s="1119"/>
      <c r="J22" s="1144"/>
      <c r="K22" s="1144"/>
      <c r="L22" s="1144"/>
      <c r="M22" s="1045" t="s">
        <v>880</v>
      </c>
      <c r="N22" s="1020"/>
      <c r="O22" s="1020"/>
      <c r="P22" s="1020"/>
      <c r="Q22" s="1020"/>
      <c r="R22" s="1020"/>
      <c r="S22" s="1020"/>
      <c r="T22" s="730" t="s">
        <v>881</v>
      </c>
      <c r="U22" s="1020"/>
      <c r="V22" s="1020"/>
      <c r="W22" s="1020"/>
      <c r="X22" s="730" t="s">
        <v>882</v>
      </c>
      <c r="Y22" s="1020"/>
      <c r="Z22" s="1020"/>
      <c r="AA22" s="1020"/>
      <c r="AB22" s="1020"/>
      <c r="AC22" s="1020"/>
      <c r="AD22" s="1020"/>
      <c r="AE22" s="1020"/>
      <c r="AF22" s="1020"/>
      <c r="AG22" s="1020"/>
      <c r="AH22" s="1020"/>
      <c r="AI22" s="1020"/>
      <c r="AJ22" s="1020"/>
      <c r="AK22" s="1021"/>
    </row>
    <row r="23" spans="2:37" ht="14.25" customHeight="1" x14ac:dyDescent="0.15">
      <c r="B23" s="936"/>
      <c r="C23" s="1119"/>
      <c r="D23" s="1119"/>
      <c r="E23" s="1119"/>
      <c r="F23" s="1119"/>
      <c r="G23" s="1119"/>
      <c r="H23" s="1119"/>
      <c r="I23" s="1119"/>
      <c r="J23" s="1144"/>
      <c r="K23" s="1144"/>
      <c r="L23" s="1144"/>
      <c r="M23" s="1120" t="s">
        <v>883</v>
      </c>
      <c r="N23" s="1022"/>
      <c r="O23" s="1022"/>
      <c r="P23" s="1022"/>
      <c r="Q23" s="727" t="s">
        <v>884</v>
      </c>
      <c r="R23" s="1022"/>
      <c r="S23" s="1022"/>
      <c r="T23" s="1022"/>
      <c r="U23" s="1022"/>
      <c r="V23" s="1022" t="s">
        <v>885</v>
      </c>
      <c r="W23" s="1022"/>
      <c r="X23" s="1022"/>
      <c r="Y23" s="1022"/>
      <c r="Z23" s="1022"/>
      <c r="AA23" s="1022"/>
      <c r="AB23" s="1022"/>
      <c r="AC23" s="1022"/>
      <c r="AD23" s="1022"/>
      <c r="AE23" s="1022"/>
      <c r="AF23" s="1022"/>
      <c r="AG23" s="1022"/>
      <c r="AH23" s="1022"/>
      <c r="AI23" s="1022"/>
      <c r="AJ23" s="1022"/>
      <c r="AK23" s="1023"/>
    </row>
    <row r="24" spans="2:37" x14ac:dyDescent="0.15">
      <c r="B24" s="937"/>
      <c r="C24" s="1145"/>
      <c r="D24" s="1145"/>
      <c r="E24" s="1145"/>
      <c r="F24" s="1145"/>
      <c r="G24" s="1145"/>
      <c r="H24" s="1145"/>
      <c r="I24" s="1145"/>
      <c r="J24" s="1146"/>
      <c r="K24" s="1146"/>
      <c r="L24" s="1146"/>
      <c r="M24" s="1121"/>
      <c r="N24" s="1122"/>
      <c r="O24" s="1122"/>
      <c r="P24" s="1122"/>
      <c r="Q24" s="1122"/>
      <c r="R24" s="1122"/>
      <c r="S24" s="1122"/>
      <c r="T24" s="1122"/>
      <c r="U24" s="1122"/>
      <c r="V24" s="1122"/>
      <c r="W24" s="1122"/>
      <c r="X24" s="1122"/>
      <c r="Y24" s="1122"/>
      <c r="Z24" s="1122"/>
      <c r="AA24" s="1122"/>
      <c r="AB24" s="1122"/>
      <c r="AC24" s="1122"/>
      <c r="AD24" s="1122"/>
      <c r="AE24" s="1122"/>
      <c r="AF24" s="1122"/>
      <c r="AG24" s="1122"/>
      <c r="AH24" s="1122"/>
      <c r="AI24" s="1122"/>
      <c r="AJ24" s="1122"/>
      <c r="AK24" s="1123"/>
    </row>
    <row r="25" spans="2:37" ht="13.5" customHeight="1" x14ac:dyDescent="0.15">
      <c r="B25" s="1039" t="s">
        <v>917</v>
      </c>
      <c r="C25" s="1119" t="s">
        <v>918</v>
      </c>
      <c r="D25" s="1119"/>
      <c r="E25" s="1119"/>
      <c r="F25" s="1119"/>
      <c r="G25" s="1119"/>
      <c r="H25" s="1119"/>
      <c r="I25" s="1119"/>
      <c r="J25" s="1119"/>
      <c r="K25" s="1119"/>
      <c r="L25" s="1119"/>
      <c r="M25" s="1045" t="s">
        <v>880</v>
      </c>
      <c r="N25" s="1020"/>
      <c r="O25" s="1020"/>
      <c r="P25" s="1020"/>
      <c r="Q25" s="1020"/>
      <c r="R25" s="1020"/>
      <c r="S25" s="1020"/>
      <c r="T25" s="730" t="s">
        <v>881</v>
      </c>
      <c r="U25" s="1020"/>
      <c r="V25" s="1020"/>
      <c r="W25" s="1020"/>
      <c r="X25" s="730" t="s">
        <v>882</v>
      </c>
      <c r="Y25" s="1020"/>
      <c r="Z25" s="1020"/>
      <c r="AA25" s="1020"/>
      <c r="AB25" s="1020"/>
      <c r="AC25" s="1020"/>
      <c r="AD25" s="1020"/>
      <c r="AE25" s="1020"/>
      <c r="AF25" s="1020"/>
      <c r="AG25" s="1020"/>
      <c r="AH25" s="1020"/>
      <c r="AI25" s="1020"/>
      <c r="AJ25" s="1020"/>
      <c r="AK25" s="1021"/>
    </row>
    <row r="26" spans="2:37" ht="14.25" customHeight="1" x14ac:dyDescent="0.15">
      <c r="B26" s="1000"/>
      <c r="C26" s="1119"/>
      <c r="D26" s="1119"/>
      <c r="E26" s="1119"/>
      <c r="F26" s="1119"/>
      <c r="G26" s="1119"/>
      <c r="H26" s="1119"/>
      <c r="I26" s="1119"/>
      <c r="J26" s="1119"/>
      <c r="K26" s="1119"/>
      <c r="L26" s="1119"/>
      <c r="M26" s="1120" t="s">
        <v>883</v>
      </c>
      <c r="N26" s="1022"/>
      <c r="O26" s="1022"/>
      <c r="P26" s="1022"/>
      <c r="Q26" s="727" t="s">
        <v>884</v>
      </c>
      <c r="R26" s="1022"/>
      <c r="S26" s="1022"/>
      <c r="T26" s="1022"/>
      <c r="U26" s="1022"/>
      <c r="V26" s="1022" t="s">
        <v>885</v>
      </c>
      <c r="W26" s="1022"/>
      <c r="X26" s="1022"/>
      <c r="Y26" s="1022"/>
      <c r="Z26" s="1022"/>
      <c r="AA26" s="1022"/>
      <c r="AB26" s="1022"/>
      <c r="AC26" s="1022"/>
      <c r="AD26" s="1022"/>
      <c r="AE26" s="1022"/>
      <c r="AF26" s="1022"/>
      <c r="AG26" s="1022"/>
      <c r="AH26" s="1022"/>
      <c r="AI26" s="1022"/>
      <c r="AJ26" s="1022"/>
      <c r="AK26" s="1023"/>
    </row>
    <row r="27" spans="2:37" x14ac:dyDescent="0.15">
      <c r="B27" s="1000"/>
      <c r="C27" s="1119"/>
      <c r="D27" s="1119"/>
      <c r="E27" s="1119"/>
      <c r="F27" s="1119"/>
      <c r="G27" s="1119"/>
      <c r="H27" s="1119"/>
      <c r="I27" s="1119"/>
      <c r="J27" s="1119"/>
      <c r="K27" s="1119"/>
      <c r="L27" s="1119"/>
      <c r="M27" s="1121"/>
      <c r="N27" s="1122"/>
      <c r="O27" s="1122"/>
      <c r="P27" s="1122"/>
      <c r="Q27" s="1122"/>
      <c r="R27" s="1122"/>
      <c r="S27" s="1122"/>
      <c r="T27" s="1122"/>
      <c r="U27" s="1122"/>
      <c r="V27" s="1122"/>
      <c r="W27" s="1122"/>
      <c r="X27" s="1122"/>
      <c r="Y27" s="1122"/>
      <c r="Z27" s="1122"/>
      <c r="AA27" s="1122"/>
      <c r="AB27" s="1122"/>
      <c r="AC27" s="1122"/>
      <c r="AD27" s="1122"/>
      <c r="AE27" s="1122"/>
      <c r="AF27" s="1122"/>
      <c r="AG27" s="1122"/>
      <c r="AH27" s="1122"/>
      <c r="AI27" s="1122"/>
      <c r="AJ27" s="1122"/>
      <c r="AK27" s="1123"/>
    </row>
    <row r="28" spans="2:37" ht="14.25" customHeight="1" x14ac:dyDescent="0.15">
      <c r="B28" s="1000"/>
      <c r="C28" s="1119" t="s">
        <v>727</v>
      </c>
      <c r="D28" s="1119"/>
      <c r="E28" s="1119"/>
      <c r="F28" s="1119"/>
      <c r="G28" s="1119"/>
      <c r="H28" s="1119"/>
      <c r="I28" s="1119"/>
      <c r="J28" s="1119"/>
      <c r="K28" s="1119"/>
      <c r="L28" s="1119"/>
      <c r="M28" s="950" t="s">
        <v>0</v>
      </c>
      <c r="N28" s="951"/>
      <c r="O28" s="951"/>
      <c r="P28" s="951"/>
      <c r="Q28" s="952"/>
      <c r="R28" s="1005"/>
      <c r="S28" s="1006"/>
      <c r="T28" s="1006"/>
      <c r="U28" s="1006"/>
      <c r="V28" s="1006"/>
      <c r="W28" s="1006"/>
      <c r="X28" s="1006"/>
      <c r="Y28" s="1006"/>
      <c r="Z28" s="1006"/>
      <c r="AA28" s="1007"/>
      <c r="AB28" s="1045" t="s">
        <v>1</v>
      </c>
      <c r="AC28" s="1020"/>
      <c r="AD28" s="1020"/>
      <c r="AE28" s="1020"/>
      <c r="AF28" s="1021"/>
      <c r="AG28" s="1005"/>
      <c r="AH28" s="1006"/>
      <c r="AI28" s="1006"/>
      <c r="AJ28" s="1006"/>
      <c r="AK28" s="1007"/>
    </row>
    <row r="29" spans="2:37" ht="13.5" customHeight="1" x14ac:dyDescent="0.15">
      <c r="B29" s="1000"/>
      <c r="C29" s="1141" t="s">
        <v>732</v>
      </c>
      <c r="D29" s="1141"/>
      <c r="E29" s="1141"/>
      <c r="F29" s="1141"/>
      <c r="G29" s="1141"/>
      <c r="H29" s="1141"/>
      <c r="I29" s="1141"/>
      <c r="J29" s="1141"/>
      <c r="K29" s="1141"/>
      <c r="L29" s="1141"/>
      <c r="M29" s="1045" t="s">
        <v>880</v>
      </c>
      <c r="N29" s="1020"/>
      <c r="O29" s="1020"/>
      <c r="P29" s="1020"/>
      <c r="Q29" s="1020"/>
      <c r="R29" s="1020"/>
      <c r="S29" s="1020"/>
      <c r="T29" s="730" t="s">
        <v>881</v>
      </c>
      <c r="U29" s="1020"/>
      <c r="V29" s="1020"/>
      <c r="W29" s="1020"/>
      <c r="X29" s="730" t="s">
        <v>882</v>
      </c>
      <c r="Y29" s="1020"/>
      <c r="Z29" s="1020"/>
      <c r="AA29" s="1020"/>
      <c r="AB29" s="1020"/>
      <c r="AC29" s="1020"/>
      <c r="AD29" s="1020"/>
      <c r="AE29" s="1020"/>
      <c r="AF29" s="1020"/>
      <c r="AG29" s="1020"/>
      <c r="AH29" s="1020"/>
      <c r="AI29" s="1020"/>
      <c r="AJ29" s="1020"/>
      <c r="AK29" s="1021"/>
    </row>
    <row r="30" spans="2:37" ht="14.25" customHeight="1" x14ac:dyDescent="0.15">
      <c r="B30" s="1000"/>
      <c r="C30" s="1141"/>
      <c r="D30" s="1141"/>
      <c r="E30" s="1141"/>
      <c r="F30" s="1141"/>
      <c r="G30" s="1141"/>
      <c r="H30" s="1141"/>
      <c r="I30" s="1141"/>
      <c r="J30" s="1141"/>
      <c r="K30" s="1141"/>
      <c r="L30" s="1141"/>
      <c r="M30" s="1120" t="s">
        <v>883</v>
      </c>
      <c r="N30" s="1022"/>
      <c r="O30" s="1022"/>
      <c r="P30" s="1022"/>
      <c r="Q30" s="727" t="s">
        <v>884</v>
      </c>
      <c r="R30" s="1022"/>
      <c r="S30" s="1022"/>
      <c r="T30" s="1022"/>
      <c r="U30" s="1022"/>
      <c r="V30" s="1022" t="s">
        <v>885</v>
      </c>
      <c r="W30" s="1022"/>
      <c r="X30" s="1022"/>
      <c r="Y30" s="1022"/>
      <c r="Z30" s="1022"/>
      <c r="AA30" s="1022"/>
      <c r="AB30" s="1022"/>
      <c r="AC30" s="1022"/>
      <c r="AD30" s="1022"/>
      <c r="AE30" s="1022"/>
      <c r="AF30" s="1022"/>
      <c r="AG30" s="1022"/>
      <c r="AH30" s="1022"/>
      <c r="AI30" s="1022"/>
      <c r="AJ30" s="1022"/>
      <c r="AK30" s="1023"/>
    </row>
    <row r="31" spans="2:37" x14ac:dyDescent="0.15">
      <c r="B31" s="1000"/>
      <c r="C31" s="1141"/>
      <c r="D31" s="1141"/>
      <c r="E31" s="1141"/>
      <c r="F31" s="1141"/>
      <c r="G31" s="1141"/>
      <c r="H31" s="1141"/>
      <c r="I31" s="1141"/>
      <c r="J31" s="1141"/>
      <c r="K31" s="1141"/>
      <c r="L31" s="1141"/>
      <c r="M31" s="1121"/>
      <c r="N31" s="1122"/>
      <c r="O31" s="1122"/>
      <c r="P31" s="1122"/>
      <c r="Q31" s="1122"/>
      <c r="R31" s="1122"/>
      <c r="S31" s="1122"/>
      <c r="T31" s="1122"/>
      <c r="U31" s="1122"/>
      <c r="V31" s="1122"/>
      <c r="W31" s="1122"/>
      <c r="X31" s="1122"/>
      <c r="Y31" s="1122"/>
      <c r="Z31" s="1122"/>
      <c r="AA31" s="1122"/>
      <c r="AB31" s="1122"/>
      <c r="AC31" s="1122"/>
      <c r="AD31" s="1122"/>
      <c r="AE31" s="1122"/>
      <c r="AF31" s="1122"/>
      <c r="AG31" s="1122"/>
      <c r="AH31" s="1122"/>
      <c r="AI31" s="1122"/>
      <c r="AJ31" s="1122"/>
      <c r="AK31" s="1123"/>
    </row>
    <row r="32" spans="2:37" ht="14.25" customHeight="1" x14ac:dyDescent="0.15">
      <c r="B32" s="1000"/>
      <c r="C32" s="1119" t="s">
        <v>727</v>
      </c>
      <c r="D32" s="1119"/>
      <c r="E32" s="1119"/>
      <c r="F32" s="1119"/>
      <c r="G32" s="1119"/>
      <c r="H32" s="1119"/>
      <c r="I32" s="1119"/>
      <c r="J32" s="1119"/>
      <c r="K32" s="1119"/>
      <c r="L32" s="1119"/>
      <c r="M32" s="950" t="s">
        <v>0</v>
      </c>
      <c r="N32" s="951"/>
      <c r="O32" s="951"/>
      <c r="P32" s="951"/>
      <c r="Q32" s="952"/>
      <c r="R32" s="1005"/>
      <c r="S32" s="1006"/>
      <c r="T32" s="1006"/>
      <c r="U32" s="1006"/>
      <c r="V32" s="1006"/>
      <c r="W32" s="1006"/>
      <c r="X32" s="1006"/>
      <c r="Y32" s="1006"/>
      <c r="Z32" s="1006"/>
      <c r="AA32" s="1007"/>
      <c r="AB32" s="1045" t="s">
        <v>1</v>
      </c>
      <c r="AC32" s="1020"/>
      <c r="AD32" s="1020"/>
      <c r="AE32" s="1020"/>
      <c r="AF32" s="1021"/>
      <c r="AG32" s="1005"/>
      <c r="AH32" s="1006"/>
      <c r="AI32" s="1006"/>
      <c r="AJ32" s="1006"/>
      <c r="AK32" s="1007"/>
    </row>
    <row r="33" spans="1:37" ht="14.25" customHeight="1" x14ac:dyDescent="0.15">
      <c r="B33" s="1000"/>
      <c r="C33" s="1119" t="s">
        <v>6</v>
      </c>
      <c r="D33" s="1119"/>
      <c r="E33" s="1119"/>
      <c r="F33" s="1119"/>
      <c r="G33" s="1119"/>
      <c r="H33" s="1119"/>
      <c r="I33" s="1119"/>
      <c r="J33" s="1119"/>
      <c r="K33" s="1119"/>
      <c r="L33" s="1119"/>
      <c r="M33" s="953"/>
      <c r="N33" s="953"/>
      <c r="O33" s="953"/>
      <c r="P33" s="953"/>
      <c r="Q33" s="953"/>
      <c r="R33" s="953"/>
      <c r="S33" s="953"/>
      <c r="T33" s="953"/>
      <c r="U33" s="953"/>
      <c r="V33" s="953"/>
      <c r="W33" s="953"/>
      <c r="X33" s="953"/>
      <c r="Y33" s="953"/>
      <c r="Z33" s="953"/>
      <c r="AA33" s="953"/>
      <c r="AB33" s="953"/>
      <c r="AC33" s="953"/>
      <c r="AD33" s="953"/>
      <c r="AE33" s="953"/>
      <c r="AF33" s="953"/>
      <c r="AG33" s="953"/>
      <c r="AH33" s="953"/>
      <c r="AI33" s="953"/>
      <c r="AJ33" s="953"/>
      <c r="AK33" s="953"/>
    </row>
    <row r="34" spans="1:37" ht="13.5" customHeight="1" x14ac:dyDescent="0.15">
      <c r="B34" s="1000"/>
      <c r="C34" s="1119" t="s">
        <v>7</v>
      </c>
      <c r="D34" s="1119"/>
      <c r="E34" s="1119"/>
      <c r="F34" s="1119"/>
      <c r="G34" s="1119"/>
      <c r="H34" s="1119"/>
      <c r="I34" s="1119"/>
      <c r="J34" s="1119"/>
      <c r="K34" s="1119"/>
      <c r="L34" s="1119"/>
      <c r="M34" s="1045" t="s">
        <v>880</v>
      </c>
      <c r="N34" s="1020"/>
      <c r="O34" s="1020"/>
      <c r="P34" s="1020"/>
      <c r="Q34" s="1020"/>
      <c r="R34" s="1020"/>
      <c r="S34" s="1020"/>
      <c r="T34" s="730" t="s">
        <v>881</v>
      </c>
      <c r="U34" s="1020"/>
      <c r="V34" s="1020"/>
      <c r="W34" s="1020"/>
      <c r="X34" s="730" t="s">
        <v>882</v>
      </c>
      <c r="Y34" s="1020"/>
      <c r="Z34" s="1020"/>
      <c r="AA34" s="1020"/>
      <c r="AB34" s="1020"/>
      <c r="AC34" s="1020"/>
      <c r="AD34" s="1020"/>
      <c r="AE34" s="1020"/>
      <c r="AF34" s="1020"/>
      <c r="AG34" s="1020"/>
      <c r="AH34" s="1020"/>
      <c r="AI34" s="1020"/>
      <c r="AJ34" s="1020"/>
      <c r="AK34" s="1021"/>
    </row>
    <row r="35" spans="1:37" ht="14.25" customHeight="1" x14ac:dyDescent="0.15">
      <c r="B35" s="1000"/>
      <c r="C35" s="1119"/>
      <c r="D35" s="1119"/>
      <c r="E35" s="1119"/>
      <c r="F35" s="1119"/>
      <c r="G35" s="1119"/>
      <c r="H35" s="1119"/>
      <c r="I35" s="1119"/>
      <c r="J35" s="1119"/>
      <c r="K35" s="1119"/>
      <c r="L35" s="1119"/>
      <c r="M35" s="1120" t="s">
        <v>883</v>
      </c>
      <c r="N35" s="1022"/>
      <c r="O35" s="1022"/>
      <c r="P35" s="1022"/>
      <c r="Q35" s="727" t="s">
        <v>884</v>
      </c>
      <c r="R35" s="1022"/>
      <c r="S35" s="1022"/>
      <c r="T35" s="1022"/>
      <c r="U35" s="1022"/>
      <c r="V35" s="1022" t="s">
        <v>885</v>
      </c>
      <c r="W35" s="1022"/>
      <c r="X35" s="1022"/>
      <c r="Y35" s="1022"/>
      <c r="Z35" s="1022"/>
      <c r="AA35" s="1022"/>
      <c r="AB35" s="1022"/>
      <c r="AC35" s="1022"/>
      <c r="AD35" s="1022"/>
      <c r="AE35" s="1022"/>
      <c r="AF35" s="1022"/>
      <c r="AG35" s="1022"/>
      <c r="AH35" s="1022"/>
      <c r="AI35" s="1022"/>
      <c r="AJ35" s="1022"/>
      <c r="AK35" s="1023"/>
    </row>
    <row r="36" spans="1:37" x14ac:dyDescent="0.15">
      <c r="B36" s="1040"/>
      <c r="C36" s="1119"/>
      <c r="D36" s="1119"/>
      <c r="E36" s="1119"/>
      <c r="F36" s="1119"/>
      <c r="G36" s="1119"/>
      <c r="H36" s="1119"/>
      <c r="I36" s="1119"/>
      <c r="J36" s="1119"/>
      <c r="K36" s="1119"/>
      <c r="L36" s="1119"/>
      <c r="M36" s="1121"/>
      <c r="N36" s="1122"/>
      <c r="O36" s="1122"/>
      <c r="P36" s="1122"/>
      <c r="Q36" s="1122"/>
      <c r="R36" s="1122"/>
      <c r="S36" s="1122"/>
      <c r="T36" s="1122"/>
      <c r="U36" s="1122"/>
      <c r="V36" s="1122"/>
      <c r="W36" s="1122"/>
      <c r="X36" s="1122"/>
      <c r="Y36" s="1122"/>
      <c r="Z36" s="1122"/>
      <c r="AA36" s="1122"/>
      <c r="AB36" s="1122"/>
      <c r="AC36" s="1122"/>
      <c r="AD36" s="1122"/>
      <c r="AE36" s="1122"/>
      <c r="AF36" s="1122"/>
      <c r="AG36" s="1122"/>
      <c r="AH36" s="1122"/>
      <c r="AI36" s="1122"/>
      <c r="AJ36" s="1122"/>
      <c r="AK36" s="1123"/>
    </row>
    <row r="37" spans="1:37" ht="13.5" customHeight="1" x14ac:dyDescent="0.15">
      <c r="B37" s="1110" t="s">
        <v>919</v>
      </c>
      <c r="C37" s="1113" t="s">
        <v>734</v>
      </c>
      <c r="D37" s="1113"/>
      <c r="E37" s="1113"/>
      <c r="F37" s="1113"/>
      <c r="G37" s="1113"/>
      <c r="H37" s="1113"/>
      <c r="I37" s="1113"/>
      <c r="J37" s="1113"/>
      <c r="K37" s="1113"/>
      <c r="L37" s="1113"/>
      <c r="M37" s="1113"/>
      <c r="N37" s="1113"/>
      <c r="O37" s="1115" t="s">
        <v>735</v>
      </c>
      <c r="P37" s="1116"/>
      <c r="Q37" s="1020" t="s">
        <v>920</v>
      </c>
      <c r="R37" s="1020"/>
      <c r="S37" s="1020"/>
      <c r="T37" s="1020"/>
      <c r="U37" s="1021"/>
      <c r="V37" s="1045" t="s">
        <v>737</v>
      </c>
      <c r="W37" s="1020"/>
      <c r="X37" s="1020"/>
      <c r="Y37" s="1020"/>
      <c r="Z37" s="1020"/>
      <c r="AA37" s="1020"/>
      <c r="AB37" s="1020"/>
      <c r="AC37" s="1020"/>
      <c r="AD37" s="1021"/>
      <c r="AE37" s="1045" t="s">
        <v>738</v>
      </c>
      <c r="AF37" s="1020"/>
      <c r="AG37" s="1020"/>
      <c r="AH37" s="1020"/>
      <c r="AI37" s="1020"/>
      <c r="AJ37" s="1045" t="s">
        <v>739</v>
      </c>
      <c r="AK37" s="1021"/>
    </row>
    <row r="38" spans="1:37" ht="14.25" customHeight="1" x14ac:dyDescent="0.15">
      <c r="B38" s="1111"/>
      <c r="C38" s="1114"/>
      <c r="D38" s="1114"/>
      <c r="E38" s="1114"/>
      <c r="F38" s="1114"/>
      <c r="G38" s="1114"/>
      <c r="H38" s="1114"/>
      <c r="I38" s="1114"/>
      <c r="J38" s="1114"/>
      <c r="K38" s="1114"/>
      <c r="L38" s="1114"/>
      <c r="M38" s="1114"/>
      <c r="N38" s="1114"/>
      <c r="O38" s="1117"/>
      <c r="P38" s="1118"/>
      <c r="Q38" s="1124" t="s">
        <v>742</v>
      </c>
      <c r="R38" s="1124"/>
      <c r="S38" s="1124"/>
      <c r="T38" s="1124"/>
      <c r="U38" s="1125"/>
      <c r="V38" s="1126"/>
      <c r="W38" s="1124"/>
      <c r="X38" s="1124"/>
      <c r="Y38" s="1124"/>
      <c r="Z38" s="1124"/>
      <c r="AA38" s="1124"/>
      <c r="AB38" s="1124"/>
      <c r="AC38" s="1124"/>
      <c r="AD38" s="1125"/>
      <c r="AE38" s="1126" t="s">
        <v>742</v>
      </c>
      <c r="AF38" s="1124"/>
      <c r="AG38" s="1127"/>
      <c r="AH38" s="1127"/>
      <c r="AI38" s="1127"/>
      <c r="AJ38" s="1134" t="s">
        <v>743</v>
      </c>
      <c r="AK38" s="1135"/>
    </row>
    <row r="39" spans="1:37" ht="30.75" customHeight="1" x14ac:dyDescent="0.15">
      <c r="A39" s="718"/>
      <c r="B39" s="1112"/>
      <c r="C39" s="1039"/>
      <c r="D39" s="734"/>
      <c r="E39" s="1114" t="s">
        <v>921</v>
      </c>
      <c r="F39" s="1114"/>
      <c r="G39" s="1114"/>
      <c r="H39" s="1114"/>
      <c r="I39" s="1114"/>
      <c r="J39" s="1114"/>
      <c r="K39" s="1114"/>
      <c r="L39" s="1114"/>
      <c r="M39" s="1114"/>
      <c r="N39" s="1136"/>
      <c r="O39" s="1137"/>
      <c r="P39" s="1138"/>
      <c r="Q39" s="1139"/>
      <c r="R39" s="1140"/>
      <c r="S39" s="1140"/>
      <c r="T39" s="1140"/>
      <c r="U39" s="1118"/>
      <c r="V39" s="735" t="s">
        <v>20</v>
      </c>
      <c r="W39" s="1037" t="s">
        <v>893</v>
      </c>
      <c r="X39" s="1037"/>
      <c r="Y39" s="736" t="s">
        <v>20</v>
      </c>
      <c r="Z39" s="1037" t="s">
        <v>894</v>
      </c>
      <c r="AA39" s="1037"/>
      <c r="AB39" s="736" t="s">
        <v>20</v>
      </c>
      <c r="AC39" s="1037" t="s">
        <v>895</v>
      </c>
      <c r="AD39" s="1038"/>
      <c r="AE39" s="1008"/>
      <c r="AF39" s="1009"/>
      <c r="AG39" s="1006"/>
      <c r="AH39" s="1006"/>
      <c r="AI39" s="1007"/>
      <c r="AJ39" s="963"/>
      <c r="AK39" s="965"/>
    </row>
    <row r="40" spans="1:37" ht="30.75" customHeight="1" x14ac:dyDescent="0.15">
      <c r="B40" s="1112"/>
      <c r="C40" s="1000"/>
      <c r="D40" s="68"/>
      <c r="E40" s="956" t="s">
        <v>922</v>
      </c>
      <c r="F40" s="1129"/>
      <c r="G40" s="1129"/>
      <c r="H40" s="1129"/>
      <c r="I40" s="1129"/>
      <c r="J40" s="1129"/>
      <c r="K40" s="1129"/>
      <c r="L40" s="1129"/>
      <c r="M40" s="1129"/>
      <c r="N40" s="1130"/>
      <c r="O40" s="1131"/>
      <c r="P40" s="1132"/>
      <c r="Q40" s="972"/>
      <c r="R40" s="939"/>
      <c r="S40" s="939"/>
      <c r="T40" s="939"/>
      <c r="U40" s="940"/>
      <c r="V40" s="731" t="s">
        <v>20</v>
      </c>
      <c r="W40" s="977" t="s">
        <v>893</v>
      </c>
      <c r="X40" s="977"/>
      <c r="Y40" s="732" t="s">
        <v>20</v>
      </c>
      <c r="Z40" s="977" t="s">
        <v>894</v>
      </c>
      <c r="AA40" s="977"/>
      <c r="AB40" s="732" t="s">
        <v>20</v>
      </c>
      <c r="AC40" s="977" t="s">
        <v>895</v>
      </c>
      <c r="AD40" s="1133"/>
      <c r="AE40" s="1005"/>
      <c r="AF40" s="1006"/>
      <c r="AG40" s="1006"/>
      <c r="AH40" s="1006"/>
      <c r="AI40" s="1007"/>
      <c r="AJ40" s="963"/>
      <c r="AK40" s="965"/>
    </row>
    <row r="41" spans="1:37" ht="30.75" customHeight="1" x14ac:dyDescent="0.15">
      <c r="B41" s="1112"/>
      <c r="C41" s="1000"/>
      <c r="D41" s="68"/>
      <c r="E41" s="956" t="s">
        <v>819</v>
      </c>
      <c r="F41" s="1129"/>
      <c r="G41" s="1129"/>
      <c r="H41" s="1129"/>
      <c r="I41" s="1129"/>
      <c r="J41" s="1129"/>
      <c r="K41" s="1129"/>
      <c r="L41" s="1129"/>
      <c r="M41" s="1129"/>
      <c r="N41" s="1130"/>
      <c r="O41" s="1131"/>
      <c r="P41" s="1132"/>
      <c r="Q41" s="972"/>
      <c r="R41" s="939"/>
      <c r="S41" s="939"/>
      <c r="T41" s="939"/>
      <c r="U41" s="940"/>
      <c r="V41" s="731" t="s">
        <v>20</v>
      </c>
      <c r="W41" s="977" t="s">
        <v>893</v>
      </c>
      <c r="X41" s="977"/>
      <c r="Y41" s="732" t="s">
        <v>20</v>
      </c>
      <c r="Z41" s="977" t="s">
        <v>894</v>
      </c>
      <c r="AA41" s="977"/>
      <c r="AB41" s="732" t="s">
        <v>20</v>
      </c>
      <c r="AC41" s="977" t="s">
        <v>895</v>
      </c>
      <c r="AD41" s="1133"/>
      <c r="AE41" s="1005"/>
      <c r="AF41" s="1006"/>
      <c r="AG41" s="1006"/>
      <c r="AH41" s="1006"/>
      <c r="AI41" s="1007"/>
      <c r="AJ41" s="963"/>
      <c r="AK41" s="965"/>
    </row>
    <row r="42" spans="1:37" ht="30.75" customHeight="1" x14ac:dyDescent="0.15">
      <c r="B42" s="1112"/>
      <c r="C42" s="1000"/>
      <c r="D42" s="68"/>
      <c r="E42" s="956" t="s">
        <v>923</v>
      </c>
      <c r="F42" s="1129"/>
      <c r="G42" s="1129"/>
      <c r="H42" s="1129"/>
      <c r="I42" s="1129"/>
      <c r="J42" s="1129"/>
      <c r="K42" s="1129"/>
      <c r="L42" s="1129"/>
      <c r="M42" s="1129"/>
      <c r="N42" s="1130"/>
      <c r="O42" s="1131"/>
      <c r="P42" s="1132"/>
      <c r="Q42" s="972"/>
      <c r="R42" s="939"/>
      <c r="S42" s="939"/>
      <c r="T42" s="939"/>
      <c r="U42" s="940"/>
      <c r="V42" s="731" t="s">
        <v>20</v>
      </c>
      <c r="W42" s="977" t="s">
        <v>893</v>
      </c>
      <c r="X42" s="977"/>
      <c r="Y42" s="732" t="s">
        <v>20</v>
      </c>
      <c r="Z42" s="977" t="s">
        <v>894</v>
      </c>
      <c r="AA42" s="977"/>
      <c r="AB42" s="732" t="s">
        <v>20</v>
      </c>
      <c r="AC42" s="977" t="s">
        <v>895</v>
      </c>
      <c r="AD42" s="1133"/>
      <c r="AE42" s="1005"/>
      <c r="AF42" s="1006"/>
      <c r="AG42" s="1006"/>
      <c r="AH42" s="1006"/>
      <c r="AI42" s="1007"/>
      <c r="AJ42" s="963"/>
      <c r="AK42" s="965"/>
    </row>
    <row r="43" spans="1:37" ht="14.25" customHeight="1" x14ac:dyDescent="0.15">
      <c r="B43" s="955" t="s">
        <v>8</v>
      </c>
      <c r="C43" s="956"/>
      <c r="D43" s="956"/>
      <c r="E43" s="956"/>
      <c r="F43" s="956"/>
      <c r="G43" s="956"/>
      <c r="H43" s="956"/>
      <c r="I43" s="956"/>
      <c r="J43" s="956"/>
      <c r="K43" s="956"/>
      <c r="L43" s="1029"/>
      <c r="M43" s="737"/>
      <c r="N43" s="38"/>
      <c r="O43" s="38"/>
      <c r="P43" s="38"/>
      <c r="Q43" s="38"/>
      <c r="R43" s="39"/>
      <c r="S43" s="39"/>
      <c r="T43" s="39"/>
      <c r="U43" s="39"/>
      <c r="V43" s="738"/>
      <c r="W43" s="1128"/>
      <c r="X43" s="1128"/>
      <c r="Y43" s="1128"/>
      <c r="Z43" s="1128"/>
      <c r="AA43" s="1128"/>
      <c r="AB43" s="1128"/>
      <c r="AC43" s="1128"/>
      <c r="AD43" s="1128"/>
      <c r="AE43" s="1128"/>
      <c r="AF43" s="1128"/>
      <c r="AG43" s="1128"/>
      <c r="AH43" s="1128"/>
      <c r="AI43" s="1128"/>
      <c r="AJ43" s="1128"/>
      <c r="AK43" s="1128"/>
    </row>
    <row r="44" spans="1:37" ht="14.25" customHeight="1" x14ac:dyDescent="0.15">
      <c r="B44" s="935" t="s">
        <v>763</v>
      </c>
      <c r="C44" s="938" t="s">
        <v>764</v>
      </c>
      <c r="D44" s="939"/>
      <c r="E44" s="939"/>
      <c r="F44" s="939"/>
      <c r="G44" s="939"/>
      <c r="H44" s="939"/>
      <c r="I44" s="939"/>
      <c r="J44" s="939"/>
      <c r="K44" s="939"/>
      <c r="L44" s="939"/>
      <c r="M44" s="939"/>
      <c r="N44" s="939"/>
      <c r="O44" s="939"/>
      <c r="P44" s="939"/>
      <c r="Q44" s="939"/>
      <c r="R44" s="939"/>
      <c r="S44" s="939"/>
      <c r="T44" s="939"/>
      <c r="U44" s="940"/>
      <c r="V44" s="938" t="s">
        <v>765</v>
      </c>
      <c r="W44" s="939"/>
      <c r="X44" s="939"/>
      <c r="Y44" s="939"/>
      <c r="Z44" s="939"/>
      <c r="AA44" s="939"/>
      <c r="AB44" s="939"/>
      <c r="AC44" s="939"/>
      <c r="AD44" s="939"/>
      <c r="AE44" s="939"/>
      <c r="AF44" s="939"/>
      <c r="AG44" s="939"/>
      <c r="AH44" s="939"/>
      <c r="AI44" s="939"/>
      <c r="AJ44" s="939"/>
      <c r="AK44" s="940"/>
    </row>
    <row r="45" spans="1:37" x14ac:dyDescent="0.15">
      <c r="B45" s="936"/>
      <c r="C45" s="941"/>
      <c r="D45" s="942"/>
      <c r="E45" s="942"/>
      <c r="F45" s="942"/>
      <c r="G45" s="942"/>
      <c r="H45" s="942"/>
      <c r="I45" s="942"/>
      <c r="J45" s="942"/>
      <c r="K45" s="942"/>
      <c r="L45" s="942"/>
      <c r="M45" s="942"/>
      <c r="N45" s="942"/>
      <c r="O45" s="942"/>
      <c r="P45" s="942"/>
      <c r="Q45" s="942"/>
      <c r="R45" s="942"/>
      <c r="S45" s="942"/>
      <c r="T45" s="942"/>
      <c r="U45" s="947"/>
      <c r="V45" s="941"/>
      <c r="W45" s="942"/>
      <c r="X45" s="942"/>
      <c r="Y45" s="942"/>
      <c r="Z45" s="942"/>
      <c r="AA45" s="942"/>
      <c r="AB45" s="942"/>
      <c r="AC45" s="942"/>
      <c r="AD45" s="942"/>
      <c r="AE45" s="942"/>
      <c r="AF45" s="942"/>
      <c r="AG45" s="942"/>
      <c r="AH45" s="942"/>
      <c r="AI45" s="942"/>
      <c r="AJ45" s="942"/>
      <c r="AK45" s="947"/>
    </row>
    <row r="46" spans="1:37" x14ac:dyDescent="0.15">
      <c r="B46" s="936"/>
      <c r="C46" s="943"/>
      <c r="D46" s="944"/>
      <c r="E46" s="944"/>
      <c r="F46" s="944"/>
      <c r="G46" s="944"/>
      <c r="H46" s="944"/>
      <c r="I46" s="944"/>
      <c r="J46" s="944"/>
      <c r="K46" s="944"/>
      <c r="L46" s="944"/>
      <c r="M46" s="944"/>
      <c r="N46" s="944"/>
      <c r="O46" s="944"/>
      <c r="P46" s="944"/>
      <c r="Q46" s="944"/>
      <c r="R46" s="944"/>
      <c r="S46" s="944"/>
      <c r="T46" s="944"/>
      <c r="U46" s="948"/>
      <c r="V46" s="943"/>
      <c r="W46" s="944"/>
      <c r="X46" s="944"/>
      <c r="Y46" s="944"/>
      <c r="Z46" s="944"/>
      <c r="AA46" s="944"/>
      <c r="AB46" s="944"/>
      <c r="AC46" s="944"/>
      <c r="AD46" s="944"/>
      <c r="AE46" s="944"/>
      <c r="AF46" s="944"/>
      <c r="AG46" s="944"/>
      <c r="AH46" s="944"/>
      <c r="AI46" s="944"/>
      <c r="AJ46" s="944"/>
      <c r="AK46" s="948"/>
    </row>
    <row r="47" spans="1:37" x14ac:dyDescent="0.15">
      <c r="B47" s="936"/>
      <c r="C47" s="943"/>
      <c r="D47" s="944"/>
      <c r="E47" s="944"/>
      <c r="F47" s="944"/>
      <c r="G47" s="944"/>
      <c r="H47" s="944"/>
      <c r="I47" s="944"/>
      <c r="J47" s="944"/>
      <c r="K47" s="944"/>
      <c r="L47" s="944"/>
      <c r="M47" s="944"/>
      <c r="N47" s="944"/>
      <c r="O47" s="944"/>
      <c r="P47" s="944"/>
      <c r="Q47" s="944"/>
      <c r="R47" s="944"/>
      <c r="S47" s="944"/>
      <c r="T47" s="944"/>
      <c r="U47" s="948"/>
      <c r="V47" s="943"/>
      <c r="W47" s="944"/>
      <c r="X47" s="944"/>
      <c r="Y47" s="944"/>
      <c r="Z47" s="944"/>
      <c r="AA47" s="944"/>
      <c r="AB47" s="944"/>
      <c r="AC47" s="944"/>
      <c r="AD47" s="944"/>
      <c r="AE47" s="944"/>
      <c r="AF47" s="944"/>
      <c r="AG47" s="944"/>
      <c r="AH47" s="944"/>
      <c r="AI47" s="944"/>
      <c r="AJ47" s="944"/>
      <c r="AK47" s="948"/>
    </row>
    <row r="48" spans="1:37" x14ac:dyDescent="0.15">
      <c r="B48" s="937"/>
      <c r="C48" s="945"/>
      <c r="D48" s="946"/>
      <c r="E48" s="946"/>
      <c r="F48" s="946"/>
      <c r="G48" s="946"/>
      <c r="H48" s="946"/>
      <c r="I48" s="946"/>
      <c r="J48" s="946"/>
      <c r="K48" s="946"/>
      <c r="L48" s="946"/>
      <c r="M48" s="946"/>
      <c r="N48" s="946"/>
      <c r="O48" s="946"/>
      <c r="P48" s="946"/>
      <c r="Q48" s="946"/>
      <c r="R48" s="946"/>
      <c r="S48" s="946"/>
      <c r="T48" s="946"/>
      <c r="U48" s="949"/>
      <c r="V48" s="945"/>
      <c r="W48" s="946"/>
      <c r="X48" s="946"/>
      <c r="Y48" s="946"/>
      <c r="Z48" s="946"/>
      <c r="AA48" s="946"/>
      <c r="AB48" s="946"/>
      <c r="AC48" s="946"/>
      <c r="AD48" s="946"/>
      <c r="AE48" s="946"/>
      <c r="AF48" s="946"/>
      <c r="AG48" s="946"/>
      <c r="AH48" s="946"/>
      <c r="AI48" s="946"/>
      <c r="AJ48" s="946"/>
      <c r="AK48" s="949"/>
    </row>
    <row r="49" spans="2:37" ht="14.25" customHeight="1" x14ac:dyDescent="0.15">
      <c r="B49" s="950" t="s">
        <v>766</v>
      </c>
      <c r="C49" s="951"/>
      <c r="D49" s="951"/>
      <c r="E49" s="951"/>
      <c r="F49" s="952"/>
      <c r="G49" s="953" t="s">
        <v>9</v>
      </c>
      <c r="H49" s="953"/>
      <c r="I49" s="953"/>
      <c r="J49" s="953"/>
      <c r="K49" s="953"/>
      <c r="L49" s="953"/>
      <c r="M49" s="953"/>
      <c r="N49" s="953"/>
      <c r="O49" s="953"/>
      <c r="P49" s="953"/>
      <c r="Q49" s="953"/>
      <c r="R49" s="953"/>
      <c r="S49" s="953"/>
      <c r="T49" s="953"/>
      <c r="U49" s="953"/>
      <c r="V49" s="953"/>
      <c r="W49" s="953"/>
      <c r="X49" s="953"/>
      <c r="Y49" s="953"/>
      <c r="Z49" s="953"/>
      <c r="AA49" s="953"/>
      <c r="AB49" s="953"/>
      <c r="AC49" s="953"/>
      <c r="AD49" s="953"/>
      <c r="AE49" s="953"/>
      <c r="AF49" s="953"/>
      <c r="AG49" s="953"/>
      <c r="AH49" s="953"/>
      <c r="AI49" s="953"/>
      <c r="AJ49" s="953"/>
      <c r="AK49" s="953"/>
    </row>
    <row r="51" spans="2:37" x14ac:dyDescent="0.15">
      <c r="B51" s="14" t="s">
        <v>924</v>
      </c>
    </row>
    <row r="52" spans="2:37" x14ac:dyDescent="0.15">
      <c r="B52" s="14" t="s">
        <v>925</v>
      </c>
    </row>
    <row r="53" spans="2:37" x14ac:dyDescent="0.15">
      <c r="B53" s="14" t="s">
        <v>926</v>
      </c>
    </row>
    <row r="54" spans="2:37" x14ac:dyDescent="0.15">
      <c r="B54" s="14" t="s">
        <v>770</v>
      </c>
    </row>
    <row r="55" spans="2:37" x14ac:dyDescent="0.15">
      <c r="B55" s="14" t="s">
        <v>771</v>
      </c>
    </row>
    <row r="56" spans="2:37" x14ac:dyDescent="0.15">
      <c r="B56" s="14" t="s">
        <v>927</v>
      </c>
    </row>
    <row r="57" spans="2:37" x14ac:dyDescent="0.15">
      <c r="B57" s="14" t="s">
        <v>928</v>
      </c>
    </row>
    <row r="58" spans="2:37" x14ac:dyDescent="0.15">
      <c r="B58" s="14" t="s">
        <v>929</v>
      </c>
    </row>
    <row r="59" spans="2:37" x14ac:dyDescent="0.15">
      <c r="B59" s="14" t="s">
        <v>910</v>
      </c>
    </row>
    <row r="60" spans="2:37" x14ac:dyDescent="0.15">
      <c r="B60" s="14" t="s">
        <v>930</v>
      </c>
    </row>
    <row r="61" spans="2:37" x14ac:dyDescent="0.15">
      <c r="B61" s="14" t="s">
        <v>777</v>
      </c>
    </row>
    <row r="120" spans="3:7" x14ac:dyDescent="0.15">
      <c r="C120" s="59"/>
      <c r="D120" s="59"/>
      <c r="E120" s="59"/>
      <c r="F120" s="59"/>
      <c r="G120" s="59"/>
    </row>
    <row r="121" spans="3:7" x14ac:dyDescent="0.15">
      <c r="C121" s="57"/>
    </row>
  </sheetData>
  <mergeCells count="151">
    <mergeCell ref="V8:X8"/>
    <mergeCell ref="Y8:AK8"/>
    <mergeCell ref="Y9:AK9"/>
    <mergeCell ref="V10:X10"/>
    <mergeCell ref="Y10:AK10"/>
    <mergeCell ref="Y11:AK11"/>
    <mergeCell ref="AB3:AF3"/>
    <mergeCell ref="AG3:AK3"/>
    <mergeCell ref="B5:AK5"/>
    <mergeCell ref="AF6:AG6"/>
    <mergeCell ref="AI6:AJ6"/>
    <mergeCell ref="B7:K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AJ38:AK38"/>
    <mergeCell ref="C39:C42"/>
    <mergeCell ref="E39:N39"/>
    <mergeCell ref="O39:P39"/>
    <mergeCell ref="Q39:U39"/>
    <mergeCell ref="M29:P29"/>
    <mergeCell ref="Q29:S29"/>
    <mergeCell ref="U29:W29"/>
    <mergeCell ref="Y29:AK29"/>
    <mergeCell ref="M30:P30"/>
    <mergeCell ref="R30:U30"/>
    <mergeCell ref="V30:W30"/>
    <mergeCell ref="X30:AK30"/>
    <mergeCell ref="M31:AK31"/>
    <mergeCell ref="AJ39:AK39"/>
    <mergeCell ref="E40:N40"/>
    <mergeCell ref="O40:P40"/>
    <mergeCell ref="Q40:U40"/>
    <mergeCell ref="W40:X40"/>
    <mergeCell ref="Z40:AA40"/>
    <mergeCell ref="AC40:AD40"/>
    <mergeCell ref="AE40:AI40"/>
    <mergeCell ref="AJ40:AK40"/>
    <mergeCell ref="AE39:AI39"/>
    <mergeCell ref="AJ41:AK41"/>
    <mergeCell ref="E42:N42"/>
    <mergeCell ref="O42:P42"/>
    <mergeCell ref="Q42:U42"/>
    <mergeCell ref="W42:X42"/>
    <mergeCell ref="AJ42:AK42"/>
    <mergeCell ref="O41:P41"/>
    <mergeCell ref="Q41:U41"/>
    <mergeCell ref="W41:X41"/>
    <mergeCell ref="Z41:AA41"/>
    <mergeCell ref="AC41:AD41"/>
    <mergeCell ref="AE41:AI41"/>
    <mergeCell ref="E41:N41"/>
    <mergeCell ref="Z42:AA42"/>
    <mergeCell ref="AC42:AD42"/>
    <mergeCell ref="AE42:AI42"/>
    <mergeCell ref="B49:F49"/>
    <mergeCell ref="G49:AK49"/>
    <mergeCell ref="B43:L43"/>
    <mergeCell ref="W43:AK43"/>
    <mergeCell ref="B44:B48"/>
    <mergeCell ref="C44:U44"/>
    <mergeCell ref="V44:AK44"/>
    <mergeCell ref="C45:U48"/>
    <mergeCell ref="V45:AK48"/>
    <mergeCell ref="B37:B42"/>
    <mergeCell ref="C37:N38"/>
    <mergeCell ref="O37:P38"/>
    <mergeCell ref="Q37:U37"/>
    <mergeCell ref="V37:AD37"/>
    <mergeCell ref="AE37:AI37"/>
    <mergeCell ref="Z39:AA39"/>
    <mergeCell ref="AC39:AD39"/>
    <mergeCell ref="AC6:AD6"/>
    <mergeCell ref="W39:X39"/>
    <mergeCell ref="C34:L36"/>
    <mergeCell ref="M34:P34"/>
    <mergeCell ref="Q34:S34"/>
    <mergeCell ref="U34:W34"/>
    <mergeCell ref="Y34:AK34"/>
    <mergeCell ref="M35:P35"/>
    <mergeCell ref="R35:U35"/>
    <mergeCell ref="V35:W35"/>
    <mergeCell ref="X35:AK35"/>
    <mergeCell ref="M36:AK36"/>
    <mergeCell ref="AJ37:AK37"/>
    <mergeCell ref="Q38:U38"/>
    <mergeCell ref="V38:AD38"/>
    <mergeCell ref="AE38:AI38"/>
  </mergeCells>
  <phoneticPr fontId="2"/>
  <dataValidations count="2">
    <dataValidation type="list" allowBlank="1" showInputMessage="1" showErrorMessage="1" sqref="V39:V42 Y39:Y42 AB39:AB42" xr:uid="{00000000-0002-0000-0500-000000000000}">
      <formula1>"□,■"</formula1>
    </dataValidation>
    <dataValidation type="list" allowBlank="1" showInputMessage="1" showErrorMessage="1" sqref="O39:P42" xr:uid="{00000000-0002-0000-0500-000001000000}">
      <formula1>"○"</formula1>
    </dataValidation>
  </dataValidations>
  <pageMargins left="0.7" right="0.7" top="0.75" bottom="0.75" header="0.3" footer="0.3"/>
  <pageSetup paperSize="9" scale="72"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P53"/>
  <sheetViews>
    <sheetView view="pageBreakPreview" zoomScaleNormal="100" zoomScaleSheetLayoutView="100" workbookViewId="0">
      <selection activeCell="B4" sqref="B4"/>
    </sheetView>
  </sheetViews>
  <sheetFormatPr defaultColWidth="9.375" defaultRowHeight="13.5" x14ac:dyDescent="0.15"/>
  <cols>
    <col min="1" max="1" width="1.5" style="448" customWidth="1"/>
    <col min="2" max="2" width="28" style="448" customWidth="1"/>
    <col min="3" max="3" width="13.375" style="448" customWidth="1"/>
    <col min="4" max="6" width="7.375" style="448" customWidth="1"/>
    <col min="7" max="16" width="3.25" style="448" customWidth="1"/>
    <col min="17" max="17" width="2.125" style="448" customWidth="1"/>
    <col min="18" max="16384" width="9.375" style="448"/>
  </cols>
  <sheetData>
    <row r="1" spans="2:16" ht="3" customHeight="1" x14ac:dyDescent="0.15">
      <c r="B1" s="449"/>
    </row>
    <row r="2" spans="2:16" ht="15.4" customHeight="1" x14ac:dyDescent="0.15">
      <c r="B2" s="459"/>
      <c r="C2" s="459"/>
      <c r="D2" s="459"/>
      <c r="E2" s="459"/>
      <c r="F2" s="459"/>
      <c r="G2" s="459"/>
      <c r="H2" s="1154" t="s">
        <v>170</v>
      </c>
      <c r="I2" s="1154"/>
      <c r="J2" s="1154"/>
      <c r="K2" s="1154"/>
      <c r="L2" s="1154"/>
      <c r="M2" s="1154"/>
      <c r="N2" s="1154"/>
      <c r="O2" s="1154"/>
      <c r="P2" s="1154"/>
    </row>
    <row r="3" spans="2:16" ht="15.4" customHeight="1" x14ac:dyDescent="0.15">
      <c r="B3" s="686" t="s">
        <v>949</v>
      </c>
      <c r="C3" s="459"/>
      <c r="D3" s="459"/>
      <c r="E3" s="459"/>
      <c r="F3" s="459"/>
      <c r="G3" s="459"/>
      <c r="H3" s="459"/>
      <c r="I3" s="459"/>
      <c r="J3" s="459"/>
      <c r="K3" s="459"/>
      <c r="L3" s="459"/>
      <c r="M3" s="459"/>
      <c r="N3" s="459"/>
      <c r="O3" s="459"/>
      <c r="P3" s="459"/>
    </row>
    <row r="4" spans="2:16" ht="22.5" customHeight="1" x14ac:dyDescent="0.15">
      <c r="B4" s="459"/>
      <c r="C4" s="459"/>
      <c r="D4" s="1154" t="s">
        <v>171</v>
      </c>
      <c r="E4" s="1154"/>
      <c r="F4" s="1154"/>
      <c r="G4" s="1154"/>
      <c r="H4" s="1154"/>
      <c r="I4" s="1154"/>
      <c r="J4" s="1154"/>
      <c r="K4" s="1154"/>
      <c r="L4" s="1154"/>
      <c r="M4" s="1154"/>
      <c r="N4" s="1154"/>
      <c r="O4" s="459"/>
      <c r="P4" s="459"/>
    </row>
    <row r="5" spans="2:16" ht="15.4" customHeight="1" x14ac:dyDescent="0.15"/>
    <row r="6" spans="2:16" ht="15.4" customHeight="1" x14ac:dyDescent="0.15">
      <c r="B6" s="1158" t="s">
        <v>172</v>
      </c>
      <c r="C6" s="1158"/>
      <c r="D6" s="1158"/>
      <c r="E6" s="1158"/>
      <c r="F6" s="1158"/>
      <c r="G6" s="1158"/>
      <c r="H6" s="1158"/>
      <c r="I6" s="1158"/>
      <c r="J6" s="1158"/>
      <c r="K6" s="1158"/>
      <c r="L6" s="1158"/>
      <c r="M6" s="1158"/>
      <c r="N6" s="1158"/>
      <c r="O6" s="1158"/>
      <c r="P6" s="1158"/>
    </row>
    <row r="7" spans="2:16" ht="15.4" customHeight="1" x14ac:dyDescent="0.15">
      <c r="B7" s="1158" t="s">
        <v>173</v>
      </c>
      <c r="C7" s="1158"/>
      <c r="D7" s="1158"/>
      <c r="E7" s="1158"/>
      <c r="F7" s="1158"/>
      <c r="G7" s="1158"/>
      <c r="H7" s="1158"/>
      <c r="I7" s="1158"/>
      <c r="J7" s="1158"/>
      <c r="K7" s="1158"/>
      <c r="L7" s="1158"/>
      <c r="M7" s="1158"/>
      <c r="N7" s="1158"/>
      <c r="O7" s="1158"/>
      <c r="P7" s="1158"/>
    </row>
    <row r="8" spans="2:16" ht="15.4" customHeight="1" x14ac:dyDescent="0.15"/>
    <row r="9" spans="2:16" ht="15.4" customHeight="1" x14ac:dyDescent="0.15">
      <c r="B9" s="449" t="s">
        <v>174</v>
      </c>
    </row>
    <row r="10" spans="2:16" ht="15.4" customHeight="1" x14ac:dyDescent="0.15"/>
    <row r="11" spans="2:16" ht="22.5" customHeight="1" x14ac:dyDescent="0.15">
      <c r="E11" s="1153" t="s">
        <v>175</v>
      </c>
      <c r="F11" s="1153"/>
      <c r="G11" s="1155"/>
      <c r="H11" s="1156"/>
      <c r="I11" s="1156"/>
      <c r="J11" s="1156"/>
      <c r="K11" s="1156"/>
      <c r="L11" s="1156"/>
      <c r="M11" s="1156"/>
      <c r="N11" s="1156"/>
      <c r="O11" s="1156"/>
      <c r="P11" s="1157"/>
    </row>
    <row r="12" spans="2:16" ht="15.4" customHeight="1" x14ac:dyDescent="0.15">
      <c r="E12" s="1154"/>
      <c r="F12" s="1154"/>
    </row>
    <row r="13" spans="2:16" ht="22.5" customHeight="1" x14ac:dyDescent="0.15">
      <c r="B13" s="451" t="s">
        <v>176</v>
      </c>
      <c r="C13" s="451" t="s">
        <v>177</v>
      </c>
      <c r="D13" s="1153" t="s">
        <v>178</v>
      </c>
      <c r="E13" s="1153"/>
      <c r="F13" s="1153"/>
      <c r="G13" s="1153"/>
      <c r="H13" s="1153"/>
      <c r="I13" s="1153"/>
      <c r="J13" s="1153"/>
      <c r="K13" s="1153"/>
      <c r="L13" s="1153"/>
      <c r="M13" s="1153"/>
      <c r="N13" s="1153"/>
      <c r="O13" s="1153"/>
      <c r="P13" s="1153"/>
    </row>
    <row r="14" spans="2:16" ht="15.4" customHeight="1" x14ac:dyDescent="0.15">
      <c r="B14" s="455" t="s">
        <v>179</v>
      </c>
      <c r="C14" s="451" t="s">
        <v>180</v>
      </c>
      <c r="D14" s="1153" t="s">
        <v>181</v>
      </c>
      <c r="E14" s="1153"/>
      <c r="F14" s="1153"/>
      <c r="G14" s="1153"/>
      <c r="H14" s="1153"/>
      <c r="I14" s="1153"/>
      <c r="J14" s="1153"/>
      <c r="K14" s="1153"/>
      <c r="L14" s="1153"/>
      <c r="M14" s="1153"/>
      <c r="N14" s="1153"/>
      <c r="O14" s="1153"/>
      <c r="P14" s="1153"/>
    </row>
    <row r="15" spans="2:16" ht="15.4" customHeight="1" x14ac:dyDescent="0.15">
      <c r="B15" s="454"/>
      <c r="C15" s="452" t="s">
        <v>182</v>
      </c>
      <c r="D15" s="1153"/>
      <c r="E15" s="1153"/>
      <c r="F15" s="1153"/>
      <c r="G15" s="1153"/>
      <c r="H15" s="1153"/>
      <c r="I15" s="1153"/>
      <c r="J15" s="1153"/>
      <c r="K15" s="1153"/>
      <c r="L15" s="1153"/>
      <c r="M15" s="1153"/>
      <c r="N15" s="1153"/>
      <c r="O15" s="1153"/>
      <c r="P15" s="1153"/>
    </row>
    <row r="16" spans="2:16" ht="15.4" customHeight="1" x14ac:dyDescent="0.15">
      <c r="B16" s="453"/>
      <c r="C16" s="452" t="s">
        <v>182</v>
      </c>
      <c r="D16" s="1153"/>
      <c r="E16" s="1153"/>
      <c r="F16" s="1153"/>
      <c r="G16" s="1153"/>
      <c r="H16" s="1153"/>
      <c r="I16" s="1153"/>
      <c r="J16" s="1153"/>
      <c r="K16" s="1153"/>
      <c r="L16" s="1153"/>
      <c r="M16" s="1153"/>
      <c r="N16" s="1153"/>
      <c r="O16" s="1153"/>
      <c r="P16" s="1153"/>
    </row>
    <row r="17" spans="2:16" ht="15.4" customHeight="1" x14ac:dyDescent="0.15">
      <c r="B17" s="454" t="s">
        <v>183</v>
      </c>
      <c r="C17" s="452" t="s">
        <v>182</v>
      </c>
      <c r="D17" s="1153"/>
      <c r="E17" s="1153"/>
      <c r="F17" s="1153"/>
      <c r="G17" s="1153"/>
      <c r="H17" s="1153"/>
      <c r="I17" s="1153"/>
      <c r="J17" s="1153"/>
      <c r="K17" s="1153"/>
      <c r="L17" s="1153"/>
      <c r="M17" s="1153"/>
      <c r="N17" s="1153"/>
      <c r="O17" s="1153"/>
      <c r="P17" s="1153"/>
    </row>
    <row r="18" spans="2:16" ht="15.4" customHeight="1" x14ac:dyDescent="0.15">
      <c r="B18" s="454"/>
      <c r="C18" s="452" t="s">
        <v>182</v>
      </c>
      <c r="D18" s="1153"/>
      <c r="E18" s="1153"/>
      <c r="F18" s="1153"/>
      <c r="G18" s="1153"/>
      <c r="H18" s="1153"/>
      <c r="I18" s="1153"/>
      <c r="J18" s="1153"/>
      <c r="K18" s="1153"/>
      <c r="L18" s="1153"/>
      <c r="M18" s="1153"/>
      <c r="N18" s="1153"/>
      <c r="O18" s="1153"/>
      <c r="P18" s="1153"/>
    </row>
    <row r="19" spans="2:16" ht="15.4" customHeight="1" x14ac:dyDescent="0.15">
      <c r="B19" s="454"/>
      <c r="C19" s="452" t="s">
        <v>182</v>
      </c>
      <c r="D19" s="1153"/>
      <c r="E19" s="1153"/>
      <c r="F19" s="1153"/>
      <c r="G19" s="1153"/>
      <c r="H19" s="1153"/>
      <c r="I19" s="1153"/>
      <c r="J19" s="1153"/>
      <c r="K19" s="1153"/>
      <c r="L19" s="1153"/>
      <c r="M19" s="1153"/>
      <c r="N19" s="1153"/>
      <c r="O19" s="1153"/>
      <c r="P19" s="1153"/>
    </row>
    <row r="20" spans="2:16" ht="15.4" customHeight="1" x14ac:dyDescent="0.15">
      <c r="B20" s="455" t="s">
        <v>184</v>
      </c>
      <c r="C20" s="452" t="s">
        <v>182</v>
      </c>
      <c r="D20" s="1153"/>
      <c r="E20" s="1153"/>
      <c r="F20" s="1153"/>
      <c r="G20" s="1153"/>
      <c r="H20" s="1153"/>
      <c r="I20" s="1153"/>
      <c r="J20" s="1153"/>
      <c r="K20" s="1153"/>
      <c r="L20" s="1153"/>
      <c r="M20" s="1153"/>
      <c r="N20" s="1153"/>
      <c r="O20" s="1153"/>
      <c r="P20" s="1153"/>
    </row>
    <row r="21" spans="2:16" ht="15.4" customHeight="1" x14ac:dyDescent="0.15">
      <c r="B21" s="454"/>
      <c r="C21" s="452" t="s">
        <v>182</v>
      </c>
      <c r="D21" s="1153"/>
      <c r="E21" s="1153"/>
      <c r="F21" s="1153"/>
      <c r="G21" s="1153"/>
      <c r="H21" s="1153"/>
      <c r="I21" s="1153"/>
      <c r="J21" s="1153"/>
      <c r="K21" s="1153"/>
      <c r="L21" s="1153"/>
      <c r="M21" s="1153"/>
      <c r="N21" s="1153"/>
      <c r="O21" s="1153"/>
      <c r="P21" s="1153"/>
    </row>
    <row r="22" spans="2:16" ht="15.4" customHeight="1" x14ac:dyDescent="0.15">
      <c r="B22" s="453"/>
      <c r="C22" s="452" t="s">
        <v>182</v>
      </c>
      <c r="D22" s="1153"/>
      <c r="E22" s="1153"/>
      <c r="F22" s="1153"/>
      <c r="G22" s="1153"/>
      <c r="H22" s="1153"/>
      <c r="I22" s="1153"/>
      <c r="J22" s="1153"/>
      <c r="K22" s="1153"/>
      <c r="L22" s="1153"/>
      <c r="M22" s="1153"/>
      <c r="N22" s="1153"/>
      <c r="O22" s="1153"/>
      <c r="P22" s="1153"/>
    </row>
    <row r="23" spans="2:16" ht="15.4" customHeight="1" x14ac:dyDescent="0.15">
      <c r="B23" s="455" t="s">
        <v>185</v>
      </c>
      <c r="C23" s="452" t="s">
        <v>182</v>
      </c>
      <c r="D23" s="1153"/>
      <c r="E23" s="1153"/>
      <c r="F23" s="1153"/>
      <c r="G23" s="1153"/>
      <c r="H23" s="1153"/>
      <c r="I23" s="1153"/>
      <c r="J23" s="1153"/>
      <c r="K23" s="1153"/>
      <c r="L23" s="1153"/>
      <c r="M23" s="1153"/>
      <c r="N23" s="1153"/>
      <c r="O23" s="1153"/>
      <c r="P23" s="1153"/>
    </row>
    <row r="24" spans="2:16" ht="15.4" customHeight="1" x14ac:dyDescent="0.15">
      <c r="B24" s="454"/>
      <c r="C24" s="452" t="s">
        <v>182</v>
      </c>
      <c r="D24" s="1153"/>
      <c r="E24" s="1153"/>
      <c r="F24" s="1153"/>
      <c r="G24" s="1153"/>
      <c r="H24" s="1153"/>
      <c r="I24" s="1153"/>
      <c r="J24" s="1153"/>
      <c r="K24" s="1153"/>
      <c r="L24" s="1153"/>
      <c r="M24" s="1153"/>
      <c r="N24" s="1153"/>
      <c r="O24" s="1153"/>
      <c r="P24" s="1153"/>
    </row>
    <row r="25" spans="2:16" ht="15.4" customHeight="1" x14ac:dyDescent="0.15">
      <c r="B25" s="453"/>
      <c r="C25" s="452" t="s">
        <v>182</v>
      </c>
      <c r="D25" s="1153"/>
      <c r="E25" s="1153"/>
      <c r="F25" s="1153"/>
      <c r="G25" s="1153"/>
      <c r="H25" s="1153"/>
      <c r="I25" s="1153"/>
      <c r="J25" s="1153"/>
      <c r="K25" s="1153"/>
      <c r="L25" s="1153"/>
      <c r="M25" s="1153"/>
      <c r="N25" s="1153"/>
      <c r="O25" s="1153"/>
      <c r="P25" s="1153"/>
    </row>
    <row r="26" spans="2:16" ht="15.4" customHeight="1" x14ac:dyDescent="0.15">
      <c r="B26" s="455" t="s">
        <v>186</v>
      </c>
      <c r="C26" s="452" t="s">
        <v>182</v>
      </c>
      <c r="D26" s="1153"/>
      <c r="E26" s="1153"/>
      <c r="F26" s="1153"/>
      <c r="G26" s="1153"/>
      <c r="H26" s="1153"/>
      <c r="I26" s="1153"/>
      <c r="J26" s="1153"/>
      <c r="K26" s="1153"/>
      <c r="L26" s="1153"/>
      <c r="M26" s="1153"/>
      <c r="N26" s="1153"/>
      <c r="O26" s="1153"/>
      <c r="P26" s="1153"/>
    </row>
    <row r="27" spans="2:16" ht="15.4" customHeight="1" x14ac:dyDescent="0.15">
      <c r="B27" s="454"/>
      <c r="C27" s="452" t="s">
        <v>182</v>
      </c>
      <c r="D27" s="1153"/>
      <c r="E27" s="1153"/>
      <c r="F27" s="1153"/>
      <c r="G27" s="1153"/>
      <c r="H27" s="1153"/>
      <c r="I27" s="1153"/>
      <c r="J27" s="1153"/>
      <c r="K27" s="1153"/>
      <c r="L27" s="1153"/>
      <c r="M27" s="1153"/>
      <c r="N27" s="1153"/>
      <c r="O27" s="1153"/>
      <c r="P27" s="1153"/>
    </row>
    <row r="28" spans="2:16" ht="15.4" customHeight="1" x14ac:dyDescent="0.15">
      <c r="B28" s="453"/>
      <c r="C28" s="452" t="s">
        <v>182</v>
      </c>
      <c r="D28" s="1153"/>
      <c r="E28" s="1153"/>
      <c r="F28" s="1153"/>
      <c r="G28" s="1153"/>
      <c r="H28" s="1153"/>
      <c r="I28" s="1153"/>
      <c r="J28" s="1153"/>
      <c r="K28" s="1153"/>
      <c r="L28" s="1153"/>
      <c r="M28" s="1153"/>
      <c r="N28" s="1153"/>
      <c r="O28" s="1153"/>
      <c r="P28" s="1153"/>
    </row>
    <row r="29" spans="2:16" ht="15.4" customHeight="1" x14ac:dyDescent="0.15">
      <c r="B29" s="455" t="s">
        <v>187</v>
      </c>
      <c r="C29" s="452" t="s">
        <v>182</v>
      </c>
      <c r="D29" s="1153"/>
      <c r="E29" s="1153"/>
      <c r="F29" s="1153"/>
      <c r="G29" s="1153"/>
      <c r="H29" s="1153"/>
      <c r="I29" s="1153"/>
      <c r="J29" s="1153"/>
      <c r="K29" s="1153"/>
      <c r="L29" s="1153"/>
      <c r="M29" s="1153"/>
      <c r="N29" s="1153"/>
      <c r="O29" s="1153"/>
      <c r="P29" s="1153"/>
    </row>
    <row r="30" spans="2:16" ht="15.4" customHeight="1" x14ac:dyDescent="0.15">
      <c r="B30" s="454" t="s">
        <v>188</v>
      </c>
      <c r="C30" s="452" t="s">
        <v>182</v>
      </c>
      <c r="D30" s="1153"/>
      <c r="E30" s="1153"/>
      <c r="F30" s="1153"/>
      <c r="G30" s="1153"/>
      <c r="H30" s="1153"/>
      <c r="I30" s="1153"/>
      <c r="J30" s="1153"/>
      <c r="K30" s="1153"/>
      <c r="L30" s="1153"/>
      <c r="M30" s="1153"/>
      <c r="N30" s="1153"/>
      <c r="O30" s="1153"/>
      <c r="P30" s="1153"/>
    </row>
    <row r="31" spans="2:16" ht="15.4" customHeight="1" x14ac:dyDescent="0.15">
      <c r="B31" s="453"/>
      <c r="C31" s="452" t="s">
        <v>182</v>
      </c>
      <c r="D31" s="1153"/>
      <c r="E31" s="1153"/>
      <c r="F31" s="1153"/>
      <c r="G31" s="1153"/>
      <c r="H31" s="1153"/>
      <c r="I31" s="1153"/>
      <c r="J31" s="1153"/>
      <c r="K31" s="1153"/>
      <c r="L31" s="1153"/>
      <c r="M31" s="1153"/>
      <c r="N31" s="1153"/>
      <c r="O31" s="1153"/>
      <c r="P31" s="1153"/>
    </row>
    <row r="32" spans="2:16" ht="15.4" customHeight="1" x14ac:dyDescent="0.15">
      <c r="B32" s="455" t="s">
        <v>189</v>
      </c>
      <c r="C32" s="452" t="s">
        <v>182</v>
      </c>
      <c r="D32" s="1153"/>
      <c r="E32" s="1153"/>
      <c r="F32" s="1153"/>
      <c r="G32" s="1153"/>
      <c r="H32" s="1153"/>
      <c r="I32" s="1153"/>
      <c r="J32" s="1153"/>
      <c r="K32" s="1153"/>
      <c r="L32" s="1153"/>
      <c r="M32" s="1153"/>
      <c r="N32" s="1153"/>
      <c r="O32" s="1153"/>
      <c r="P32" s="1153"/>
    </row>
    <row r="33" spans="2:16" ht="15.4" customHeight="1" x14ac:dyDescent="0.15">
      <c r="B33" s="454"/>
      <c r="C33" s="452" t="s">
        <v>182</v>
      </c>
      <c r="D33" s="1153"/>
      <c r="E33" s="1153"/>
      <c r="F33" s="1153"/>
      <c r="G33" s="1153"/>
      <c r="H33" s="1153"/>
      <c r="I33" s="1153"/>
      <c r="J33" s="1153"/>
      <c r="K33" s="1153"/>
      <c r="L33" s="1153"/>
      <c r="M33" s="1153"/>
      <c r="N33" s="1153"/>
      <c r="O33" s="1153"/>
      <c r="P33" s="1153"/>
    </row>
    <row r="34" spans="2:16" ht="15.4" customHeight="1" x14ac:dyDescent="0.15">
      <c r="B34" s="453"/>
      <c r="C34" s="452" t="s">
        <v>182</v>
      </c>
      <c r="D34" s="1153"/>
      <c r="E34" s="1153"/>
      <c r="F34" s="1153"/>
      <c r="G34" s="1153"/>
      <c r="H34" s="1153"/>
      <c r="I34" s="1153"/>
      <c r="J34" s="1153"/>
      <c r="K34" s="1153"/>
      <c r="L34" s="1153"/>
      <c r="M34" s="1153"/>
      <c r="N34" s="1153"/>
      <c r="O34" s="1153"/>
      <c r="P34" s="1153"/>
    </row>
    <row r="35" spans="2:16" ht="15.4" customHeight="1" x14ac:dyDescent="0.15">
      <c r="B35" s="455" t="s">
        <v>190</v>
      </c>
      <c r="C35" s="452" t="s">
        <v>182</v>
      </c>
      <c r="D35" s="1153"/>
      <c r="E35" s="1153"/>
      <c r="F35" s="1153"/>
      <c r="G35" s="1153"/>
      <c r="H35" s="1153"/>
      <c r="I35" s="1153"/>
      <c r="J35" s="1153"/>
      <c r="K35" s="1153"/>
      <c r="L35" s="1153"/>
      <c r="M35" s="1153"/>
      <c r="N35" s="1153"/>
      <c r="O35" s="1153"/>
      <c r="P35" s="1153"/>
    </row>
    <row r="36" spans="2:16" ht="15.4" customHeight="1" x14ac:dyDescent="0.15">
      <c r="B36" s="454" t="s">
        <v>191</v>
      </c>
      <c r="C36" s="452" t="s">
        <v>182</v>
      </c>
      <c r="D36" s="1153"/>
      <c r="E36" s="1153"/>
      <c r="F36" s="1153"/>
      <c r="G36" s="1153"/>
      <c r="H36" s="1153"/>
      <c r="I36" s="1153"/>
      <c r="J36" s="1153"/>
      <c r="K36" s="1153"/>
      <c r="L36" s="1153"/>
      <c r="M36" s="1153"/>
      <c r="N36" s="1153"/>
      <c r="O36" s="1153"/>
      <c r="P36" s="1153"/>
    </row>
    <row r="37" spans="2:16" ht="15.4" customHeight="1" x14ac:dyDescent="0.15">
      <c r="B37" s="453"/>
      <c r="C37" s="452" t="s">
        <v>182</v>
      </c>
      <c r="D37" s="1153"/>
      <c r="E37" s="1153"/>
      <c r="F37" s="1153"/>
      <c r="G37" s="1153"/>
      <c r="H37" s="1153"/>
      <c r="I37" s="1153"/>
      <c r="J37" s="1153"/>
      <c r="K37" s="1153"/>
      <c r="L37" s="1153"/>
      <c r="M37" s="1153"/>
      <c r="N37" s="1153"/>
      <c r="O37" s="1153"/>
      <c r="P37" s="1153"/>
    </row>
    <row r="38" spans="2:16" ht="15.4" customHeight="1" x14ac:dyDescent="0.15">
      <c r="B38" s="455" t="s">
        <v>192</v>
      </c>
      <c r="C38" s="452" t="s">
        <v>182</v>
      </c>
      <c r="D38" s="1153"/>
      <c r="E38" s="1153"/>
      <c r="F38" s="1153"/>
      <c r="G38" s="1153"/>
      <c r="H38" s="1153"/>
      <c r="I38" s="1153"/>
      <c r="J38" s="1153"/>
      <c r="K38" s="1153"/>
      <c r="L38" s="1153"/>
      <c r="M38" s="1153"/>
      <c r="N38" s="1153"/>
      <c r="O38" s="1153"/>
      <c r="P38" s="1153"/>
    </row>
    <row r="39" spans="2:16" ht="15.4" customHeight="1" x14ac:dyDescent="0.15">
      <c r="B39" s="454"/>
      <c r="C39" s="452" t="s">
        <v>182</v>
      </c>
      <c r="D39" s="1153"/>
      <c r="E39" s="1153"/>
      <c r="F39" s="1153"/>
      <c r="G39" s="1153"/>
      <c r="H39" s="1153"/>
      <c r="I39" s="1153"/>
      <c r="J39" s="1153"/>
      <c r="K39" s="1153"/>
      <c r="L39" s="1153"/>
      <c r="M39" s="1153"/>
      <c r="N39" s="1153"/>
      <c r="O39" s="1153"/>
      <c r="P39" s="1153"/>
    </row>
    <row r="40" spans="2:16" ht="15.4" customHeight="1" thickBot="1" x14ac:dyDescent="0.2">
      <c r="B40" s="458"/>
      <c r="C40" s="457" t="s">
        <v>182</v>
      </c>
      <c r="D40" s="1160"/>
      <c r="E40" s="1160"/>
      <c r="F40" s="1160"/>
      <c r="G40" s="1160"/>
      <c r="H40" s="1160"/>
      <c r="I40" s="1160"/>
      <c r="J40" s="1160"/>
      <c r="K40" s="1160"/>
      <c r="L40" s="1160"/>
      <c r="M40" s="1160"/>
      <c r="N40" s="1160"/>
      <c r="O40" s="1160"/>
      <c r="P40" s="1160"/>
    </row>
    <row r="41" spans="2:16" ht="15.4" customHeight="1" thickTop="1" x14ac:dyDescent="0.15">
      <c r="B41" s="454" t="s">
        <v>193</v>
      </c>
      <c r="C41" s="456" t="s">
        <v>182</v>
      </c>
      <c r="D41" s="1159"/>
      <c r="E41" s="1159"/>
      <c r="F41" s="1159"/>
      <c r="G41" s="1159"/>
      <c r="H41" s="1159"/>
      <c r="I41" s="1159"/>
      <c r="J41" s="1159"/>
      <c r="K41" s="1159"/>
      <c r="L41" s="1159"/>
      <c r="M41" s="1159"/>
      <c r="N41" s="1159"/>
      <c r="O41" s="1159"/>
      <c r="P41" s="1159"/>
    </row>
    <row r="42" spans="2:16" ht="15.4" customHeight="1" x14ac:dyDescent="0.15">
      <c r="B42" s="454" t="s">
        <v>194</v>
      </c>
      <c r="C42" s="452" t="s">
        <v>182</v>
      </c>
      <c r="D42" s="1153"/>
      <c r="E42" s="1153"/>
      <c r="F42" s="1153"/>
      <c r="G42" s="1153"/>
      <c r="H42" s="1153"/>
      <c r="I42" s="1153"/>
      <c r="J42" s="1153"/>
      <c r="K42" s="1153"/>
      <c r="L42" s="1153"/>
      <c r="M42" s="1153"/>
      <c r="N42" s="1153"/>
      <c r="O42" s="1153"/>
      <c r="P42" s="1153"/>
    </row>
    <row r="43" spans="2:16" ht="15.4" customHeight="1" x14ac:dyDescent="0.15">
      <c r="B43" s="453"/>
      <c r="C43" s="452" t="s">
        <v>182</v>
      </c>
      <c r="D43" s="1153"/>
      <c r="E43" s="1153"/>
      <c r="F43" s="1153"/>
      <c r="G43" s="1153"/>
      <c r="H43" s="1153"/>
      <c r="I43" s="1153"/>
      <c r="J43" s="1153"/>
      <c r="K43" s="1153"/>
      <c r="L43" s="1153"/>
      <c r="M43" s="1153"/>
      <c r="N43" s="1153"/>
      <c r="O43" s="1153"/>
      <c r="P43" s="1153"/>
    </row>
    <row r="44" spans="2:16" ht="15.4" customHeight="1" x14ac:dyDescent="0.15">
      <c r="B44" s="455" t="s">
        <v>195</v>
      </c>
      <c r="C44" s="452" t="s">
        <v>182</v>
      </c>
      <c r="D44" s="1153"/>
      <c r="E44" s="1153"/>
      <c r="F44" s="1153"/>
      <c r="G44" s="1153"/>
      <c r="H44" s="1153"/>
      <c r="I44" s="1153"/>
      <c r="J44" s="1153"/>
      <c r="K44" s="1153"/>
      <c r="L44" s="1153"/>
      <c r="M44" s="1153"/>
      <c r="N44" s="1153"/>
      <c r="O44" s="1153"/>
      <c r="P44" s="1153"/>
    </row>
    <row r="45" spans="2:16" ht="15.4" customHeight="1" x14ac:dyDescent="0.15">
      <c r="B45" s="454" t="s">
        <v>196</v>
      </c>
      <c r="C45" s="452" t="s">
        <v>182</v>
      </c>
      <c r="D45" s="1153"/>
      <c r="E45" s="1153"/>
      <c r="F45" s="1153"/>
      <c r="G45" s="1153"/>
      <c r="H45" s="1153"/>
      <c r="I45" s="1153"/>
      <c r="J45" s="1153"/>
      <c r="K45" s="1153"/>
      <c r="L45" s="1153"/>
      <c r="M45" s="1153"/>
      <c r="N45" s="1153"/>
      <c r="O45" s="1153"/>
      <c r="P45" s="1153"/>
    </row>
    <row r="46" spans="2:16" ht="15.4" customHeight="1" x14ac:dyDescent="0.15">
      <c r="B46" s="453"/>
      <c r="C46" s="452" t="s">
        <v>182</v>
      </c>
      <c r="D46" s="1153"/>
      <c r="E46" s="1153"/>
      <c r="F46" s="1153"/>
      <c r="G46" s="1153"/>
      <c r="H46" s="1153"/>
      <c r="I46" s="1153"/>
      <c r="J46" s="1153"/>
      <c r="K46" s="1153"/>
      <c r="L46" s="1153"/>
      <c r="M46" s="1153"/>
      <c r="N46" s="1153"/>
      <c r="O46" s="1153"/>
      <c r="P46" s="1153"/>
    </row>
    <row r="47" spans="2:16" ht="15.4" customHeight="1" x14ac:dyDescent="0.15">
      <c r="B47" s="455" t="s">
        <v>193</v>
      </c>
      <c r="C47" s="452" t="s">
        <v>182</v>
      </c>
      <c r="D47" s="1153"/>
      <c r="E47" s="1153"/>
      <c r="F47" s="1153"/>
      <c r="G47" s="1153"/>
      <c r="H47" s="1153"/>
      <c r="I47" s="1153"/>
      <c r="J47" s="1153"/>
      <c r="K47" s="1153"/>
      <c r="L47" s="1153"/>
      <c r="M47" s="1153"/>
      <c r="N47" s="1153"/>
      <c r="O47" s="1153"/>
      <c r="P47" s="1153"/>
    </row>
    <row r="48" spans="2:16" ht="15.4" customHeight="1" x14ac:dyDescent="0.15">
      <c r="B48" s="454" t="s">
        <v>197</v>
      </c>
      <c r="C48" s="452" t="s">
        <v>182</v>
      </c>
      <c r="D48" s="1153"/>
      <c r="E48" s="1153"/>
      <c r="F48" s="1153"/>
      <c r="G48" s="1153"/>
      <c r="H48" s="1153"/>
      <c r="I48" s="1153"/>
      <c r="J48" s="1153"/>
      <c r="K48" s="1153"/>
      <c r="L48" s="1153"/>
      <c r="M48" s="1153"/>
      <c r="N48" s="1153"/>
      <c r="O48" s="1153"/>
      <c r="P48" s="1153"/>
    </row>
    <row r="49" spans="2:16" ht="15.4" customHeight="1" x14ac:dyDescent="0.15">
      <c r="B49" s="453"/>
      <c r="C49" s="452" t="s">
        <v>182</v>
      </c>
      <c r="D49" s="1153"/>
      <c r="E49" s="1153"/>
      <c r="F49" s="1153"/>
      <c r="G49" s="1153"/>
      <c r="H49" s="1153"/>
      <c r="I49" s="1153"/>
      <c r="J49" s="1153"/>
      <c r="K49" s="1153"/>
      <c r="L49" s="1153"/>
      <c r="M49" s="1153"/>
      <c r="N49" s="1153"/>
      <c r="O49" s="1153"/>
      <c r="P49" s="1153"/>
    </row>
    <row r="50" spans="2:16" s="450" customFormat="1" ht="15.4" customHeight="1" x14ac:dyDescent="0.15"/>
    <row r="51" spans="2:16" s="450" customFormat="1" ht="15.4" customHeight="1" x14ac:dyDescent="0.15">
      <c r="B51" s="1161" t="s">
        <v>198</v>
      </c>
      <c r="C51" s="1161"/>
      <c r="D51" s="1161"/>
      <c r="E51" s="1161"/>
      <c r="F51" s="1161"/>
      <c r="G51" s="1161"/>
      <c r="H51" s="1161"/>
      <c r="I51" s="1161"/>
      <c r="J51" s="1161"/>
      <c r="K51" s="1161"/>
      <c r="L51" s="1161"/>
      <c r="M51" s="1161"/>
      <c r="N51" s="1161"/>
      <c r="O51" s="1161"/>
      <c r="P51" s="1161"/>
    </row>
    <row r="52" spans="2:16" s="450" customFormat="1" ht="15.4" customHeight="1" x14ac:dyDescent="0.15"/>
    <row r="53" spans="2:16" ht="15.4" customHeight="1" x14ac:dyDescent="0.15">
      <c r="B53" s="449" t="s">
        <v>199</v>
      </c>
      <c r="C53" s="1154" t="s">
        <v>200</v>
      </c>
      <c r="D53" s="1154"/>
      <c r="E53" s="1154"/>
      <c r="F53" s="1154"/>
    </row>
  </sheetData>
  <mergeCells count="47">
    <mergeCell ref="D48:P48"/>
    <mergeCell ref="D49:P49"/>
    <mergeCell ref="B51:P51"/>
    <mergeCell ref="C53:F53"/>
    <mergeCell ref="D42:P42"/>
    <mergeCell ref="D43:P43"/>
    <mergeCell ref="D44:P44"/>
    <mergeCell ref="D45:P45"/>
    <mergeCell ref="D46:P46"/>
    <mergeCell ref="D47:P47"/>
    <mergeCell ref="D41:P41"/>
    <mergeCell ref="D30:P30"/>
    <mergeCell ref="D31:P31"/>
    <mergeCell ref="D32:P32"/>
    <mergeCell ref="D33:P33"/>
    <mergeCell ref="D34:P34"/>
    <mergeCell ref="D35:P35"/>
    <mergeCell ref="D36:P36"/>
    <mergeCell ref="D37:P37"/>
    <mergeCell ref="D38:P38"/>
    <mergeCell ref="D39:P39"/>
    <mergeCell ref="D40:P40"/>
    <mergeCell ref="D29:P29"/>
    <mergeCell ref="D18:P18"/>
    <mergeCell ref="D19:P19"/>
    <mergeCell ref="D20:P20"/>
    <mergeCell ref="D21:P21"/>
    <mergeCell ref="D22:P22"/>
    <mergeCell ref="D23:P23"/>
    <mergeCell ref="D24:P24"/>
    <mergeCell ref="H2:P2"/>
    <mergeCell ref="D4:F4"/>
    <mergeCell ref="G4:N4"/>
    <mergeCell ref="B6:P6"/>
    <mergeCell ref="B7:P7"/>
    <mergeCell ref="D16:P16"/>
    <mergeCell ref="D25:P25"/>
    <mergeCell ref="D26:P26"/>
    <mergeCell ref="D27:P27"/>
    <mergeCell ref="D28:P28"/>
    <mergeCell ref="D17:P17"/>
    <mergeCell ref="E11:F11"/>
    <mergeCell ref="E12:F12"/>
    <mergeCell ref="D13:P13"/>
    <mergeCell ref="D14:P14"/>
    <mergeCell ref="D15:P15"/>
    <mergeCell ref="G11:P11"/>
  </mergeCells>
  <phoneticPr fontId="2"/>
  <printOptions horizontalCentered="1" verticalCentered="1"/>
  <pageMargins left="0.39370078740157483" right="0.39370078740157483" top="0.59055118110236227" bottom="0.39370078740157483" header="0.27559055118110237" footer="0.43307086614173229"/>
  <pageSetup paperSize="9" scale="91" orientation="portrait" blackAndWhite="1" r:id="rId1"/>
  <headerFooter alignWithMargins="0">
    <oddHeader>&amp;R&amp;A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I35"/>
  <sheetViews>
    <sheetView view="pageBreakPreview" zoomScaleNormal="100" zoomScaleSheetLayoutView="100" workbookViewId="0">
      <selection activeCell="F26" sqref="F26:G26"/>
    </sheetView>
  </sheetViews>
  <sheetFormatPr defaultColWidth="9.375" defaultRowHeight="16.5" customHeight="1" x14ac:dyDescent="0.15"/>
  <cols>
    <col min="1" max="1" width="1.875" style="460" customWidth="1"/>
    <col min="2" max="2" width="11.25" style="460" customWidth="1"/>
    <col min="3" max="3" width="5" style="460" customWidth="1"/>
    <col min="4" max="4" width="32.5" style="460" customWidth="1"/>
    <col min="5" max="32" width="3.25" style="460" customWidth="1"/>
    <col min="33" max="33" width="8.125" style="460" customWidth="1"/>
    <col min="34" max="34" width="8.375" style="460" customWidth="1"/>
    <col min="35" max="35" width="12.25" style="460" customWidth="1"/>
    <col min="36" max="36" width="2.25" style="460" customWidth="1"/>
    <col min="37" max="16384" width="9.375" style="460"/>
  </cols>
  <sheetData>
    <row r="1" spans="2:35" ht="6" customHeight="1" x14ac:dyDescent="0.15"/>
    <row r="2" spans="2:35" ht="16.5" customHeight="1" x14ac:dyDescent="0.15">
      <c r="B2" s="488"/>
      <c r="C2" s="463"/>
      <c r="D2" s="463"/>
      <c r="E2" s="463"/>
      <c r="F2" s="463"/>
      <c r="G2" s="463"/>
      <c r="H2" s="463"/>
      <c r="I2" s="463"/>
      <c r="J2" s="463"/>
      <c r="K2" s="463"/>
      <c r="L2" s="463"/>
      <c r="M2" s="463"/>
      <c r="N2" s="463"/>
      <c r="O2" s="463"/>
      <c r="P2" s="463"/>
      <c r="Q2" s="463"/>
      <c r="R2" s="463"/>
      <c r="S2" s="463"/>
      <c r="T2" s="463"/>
      <c r="U2" s="463"/>
      <c r="V2" s="463"/>
      <c r="W2" s="463"/>
      <c r="X2" s="463"/>
      <c r="Y2" s="463"/>
      <c r="Z2" s="1220" t="s">
        <v>201</v>
      </c>
      <c r="AA2" s="1221"/>
      <c r="AB2" s="1221"/>
      <c r="AC2" s="1221"/>
      <c r="AD2" s="1221"/>
      <c r="AE2" s="1221"/>
      <c r="AF2" s="1222"/>
      <c r="AG2" s="1220"/>
      <c r="AH2" s="1221"/>
      <c r="AI2" s="1222"/>
    </row>
    <row r="3" spans="2:35" ht="16.5" customHeight="1" x14ac:dyDescent="0.15">
      <c r="B3" s="488" t="s">
        <v>209</v>
      </c>
      <c r="C3" s="463"/>
      <c r="D3" s="463"/>
      <c r="E3" s="463"/>
      <c r="F3" s="463"/>
      <c r="G3" s="463"/>
      <c r="H3" s="463"/>
      <c r="I3" s="463"/>
      <c r="J3" s="463"/>
      <c r="K3" s="463"/>
      <c r="L3" s="463"/>
      <c r="M3" s="463"/>
      <c r="N3" s="463"/>
      <c r="O3" s="463"/>
      <c r="P3" s="463"/>
      <c r="Q3" s="463"/>
      <c r="R3" s="463"/>
      <c r="S3" s="463"/>
      <c r="T3" s="463"/>
      <c r="U3" s="463"/>
      <c r="V3" s="463"/>
      <c r="W3" s="463"/>
      <c r="X3" s="463"/>
      <c r="Y3" s="463"/>
      <c r="Z3" s="1220" t="s">
        <v>202</v>
      </c>
      <c r="AA3" s="1221"/>
      <c r="AB3" s="1221"/>
      <c r="AC3" s="1221"/>
      <c r="AD3" s="1221"/>
      <c r="AE3" s="1221"/>
      <c r="AF3" s="1222"/>
      <c r="AG3" s="1220"/>
      <c r="AH3" s="1221"/>
      <c r="AI3" s="1222"/>
    </row>
    <row r="4" spans="2:35" ht="20.25" customHeight="1" x14ac:dyDescent="0.15">
      <c r="B4" s="566" t="s">
        <v>210</v>
      </c>
      <c r="C4" s="463"/>
      <c r="D4" s="463"/>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3"/>
      <c r="AI4" s="463"/>
    </row>
    <row r="5" spans="2:35" ht="16.5" customHeight="1" x14ac:dyDescent="0.15">
      <c r="B5" s="1223" t="s">
        <v>203</v>
      </c>
      <c r="C5" s="1224"/>
      <c r="D5" s="1229" t="s">
        <v>204</v>
      </c>
      <c r="E5" s="1229" t="s">
        <v>205</v>
      </c>
      <c r="F5" s="1229"/>
      <c r="G5" s="1229"/>
      <c r="H5" s="1229"/>
      <c r="I5" s="1229"/>
      <c r="J5" s="1229"/>
      <c r="K5" s="1229"/>
      <c r="L5" s="1231" t="s">
        <v>206</v>
      </c>
      <c r="M5" s="1231"/>
      <c r="N5" s="1231"/>
      <c r="O5" s="1231"/>
      <c r="P5" s="1231"/>
      <c r="Q5" s="1231"/>
      <c r="R5" s="1231"/>
      <c r="S5" s="1231" t="s">
        <v>207</v>
      </c>
      <c r="T5" s="1231"/>
      <c r="U5" s="1231"/>
      <c r="V5" s="1231"/>
      <c r="W5" s="1231"/>
      <c r="X5" s="1231"/>
      <c r="Y5" s="1231"/>
      <c r="Z5" s="1231" t="s">
        <v>208</v>
      </c>
      <c r="AA5" s="1231"/>
      <c r="AB5" s="1231"/>
      <c r="AC5" s="1231"/>
      <c r="AD5" s="1231"/>
      <c r="AE5" s="1231"/>
      <c r="AF5" s="1232"/>
      <c r="AG5" s="1233" t="s">
        <v>211</v>
      </c>
      <c r="AH5" s="1234"/>
      <c r="AI5" s="1235" t="s">
        <v>212</v>
      </c>
    </row>
    <row r="6" spans="2:35" ht="16.5" customHeight="1" x14ac:dyDescent="0.15">
      <c r="B6" s="1225"/>
      <c r="C6" s="1226"/>
      <c r="D6" s="1230"/>
      <c r="E6" s="487">
        <v>1</v>
      </c>
      <c r="F6" s="485">
        <v>2</v>
      </c>
      <c r="G6" s="485">
        <v>3</v>
      </c>
      <c r="H6" s="485">
        <v>4</v>
      </c>
      <c r="I6" s="486">
        <v>5</v>
      </c>
      <c r="J6" s="485">
        <v>6</v>
      </c>
      <c r="K6" s="484">
        <v>7</v>
      </c>
      <c r="L6" s="487">
        <v>8</v>
      </c>
      <c r="M6" s="485">
        <v>9</v>
      </c>
      <c r="N6" s="485">
        <v>10</v>
      </c>
      <c r="O6" s="485">
        <v>11</v>
      </c>
      <c r="P6" s="486">
        <v>12</v>
      </c>
      <c r="Q6" s="485">
        <v>13</v>
      </c>
      <c r="R6" s="484">
        <v>14</v>
      </c>
      <c r="S6" s="487">
        <v>15</v>
      </c>
      <c r="T6" s="485">
        <v>16</v>
      </c>
      <c r="U6" s="485">
        <v>17</v>
      </c>
      <c r="V6" s="485">
        <v>18</v>
      </c>
      <c r="W6" s="486">
        <v>19</v>
      </c>
      <c r="X6" s="485">
        <v>20</v>
      </c>
      <c r="Y6" s="484">
        <v>21</v>
      </c>
      <c r="Z6" s="487">
        <v>22</v>
      </c>
      <c r="AA6" s="485">
        <v>23</v>
      </c>
      <c r="AB6" s="485">
        <v>24</v>
      </c>
      <c r="AC6" s="485">
        <v>25</v>
      </c>
      <c r="AD6" s="486">
        <v>26</v>
      </c>
      <c r="AE6" s="485">
        <v>27</v>
      </c>
      <c r="AF6" s="484">
        <v>28</v>
      </c>
      <c r="AG6" s="565" t="s">
        <v>213</v>
      </c>
      <c r="AH6" s="564" t="s">
        <v>214</v>
      </c>
      <c r="AI6" s="1236"/>
    </row>
    <row r="7" spans="2:35" ht="16.5" customHeight="1" x14ac:dyDescent="0.15">
      <c r="B7" s="1227"/>
      <c r="C7" s="1228"/>
      <c r="D7" s="483"/>
      <c r="E7" s="482"/>
      <c r="F7" s="481"/>
      <c r="G7" s="481"/>
      <c r="H7" s="481"/>
      <c r="I7" s="481"/>
      <c r="J7" s="481"/>
      <c r="K7" s="480"/>
      <c r="L7" s="482"/>
      <c r="M7" s="481"/>
      <c r="N7" s="481"/>
      <c r="O7" s="481"/>
      <c r="P7" s="481"/>
      <c r="Q7" s="481"/>
      <c r="R7" s="480"/>
      <c r="S7" s="482"/>
      <c r="T7" s="481"/>
      <c r="U7" s="481"/>
      <c r="V7" s="481"/>
      <c r="W7" s="481"/>
      <c r="X7" s="481"/>
      <c r="Y7" s="480"/>
      <c r="Z7" s="482"/>
      <c r="AA7" s="481"/>
      <c r="AB7" s="481"/>
      <c r="AC7" s="481"/>
      <c r="AD7" s="481"/>
      <c r="AE7" s="481"/>
      <c r="AF7" s="480"/>
      <c r="AG7" s="563" t="s">
        <v>215</v>
      </c>
      <c r="AH7" s="562" t="s">
        <v>211</v>
      </c>
      <c r="AI7" s="1237"/>
    </row>
    <row r="8" spans="2:35" ht="16.5" customHeight="1" x14ac:dyDescent="0.15">
      <c r="B8" s="1238" t="s">
        <v>216</v>
      </c>
      <c r="C8" s="1239"/>
      <c r="D8" s="479"/>
      <c r="E8" s="477"/>
      <c r="F8" s="476"/>
      <c r="G8" s="476"/>
      <c r="H8" s="476"/>
      <c r="I8" s="476"/>
      <c r="J8" s="476"/>
      <c r="K8" s="478"/>
      <c r="L8" s="477"/>
      <c r="M8" s="476"/>
      <c r="N8" s="476"/>
      <c r="O8" s="476"/>
      <c r="P8" s="476"/>
      <c r="Q8" s="476"/>
      <c r="R8" s="478"/>
      <c r="S8" s="477"/>
      <c r="T8" s="476"/>
      <c r="U8" s="476"/>
      <c r="V8" s="476"/>
      <c r="W8" s="476"/>
      <c r="X8" s="476"/>
      <c r="Y8" s="478"/>
      <c r="Z8" s="477"/>
      <c r="AA8" s="476"/>
      <c r="AB8" s="476"/>
      <c r="AC8" s="476"/>
      <c r="AD8" s="476"/>
      <c r="AE8" s="476"/>
      <c r="AF8" s="475"/>
      <c r="AG8" s="1183"/>
      <c r="AH8" s="1185"/>
      <c r="AI8" s="474"/>
    </row>
    <row r="9" spans="2:35" ht="16.5" customHeight="1" x14ac:dyDescent="0.15">
      <c r="B9" s="1242" t="s">
        <v>217</v>
      </c>
      <c r="C9" s="1243"/>
      <c r="D9" s="468"/>
      <c r="E9" s="472"/>
      <c r="F9" s="471"/>
      <c r="G9" s="471"/>
      <c r="H9" s="471"/>
      <c r="I9" s="471"/>
      <c r="J9" s="471"/>
      <c r="K9" s="473"/>
      <c r="L9" s="472"/>
      <c r="M9" s="471"/>
      <c r="N9" s="471"/>
      <c r="O9" s="471"/>
      <c r="P9" s="471"/>
      <c r="Q9" s="471"/>
      <c r="R9" s="473"/>
      <c r="S9" s="472"/>
      <c r="T9" s="471"/>
      <c r="U9" s="471"/>
      <c r="V9" s="471"/>
      <c r="W9" s="471"/>
      <c r="X9" s="471"/>
      <c r="Y9" s="473"/>
      <c r="Z9" s="472"/>
      <c r="AA9" s="471"/>
      <c r="AB9" s="471"/>
      <c r="AC9" s="471"/>
      <c r="AD9" s="471"/>
      <c r="AE9" s="471"/>
      <c r="AF9" s="470"/>
      <c r="AG9" s="1240"/>
      <c r="AH9" s="1241"/>
      <c r="AI9" s="469"/>
    </row>
    <row r="10" spans="2:35" ht="16.5" customHeight="1" x14ac:dyDescent="0.15">
      <c r="B10" s="1216" t="s">
        <v>218</v>
      </c>
      <c r="C10" s="1217"/>
      <c r="D10" s="539"/>
      <c r="E10" s="537"/>
      <c r="F10" s="536"/>
      <c r="G10" s="536"/>
      <c r="H10" s="536"/>
      <c r="I10" s="536"/>
      <c r="J10" s="536"/>
      <c r="K10" s="538"/>
      <c r="L10" s="537"/>
      <c r="M10" s="536"/>
      <c r="N10" s="536"/>
      <c r="O10" s="536"/>
      <c r="P10" s="536"/>
      <c r="Q10" s="536"/>
      <c r="R10" s="538"/>
      <c r="S10" s="537"/>
      <c r="T10" s="536"/>
      <c r="U10" s="536"/>
      <c r="V10" s="536"/>
      <c r="W10" s="536"/>
      <c r="X10" s="536"/>
      <c r="Y10" s="538"/>
      <c r="Z10" s="537"/>
      <c r="AA10" s="536"/>
      <c r="AB10" s="536"/>
      <c r="AC10" s="536"/>
      <c r="AD10" s="536"/>
      <c r="AE10" s="536"/>
      <c r="AF10" s="535"/>
      <c r="AG10" s="561"/>
      <c r="AH10" s="560"/>
      <c r="AI10" s="469"/>
    </row>
    <row r="11" spans="2:35" ht="16.5" customHeight="1" x14ac:dyDescent="0.15">
      <c r="B11" s="1214" t="s">
        <v>218</v>
      </c>
      <c r="C11" s="1215"/>
      <c r="D11" s="539"/>
      <c r="E11" s="537"/>
      <c r="F11" s="536"/>
      <c r="G11" s="536"/>
      <c r="H11" s="536"/>
      <c r="I11" s="536"/>
      <c r="J11" s="536"/>
      <c r="K11" s="538"/>
      <c r="L11" s="537"/>
      <c r="M11" s="536"/>
      <c r="N11" s="536"/>
      <c r="O11" s="536"/>
      <c r="P11" s="536"/>
      <c r="Q11" s="536"/>
      <c r="R11" s="538"/>
      <c r="S11" s="537"/>
      <c r="T11" s="536"/>
      <c r="U11" s="536"/>
      <c r="V11" s="536"/>
      <c r="W11" s="536"/>
      <c r="X11" s="536"/>
      <c r="Y11" s="538"/>
      <c r="Z11" s="537"/>
      <c r="AA11" s="536"/>
      <c r="AB11" s="536"/>
      <c r="AC11" s="536"/>
      <c r="AD11" s="536"/>
      <c r="AE11" s="536"/>
      <c r="AF11" s="538"/>
      <c r="AG11" s="561"/>
      <c r="AH11" s="560"/>
      <c r="AI11" s="469"/>
    </row>
    <row r="12" spans="2:35" ht="16.5" customHeight="1" x14ac:dyDescent="0.15">
      <c r="B12" s="1216" t="s">
        <v>218</v>
      </c>
      <c r="C12" s="1217"/>
      <c r="D12" s="539"/>
      <c r="E12" s="537"/>
      <c r="F12" s="536"/>
      <c r="G12" s="536"/>
      <c r="H12" s="536"/>
      <c r="I12" s="536"/>
      <c r="J12" s="536"/>
      <c r="K12" s="538"/>
      <c r="L12" s="537"/>
      <c r="M12" s="536"/>
      <c r="N12" s="536"/>
      <c r="O12" s="536"/>
      <c r="P12" s="536"/>
      <c r="Q12" s="536"/>
      <c r="R12" s="538"/>
      <c r="S12" s="537"/>
      <c r="T12" s="536"/>
      <c r="U12" s="536"/>
      <c r="V12" s="536"/>
      <c r="W12" s="536"/>
      <c r="X12" s="536"/>
      <c r="Y12" s="538"/>
      <c r="Z12" s="537"/>
      <c r="AA12" s="536"/>
      <c r="AB12" s="536"/>
      <c r="AC12" s="536"/>
      <c r="AD12" s="536"/>
      <c r="AE12" s="536"/>
      <c r="AF12" s="535"/>
      <c r="AG12" s="561"/>
      <c r="AH12" s="560"/>
      <c r="AI12" s="469"/>
    </row>
    <row r="13" spans="2:35" ht="16.5" customHeight="1" x14ac:dyDescent="0.15">
      <c r="B13" s="1214" t="s">
        <v>218</v>
      </c>
      <c r="C13" s="1215"/>
      <c r="D13" s="539"/>
      <c r="E13" s="537"/>
      <c r="F13" s="536"/>
      <c r="G13" s="536"/>
      <c r="H13" s="536"/>
      <c r="I13" s="536"/>
      <c r="J13" s="536"/>
      <c r="K13" s="538"/>
      <c r="L13" s="537"/>
      <c r="M13" s="536"/>
      <c r="N13" s="536"/>
      <c r="O13" s="536"/>
      <c r="P13" s="536"/>
      <c r="Q13" s="536"/>
      <c r="R13" s="538"/>
      <c r="S13" s="537"/>
      <c r="T13" s="536"/>
      <c r="U13" s="536"/>
      <c r="V13" s="536"/>
      <c r="W13" s="536"/>
      <c r="X13" s="536"/>
      <c r="Y13" s="538"/>
      <c r="Z13" s="537"/>
      <c r="AA13" s="536"/>
      <c r="AB13" s="536"/>
      <c r="AC13" s="536"/>
      <c r="AD13" s="536"/>
      <c r="AE13" s="536"/>
      <c r="AF13" s="538"/>
      <c r="AG13" s="561"/>
      <c r="AH13" s="560"/>
      <c r="AI13" s="469"/>
    </row>
    <row r="14" spans="2:35" ht="16.5" customHeight="1" x14ac:dyDescent="0.15">
      <c r="B14" s="1214" t="s">
        <v>218</v>
      </c>
      <c r="C14" s="1215"/>
      <c r="D14" s="539"/>
      <c r="E14" s="537"/>
      <c r="F14" s="536"/>
      <c r="G14" s="536"/>
      <c r="H14" s="536"/>
      <c r="I14" s="536"/>
      <c r="J14" s="536"/>
      <c r="K14" s="538"/>
      <c r="L14" s="537"/>
      <c r="M14" s="536"/>
      <c r="N14" s="536"/>
      <c r="O14" s="536"/>
      <c r="P14" s="536"/>
      <c r="Q14" s="536"/>
      <c r="R14" s="538"/>
      <c r="S14" s="537"/>
      <c r="T14" s="536"/>
      <c r="U14" s="536"/>
      <c r="V14" s="536"/>
      <c r="W14" s="536"/>
      <c r="X14" s="536"/>
      <c r="Y14" s="538"/>
      <c r="Z14" s="537"/>
      <c r="AA14" s="536"/>
      <c r="AB14" s="536"/>
      <c r="AC14" s="536"/>
      <c r="AD14" s="536"/>
      <c r="AE14" s="536"/>
      <c r="AF14" s="535"/>
      <c r="AG14" s="561"/>
      <c r="AH14" s="560"/>
      <c r="AI14" s="469"/>
    </row>
    <row r="15" spans="2:35" ht="16.5" customHeight="1" x14ac:dyDescent="0.15">
      <c r="B15" s="1214" t="s">
        <v>219</v>
      </c>
      <c r="C15" s="1215"/>
      <c r="D15" s="539"/>
      <c r="E15" s="537"/>
      <c r="F15" s="536"/>
      <c r="G15" s="536"/>
      <c r="H15" s="536"/>
      <c r="I15" s="536"/>
      <c r="J15" s="536"/>
      <c r="K15" s="538"/>
      <c r="L15" s="537"/>
      <c r="M15" s="536"/>
      <c r="N15" s="536"/>
      <c r="O15" s="536"/>
      <c r="P15" s="536"/>
      <c r="Q15" s="536"/>
      <c r="R15" s="538"/>
      <c r="S15" s="537"/>
      <c r="T15" s="536"/>
      <c r="U15" s="536"/>
      <c r="V15" s="536"/>
      <c r="W15" s="536"/>
      <c r="X15" s="536"/>
      <c r="Y15" s="538"/>
      <c r="Z15" s="537"/>
      <c r="AA15" s="536"/>
      <c r="AB15" s="536"/>
      <c r="AC15" s="536"/>
      <c r="AD15" s="536"/>
      <c r="AE15" s="536"/>
      <c r="AF15" s="535"/>
      <c r="AG15" s="561"/>
      <c r="AH15" s="560"/>
      <c r="AI15" s="469"/>
    </row>
    <row r="16" spans="2:35" ht="16.5" customHeight="1" x14ac:dyDescent="0.15">
      <c r="B16" s="559"/>
      <c r="C16" s="558"/>
      <c r="D16" s="557"/>
      <c r="E16" s="555"/>
      <c r="F16" s="554"/>
      <c r="G16" s="554"/>
      <c r="H16" s="554"/>
      <c r="I16" s="554"/>
      <c r="J16" s="554"/>
      <c r="K16" s="556"/>
      <c r="L16" s="555"/>
      <c r="M16" s="554"/>
      <c r="N16" s="554"/>
      <c r="O16" s="554"/>
      <c r="P16" s="554"/>
      <c r="Q16" s="554"/>
      <c r="R16" s="556"/>
      <c r="S16" s="555"/>
      <c r="T16" s="554"/>
      <c r="U16" s="554"/>
      <c r="V16" s="554"/>
      <c r="W16" s="554"/>
      <c r="X16" s="554"/>
      <c r="Y16" s="556"/>
      <c r="Z16" s="555"/>
      <c r="AA16" s="554"/>
      <c r="AB16" s="554"/>
      <c r="AC16" s="554"/>
      <c r="AD16" s="554"/>
      <c r="AE16" s="554"/>
      <c r="AF16" s="553"/>
      <c r="AG16" s="552"/>
      <c r="AH16" s="551"/>
      <c r="AI16" s="549"/>
    </row>
    <row r="17" spans="2:35" ht="16.5" customHeight="1" thickBot="1" x14ac:dyDescent="0.2">
      <c r="B17" s="1218" t="s">
        <v>220</v>
      </c>
      <c r="C17" s="1219"/>
      <c r="D17" s="550"/>
      <c r="E17" s="530"/>
      <c r="F17" s="529"/>
      <c r="G17" s="529"/>
      <c r="H17" s="529"/>
      <c r="I17" s="529"/>
      <c r="J17" s="529"/>
      <c r="K17" s="531"/>
      <c r="L17" s="530"/>
      <c r="M17" s="529"/>
      <c r="N17" s="529"/>
      <c r="O17" s="529"/>
      <c r="P17" s="529"/>
      <c r="Q17" s="529"/>
      <c r="R17" s="531"/>
      <c r="S17" s="530"/>
      <c r="T17" s="529"/>
      <c r="U17" s="529"/>
      <c r="V17" s="529"/>
      <c r="W17" s="529"/>
      <c r="X17" s="529"/>
      <c r="Y17" s="531"/>
      <c r="Z17" s="530"/>
      <c r="AA17" s="529"/>
      <c r="AB17" s="529"/>
      <c r="AC17" s="529"/>
      <c r="AD17" s="529"/>
      <c r="AE17" s="529"/>
      <c r="AF17" s="528"/>
      <c r="AG17" s="1195"/>
      <c r="AH17" s="1196"/>
      <c r="AI17" s="549"/>
    </row>
    <row r="18" spans="2:35" ht="16.5" customHeight="1" thickTop="1" x14ac:dyDescent="0.15">
      <c r="B18" s="1197" t="s">
        <v>221</v>
      </c>
      <c r="C18" s="1198"/>
      <c r="D18" s="548" t="s">
        <v>217</v>
      </c>
      <c r="E18" s="546"/>
      <c r="F18" s="545"/>
      <c r="G18" s="545"/>
      <c r="H18" s="545"/>
      <c r="I18" s="545"/>
      <c r="J18" s="545"/>
      <c r="K18" s="547"/>
      <c r="L18" s="546"/>
      <c r="M18" s="545"/>
      <c r="N18" s="545"/>
      <c r="O18" s="545"/>
      <c r="P18" s="545"/>
      <c r="Q18" s="545"/>
      <c r="R18" s="547"/>
      <c r="S18" s="546"/>
      <c r="T18" s="545"/>
      <c r="U18" s="545"/>
      <c r="V18" s="545"/>
      <c r="W18" s="545"/>
      <c r="X18" s="545"/>
      <c r="Y18" s="547"/>
      <c r="Z18" s="546"/>
      <c r="AA18" s="545"/>
      <c r="AB18" s="545"/>
      <c r="AC18" s="545"/>
      <c r="AD18" s="545"/>
      <c r="AE18" s="545"/>
      <c r="AF18" s="544"/>
      <c r="AG18" s="1203"/>
      <c r="AH18" s="1204"/>
      <c r="AI18" s="543"/>
    </row>
    <row r="19" spans="2:35" ht="16.5" customHeight="1" x14ac:dyDescent="0.15">
      <c r="B19" s="1199"/>
      <c r="C19" s="1200"/>
      <c r="D19" s="539" t="s">
        <v>218</v>
      </c>
      <c r="E19" s="537"/>
      <c r="F19" s="536"/>
      <c r="G19" s="536"/>
      <c r="H19" s="536"/>
      <c r="I19" s="536"/>
      <c r="J19" s="536"/>
      <c r="K19" s="538"/>
      <c r="L19" s="537"/>
      <c r="M19" s="536"/>
      <c r="N19" s="536"/>
      <c r="O19" s="536"/>
      <c r="P19" s="536"/>
      <c r="Q19" s="536"/>
      <c r="R19" s="538"/>
      <c r="S19" s="537"/>
      <c r="T19" s="536"/>
      <c r="U19" s="536"/>
      <c r="V19" s="536"/>
      <c r="W19" s="536"/>
      <c r="X19" s="536"/>
      <c r="Y19" s="538"/>
      <c r="Z19" s="537"/>
      <c r="AA19" s="536"/>
      <c r="AB19" s="536"/>
      <c r="AC19" s="536"/>
      <c r="AD19" s="536"/>
      <c r="AE19" s="536"/>
      <c r="AF19" s="535"/>
      <c r="AG19" s="542"/>
      <c r="AH19" s="541"/>
      <c r="AI19" s="540"/>
    </row>
    <row r="20" spans="2:35" ht="16.5" customHeight="1" x14ac:dyDescent="0.15">
      <c r="B20" s="1199"/>
      <c r="C20" s="1200"/>
      <c r="D20" s="539" t="s">
        <v>219</v>
      </c>
      <c r="E20" s="537"/>
      <c r="F20" s="536"/>
      <c r="G20" s="536"/>
      <c r="H20" s="536"/>
      <c r="I20" s="536"/>
      <c r="J20" s="536"/>
      <c r="K20" s="538"/>
      <c r="L20" s="537"/>
      <c r="M20" s="536"/>
      <c r="N20" s="536"/>
      <c r="O20" s="536"/>
      <c r="P20" s="536"/>
      <c r="Q20" s="536"/>
      <c r="R20" s="538"/>
      <c r="S20" s="537"/>
      <c r="T20" s="536"/>
      <c r="U20" s="536"/>
      <c r="V20" s="536"/>
      <c r="W20" s="536"/>
      <c r="X20" s="536"/>
      <c r="Y20" s="538"/>
      <c r="Z20" s="537"/>
      <c r="AA20" s="536"/>
      <c r="AB20" s="536"/>
      <c r="AC20" s="536"/>
      <c r="AD20" s="536"/>
      <c r="AE20" s="536"/>
      <c r="AF20" s="535"/>
      <c r="AG20" s="534"/>
      <c r="AH20" s="533"/>
      <c r="AI20" s="527" t="s">
        <v>222</v>
      </c>
    </row>
    <row r="21" spans="2:35" ht="16.5" customHeight="1" x14ac:dyDescent="0.15">
      <c r="B21" s="1201"/>
      <c r="C21" s="1202"/>
      <c r="D21" s="532" t="s">
        <v>220</v>
      </c>
      <c r="E21" s="530"/>
      <c r="F21" s="529"/>
      <c r="G21" s="529"/>
      <c r="H21" s="529"/>
      <c r="I21" s="529"/>
      <c r="J21" s="529"/>
      <c r="K21" s="531"/>
      <c r="L21" s="530"/>
      <c r="M21" s="529"/>
      <c r="N21" s="529"/>
      <c r="O21" s="529"/>
      <c r="P21" s="529"/>
      <c r="Q21" s="529"/>
      <c r="R21" s="531"/>
      <c r="S21" s="530"/>
      <c r="T21" s="529"/>
      <c r="U21" s="529"/>
      <c r="V21" s="529"/>
      <c r="W21" s="529"/>
      <c r="X21" s="529"/>
      <c r="Y21" s="531"/>
      <c r="Z21" s="530"/>
      <c r="AA21" s="529"/>
      <c r="AB21" s="529"/>
      <c r="AC21" s="529"/>
      <c r="AD21" s="529"/>
      <c r="AE21" s="529"/>
      <c r="AF21" s="528"/>
      <c r="AG21" s="1205"/>
      <c r="AH21" s="1206"/>
      <c r="AI21" s="527"/>
    </row>
    <row r="22" spans="2:35" ht="16.5" customHeight="1" thickBot="1" x14ac:dyDescent="0.2">
      <c r="B22" s="1209" t="s">
        <v>223</v>
      </c>
      <c r="C22" s="1210"/>
      <c r="D22" s="1211"/>
      <c r="E22" s="525"/>
      <c r="F22" s="524"/>
      <c r="G22" s="524"/>
      <c r="H22" s="524"/>
      <c r="I22" s="524"/>
      <c r="J22" s="524"/>
      <c r="K22" s="526"/>
      <c r="L22" s="525"/>
      <c r="M22" s="524"/>
      <c r="N22" s="524"/>
      <c r="O22" s="524"/>
      <c r="P22" s="524"/>
      <c r="Q22" s="524"/>
      <c r="R22" s="526"/>
      <c r="S22" s="525"/>
      <c r="T22" s="524"/>
      <c r="U22" s="524"/>
      <c r="V22" s="524"/>
      <c r="W22" s="524"/>
      <c r="X22" s="524"/>
      <c r="Y22" s="526"/>
      <c r="Z22" s="525"/>
      <c r="AA22" s="524"/>
      <c r="AB22" s="524"/>
      <c r="AC22" s="524"/>
      <c r="AD22" s="524"/>
      <c r="AE22" s="524"/>
      <c r="AF22" s="523"/>
      <c r="AG22" s="1207"/>
      <c r="AH22" s="1208"/>
      <c r="AI22" s="522" t="s">
        <v>224</v>
      </c>
    </row>
    <row r="23" spans="2:35" ht="16.5" customHeight="1" thickTop="1" thickBot="1" x14ac:dyDescent="0.2">
      <c r="B23" s="1212" t="s">
        <v>225</v>
      </c>
      <c r="C23" s="1213"/>
      <c r="D23" s="1213"/>
      <c r="E23" s="520"/>
      <c r="F23" s="519"/>
      <c r="G23" s="519"/>
      <c r="H23" s="519"/>
      <c r="I23" s="519"/>
      <c r="J23" s="519"/>
      <c r="K23" s="521"/>
      <c r="L23" s="520"/>
      <c r="M23" s="519"/>
      <c r="N23" s="519"/>
      <c r="O23" s="519"/>
      <c r="P23" s="519"/>
      <c r="Q23" s="519"/>
      <c r="R23" s="521"/>
      <c r="S23" s="520"/>
      <c r="T23" s="519"/>
      <c r="U23" s="519"/>
      <c r="V23" s="519"/>
      <c r="W23" s="519"/>
      <c r="X23" s="519"/>
      <c r="Y23" s="521"/>
      <c r="Z23" s="520"/>
      <c r="AA23" s="519"/>
      <c r="AB23" s="519"/>
      <c r="AC23" s="519"/>
      <c r="AD23" s="519"/>
      <c r="AE23" s="519"/>
      <c r="AF23" s="518"/>
      <c r="AG23" s="517"/>
      <c r="AH23" s="516"/>
      <c r="AI23" s="498" t="s">
        <v>226</v>
      </c>
    </row>
    <row r="24" spans="2:35" ht="20.25" customHeight="1" x14ac:dyDescent="0.15">
      <c r="B24" s="1178" t="s">
        <v>227</v>
      </c>
      <c r="C24" s="1178"/>
      <c r="D24" s="1178"/>
      <c r="E24" s="1178"/>
      <c r="F24" s="1178"/>
      <c r="G24" s="1178"/>
      <c r="H24" s="1178"/>
      <c r="I24" s="1178"/>
      <c r="J24" s="1178"/>
      <c r="K24" s="1178"/>
      <c r="L24" s="1178"/>
      <c r="M24" s="1178"/>
      <c r="N24" s="1178"/>
      <c r="O24" s="1178"/>
      <c r="P24" s="1178"/>
      <c r="Q24" s="1178"/>
      <c r="R24" s="1178"/>
      <c r="S24" s="1178"/>
      <c r="T24" s="1178"/>
      <c r="U24" s="1178"/>
      <c r="V24" s="1178"/>
      <c r="W24" s="1178"/>
      <c r="X24" s="1178"/>
      <c r="Y24" s="1178"/>
      <c r="Z24" s="1178"/>
      <c r="AA24" s="1178"/>
      <c r="AB24" s="1178"/>
      <c r="AC24" s="1178"/>
      <c r="AD24" s="1178"/>
      <c r="AE24" s="1178"/>
      <c r="AF24" s="1178"/>
      <c r="AG24" s="1178"/>
      <c r="AH24" s="1179"/>
      <c r="AI24" s="1178"/>
    </row>
    <row r="25" spans="2:35" ht="27.4" customHeight="1" x14ac:dyDescent="0.15">
      <c r="B25" s="1180" t="s">
        <v>228</v>
      </c>
      <c r="C25" s="1181"/>
      <c r="D25" s="1182"/>
      <c r="E25" s="477"/>
      <c r="F25" s="476"/>
      <c r="G25" s="476"/>
      <c r="H25" s="476"/>
      <c r="I25" s="476"/>
      <c r="J25" s="476"/>
      <c r="K25" s="478"/>
      <c r="L25" s="477"/>
      <c r="M25" s="476"/>
      <c r="N25" s="476"/>
      <c r="O25" s="476"/>
      <c r="P25" s="476"/>
      <c r="Q25" s="476"/>
      <c r="R25" s="478"/>
      <c r="S25" s="477"/>
      <c r="T25" s="476"/>
      <c r="U25" s="476"/>
      <c r="V25" s="476"/>
      <c r="W25" s="476"/>
      <c r="X25" s="476"/>
      <c r="Y25" s="478"/>
      <c r="Z25" s="477"/>
      <c r="AA25" s="476"/>
      <c r="AB25" s="476"/>
      <c r="AC25" s="476"/>
      <c r="AD25" s="476"/>
      <c r="AE25" s="476"/>
      <c r="AF25" s="475"/>
      <c r="AG25" s="1183"/>
      <c r="AH25" s="1184"/>
      <c r="AI25" s="1185"/>
    </row>
    <row r="26" spans="2:35" ht="27.4" customHeight="1" thickBot="1" x14ac:dyDescent="0.2">
      <c r="B26" s="1189" t="s">
        <v>229</v>
      </c>
      <c r="C26" s="1190"/>
      <c r="D26" s="1191"/>
      <c r="E26" s="466"/>
      <c r="F26" s="465"/>
      <c r="G26" s="465"/>
      <c r="H26" s="465"/>
      <c r="I26" s="465"/>
      <c r="J26" s="465"/>
      <c r="K26" s="467"/>
      <c r="L26" s="466"/>
      <c r="M26" s="465"/>
      <c r="N26" s="465"/>
      <c r="O26" s="465"/>
      <c r="P26" s="465"/>
      <c r="Q26" s="465"/>
      <c r="R26" s="467"/>
      <c r="S26" s="466"/>
      <c r="T26" s="465"/>
      <c r="U26" s="465"/>
      <c r="V26" s="465"/>
      <c r="W26" s="465"/>
      <c r="X26" s="465"/>
      <c r="Y26" s="467"/>
      <c r="Z26" s="466"/>
      <c r="AA26" s="465"/>
      <c r="AB26" s="465"/>
      <c r="AC26" s="465"/>
      <c r="AD26" s="465"/>
      <c r="AE26" s="465"/>
      <c r="AF26" s="464"/>
      <c r="AG26" s="1186"/>
      <c r="AH26" s="1187"/>
      <c r="AI26" s="1188"/>
    </row>
    <row r="27" spans="2:35" ht="32.25" customHeight="1" thickTop="1" thickBot="1" x14ac:dyDescent="0.2">
      <c r="B27" s="1163" t="s">
        <v>230</v>
      </c>
      <c r="C27" s="1164"/>
      <c r="D27" s="1165"/>
      <c r="E27" s="515"/>
      <c r="F27" s="514"/>
      <c r="G27" s="514"/>
      <c r="H27" s="514"/>
      <c r="I27" s="514"/>
      <c r="J27" s="514"/>
      <c r="K27" s="513"/>
      <c r="L27" s="515"/>
      <c r="M27" s="514"/>
      <c r="N27" s="514"/>
      <c r="O27" s="514"/>
      <c r="P27" s="514"/>
      <c r="Q27" s="514"/>
      <c r="R27" s="513"/>
      <c r="S27" s="515"/>
      <c r="T27" s="514"/>
      <c r="U27" s="514"/>
      <c r="V27" s="514"/>
      <c r="W27" s="514"/>
      <c r="X27" s="514"/>
      <c r="Y27" s="513"/>
      <c r="Z27" s="515"/>
      <c r="AA27" s="514"/>
      <c r="AB27" s="514"/>
      <c r="AC27" s="514"/>
      <c r="AD27" s="514"/>
      <c r="AE27" s="514"/>
      <c r="AF27" s="513"/>
      <c r="AG27" s="512"/>
      <c r="AH27" s="511"/>
      <c r="AI27" s="510"/>
    </row>
    <row r="28" spans="2:35" ht="36" customHeight="1" thickTop="1" thickBot="1" x14ac:dyDescent="0.2">
      <c r="B28" s="1166" t="s">
        <v>231</v>
      </c>
      <c r="C28" s="1167"/>
      <c r="D28" s="1168"/>
      <c r="E28" s="509"/>
      <c r="F28" s="508"/>
      <c r="G28" s="508"/>
      <c r="H28" s="508"/>
      <c r="I28" s="508"/>
      <c r="J28" s="508"/>
      <c r="K28" s="507"/>
      <c r="L28" s="509"/>
      <c r="M28" s="508"/>
      <c r="N28" s="508"/>
      <c r="O28" s="508"/>
      <c r="P28" s="508"/>
      <c r="Q28" s="508"/>
      <c r="R28" s="507"/>
      <c r="S28" s="509"/>
      <c r="T28" s="508"/>
      <c r="U28" s="508"/>
      <c r="V28" s="508"/>
      <c r="W28" s="508"/>
      <c r="X28" s="508"/>
      <c r="Y28" s="507"/>
      <c r="Z28" s="509"/>
      <c r="AA28" s="508"/>
      <c r="AB28" s="508"/>
      <c r="AC28" s="508"/>
      <c r="AD28" s="508"/>
      <c r="AE28" s="508"/>
      <c r="AF28" s="507"/>
      <c r="AG28" s="506"/>
      <c r="AH28" s="505"/>
      <c r="AI28" s="504" t="s">
        <v>222</v>
      </c>
    </row>
    <row r="29" spans="2:35" ht="21.4" customHeight="1" thickTop="1" thickBot="1" x14ac:dyDescent="0.2">
      <c r="B29" s="1169" t="s">
        <v>232</v>
      </c>
      <c r="C29" s="1170"/>
      <c r="D29" s="1171"/>
      <c r="E29" s="503"/>
      <c r="F29" s="502"/>
      <c r="G29" s="502"/>
      <c r="H29" s="502"/>
      <c r="I29" s="502"/>
      <c r="J29" s="502"/>
      <c r="K29" s="501"/>
      <c r="L29" s="503"/>
      <c r="M29" s="502"/>
      <c r="N29" s="502"/>
      <c r="O29" s="502"/>
      <c r="P29" s="502"/>
      <c r="Q29" s="502"/>
      <c r="R29" s="501"/>
      <c r="S29" s="503"/>
      <c r="T29" s="502"/>
      <c r="U29" s="502"/>
      <c r="V29" s="502"/>
      <c r="W29" s="502"/>
      <c r="X29" s="502"/>
      <c r="Y29" s="501"/>
      <c r="Z29" s="503"/>
      <c r="AA29" s="502"/>
      <c r="AB29" s="502"/>
      <c r="AC29" s="502"/>
      <c r="AD29" s="502"/>
      <c r="AE29" s="502"/>
      <c r="AF29" s="501"/>
      <c r="AG29" s="500"/>
      <c r="AH29" s="499"/>
      <c r="AI29" s="498" t="s">
        <v>233</v>
      </c>
    </row>
    <row r="30" spans="2:35" ht="12.75" customHeight="1" thickBot="1" x14ac:dyDescent="0.2">
      <c r="B30" s="497"/>
      <c r="C30" s="497"/>
      <c r="D30" s="497"/>
      <c r="E30" s="494"/>
      <c r="F30" s="494"/>
      <c r="G30" s="494"/>
      <c r="H30" s="494"/>
      <c r="I30" s="494"/>
      <c r="J30" s="494"/>
      <c r="K30" s="494"/>
      <c r="L30" s="494"/>
      <c r="M30" s="494"/>
      <c r="N30" s="494"/>
      <c r="O30" s="494"/>
      <c r="P30" s="494"/>
      <c r="Q30" s="494"/>
      <c r="R30" s="494"/>
      <c r="S30" s="494"/>
      <c r="T30" s="494"/>
      <c r="U30" s="494"/>
      <c r="V30" s="494"/>
      <c r="W30" s="494"/>
      <c r="X30" s="494"/>
      <c r="Y30" s="494"/>
      <c r="Z30" s="494"/>
      <c r="AA30" s="494"/>
      <c r="AB30" s="494"/>
      <c r="AC30" s="494"/>
      <c r="AD30" s="494"/>
      <c r="AE30" s="494"/>
      <c r="AF30" s="494"/>
      <c r="AG30" s="496"/>
      <c r="AH30" s="496"/>
      <c r="AI30" s="489"/>
    </row>
    <row r="31" spans="2:35" ht="19.5" customHeight="1" thickBot="1" x14ac:dyDescent="0.2">
      <c r="B31" s="1172" t="s">
        <v>234</v>
      </c>
      <c r="C31" s="1173"/>
      <c r="D31" s="1174"/>
      <c r="E31" s="1175" t="s">
        <v>235</v>
      </c>
      <c r="F31" s="1176"/>
      <c r="G31" s="1176"/>
      <c r="H31" s="1176"/>
      <c r="I31" s="1177"/>
      <c r="J31" s="495" t="s">
        <v>236</v>
      </c>
      <c r="K31" s="494"/>
      <c r="L31" s="494"/>
      <c r="M31" s="494"/>
      <c r="N31" s="1192" t="s">
        <v>237</v>
      </c>
      <c r="O31" s="1193"/>
      <c r="P31" s="1193"/>
      <c r="Q31" s="1193"/>
      <c r="R31" s="1193"/>
      <c r="S31" s="1193"/>
      <c r="T31" s="1193"/>
      <c r="U31" s="1193"/>
      <c r="V31" s="1193"/>
      <c r="W31" s="1193"/>
      <c r="X31" s="1193"/>
      <c r="Y31" s="1193"/>
      <c r="Z31" s="1193"/>
      <c r="AA31" s="1193"/>
      <c r="AB31" s="1194"/>
      <c r="AC31" s="493"/>
      <c r="AD31" s="493"/>
      <c r="AE31" s="493"/>
      <c r="AF31" s="492"/>
      <c r="AG31" s="491" t="s">
        <v>238</v>
      </c>
      <c r="AH31" s="490">
        <v>2</v>
      </c>
      <c r="AI31" s="489"/>
    </row>
    <row r="32" spans="2:35" ht="17.25" customHeight="1" x14ac:dyDescent="0.15">
      <c r="B32" s="1162" t="s">
        <v>239</v>
      </c>
      <c r="C32" s="1162"/>
      <c r="D32" s="1162"/>
      <c r="E32" s="1162"/>
      <c r="F32" s="1162"/>
      <c r="G32" s="1162"/>
      <c r="H32" s="1162"/>
      <c r="I32" s="1162"/>
      <c r="J32" s="1162"/>
      <c r="K32" s="1162"/>
      <c r="L32" s="1162"/>
      <c r="M32" s="1162"/>
      <c r="N32" s="1162"/>
      <c r="O32" s="1162"/>
      <c r="P32" s="1162"/>
      <c r="Q32" s="1162"/>
      <c r="R32" s="1162"/>
      <c r="S32" s="1162"/>
      <c r="T32" s="1162"/>
      <c r="U32" s="1162"/>
      <c r="V32" s="1162"/>
      <c r="W32" s="1162"/>
      <c r="X32" s="1162"/>
      <c r="Y32" s="1162"/>
      <c r="Z32" s="1162"/>
      <c r="AA32" s="1162"/>
      <c r="AB32" s="1162"/>
      <c r="AC32" s="1162"/>
      <c r="AD32" s="1162"/>
      <c r="AE32" s="1162"/>
      <c r="AF32" s="1162"/>
      <c r="AG32" s="1162"/>
      <c r="AH32" s="1162"/>
      <c r="AI32" s="1162"/>
    </row>
    <row r="33" spans="2:35" ht="14.25" customHeight="1" x14ac:dyDescent="0.15">
      <c r="B33" s="1162" t="s">
        <v>240</v>
      </c>
      <c r="C33" s="1162"/>
      <c r="D33" s="1162"/>
      <c r="E33" s="1162"/>
      <c r="F33" s="1162"/>
      <c r="G33" s="1162"/>
      <c r="H33" s="1162"/>
      <c r="I33" s="1162"/>
      <c r="J33" s="1162"/>
      <c r="K33" s="1162"/>
      <c r="L33" s="1162"/>
      <c r="M33" s="1162"/>
      <c r="N33" s="1162"/>
      <c r="O33" s="1162"/>
      <c r="P33" s="1162"/>
      <c r="Q33" s="1162"/>
      <c r="R33" s="1162"/>
      <c r="S33" s="1162"/>
      <c r="T33" s="1162"/>
      <c r="U33" s="1162"/>
      <c r="V33" s="1162"/>
      <c r="W33" s="1162"/>
      <c r="X33" s="1162"/>
      <c r="Y33" s="1162"/>
      <c r="Z33" s="1162"/>
      <c r="AA33" s="1162"/>
      <c r="AB33" s="1162"/>
      <c r="AC33" s="1162"/>
      <c r="AD33" s="1162"/>
      <c r="AE33" s="1162"/>
      <c r="AF33" s="1162"/>
      <c r="AG33" s="1162"/>
      <c r="AH33" s="1162"/>
      <c r="AI33" s="1162"/>
    </row>
    <row r="34" spans="2:35" ht="16.5" customHeight="1" x14ac:dyDescent="0.15">
      <c r="B34" s="462"/>
      <c r="C34" s="462"/>
      <c r="D34" s="462"/>
      <c r="E34" s="462"/>
      <c r="F34" s="461"/>
      <c r="G34" s="461"/>
      <c r="H34" s="461"/>
      <c r="I34" s="461"/>
      <c r="J34" s="461"/>
      <c r="K34" s="461"/>
      <c r="L34" s="461"/>
      <c r="M34" s="461"/>
      <c r="N34" s="461"/>
      <c r="O34" s="461"/>
      <c r="P34" s="461"/>
      <c r="Q34" s="461"/>
      <c r="R34" s="461"/>
      <c r="S34" s="461"/>
      <c r="T34" s="461"/>
      <c r="U34" s="461"/>
      <c r="V34" s="461"/>
      <c r="W34" s="461"/>
      <c r="X34" s="461"/>
      <c r="Y34" s="461"/>
      <c r="Z34" s="461"/>
      <c r="AA34" s="461"/>
      <c r="AB34" s="461"/>
      <c r="AC34" s="461"/>
      <c r="AD34" s="461"/>
      <c r="AE34" s="461"/>
      <c r="AF34" s="461"/>
      <c r="AG34" s="461"/>
      <c r="AH34" s="461"/>
      <c r="AI34" s="461"/>
    </row>
    <row r="35" spans="2:35" ht="16.5" customHeight="1" x14ac:dyDescent="0.15">
      <c r="B35" s="462"/>
      <c r="C35" s="462"/>
      <c r="D35" s="462"/>
      <c r="E35" s="462"/>
      <c r="F35" s="461"/>
      <c r="G35" s="461"/>
      <c r="H35" s="461"/>
      <c r="I35" s="461"/>
      <c r="J35" s="461"/>
      <c r="K35" s="461"/>
      <c r="L35" s="461"/>
      <c r="M35" s="461"/>
      <c r="N35" s="461"/>
      <c r="O35" s="461"/>
      <c r="P35" s="461"/>
      <c r="Q35" s="461"/>
      <c r="R35" s="461"/>
      <c r="S35" s="461"/>
      <c r="T35" s="461"/>
      <c r="U35" s="461"/>
      <c r="V35" s="461"/>
      <c r="W35" s="461"/>
      <c r="X35" s="461"/>
      <c r="Y35" s="461"/>
      <c r="Z35" s="461"/>
      <c r="AA35" s="461"/>
      <c r="AB35" s="461"/>
      <c r="AC35" s="461"/>
      <c r="AD35" s="461"/>
      <c r="AE35" s="461"/>
      <c r="AF35" s="461"/>
      <c r="AG35" s="461"/>
      <c r="AH35" s="461"/>
      <c r="AI35" s="461"/>
    </row>
  </sheetData>
  <mergeCells count="40">
    <mergeCell ref="B10:C10"/>
    <mergeCell ref="Z2:AF2"/>
    <mergeCell ref="AG2:AI2"/>
    <mergeCell ref="Z3:AF3"/>
    <mergeCell ref="AG3:AI3"/>
    <mergeCell ref="B5:C7"/>
    <mergeCell ref="D5:D6"/>
    <mergeCell ref="E5:K5"/>
    <mergeCell ref="L5:R5"/>
    <mergeCell ref="S5:Y5"/>
    <mergeCell ref="Z5:AF5"/>
    <mergeCell ref="AG5:AH5"/>
    <mergeCell ref="AI5:AI7"/>
    <mergeCell ref="B8:C8"/>
    <mergeCell ref="AG8:AH9"/>
    <mergeCell ref="B9:C9"/>
    <mergeCell ref="B23:D23"/>
    <mergeCell ref="B11:C11"/>
    <mergeCell ref="B12:C12"/>
    <mergeCell ref="B13:C13"/>
    <mergeCell ref="B14:C14"/>
    <mergeCell ref="B15:C15"/>
    <mergeCell ref="B17:C17"/>
    <mergeCell ref="AG17:AH17"/>
    <mergeCell ref="B18:C21"/>
    <mergeCell ref="AG18:AH18"/>
    <mergeCell ref="AG21:AH22"/>
    <mergeCell ref="B22:D22"/>
    <mergeCell ref="B24:AI24"/>
    <mergeCell ref="B25:D25"/>
    <mergeCell ref="AG25:AI26"/>
    <mergeCell ref="B26:D26"/>
    <mergeCell ref="N31:AB31"/>
    <mergeCell ref="B33:AI33"/>
    <mergeCell ref="B27:D27"/>
    <mergeCell ref="B28:D28"/>
    <mergeCell ref="B29:D29"/>
    <mergeCell ref="B31:D31"/>
    <mergeCell ref="E31:I31"/>
    <mergeCell ref="B32:AI32"/>
  </mergeCells>
  <phoneticPr fontId="2"/>
  <printOptions horizontalCentered="1" verticalCentered="1"/>
  <pageMargins left="0.39370078740157483" right="0.39370078740157483" top="0.59055118110236227" bottom="0.39370078740157483" header="0.27559055118110237" footer="0.43307086614173229"/>
  <pageSetup paperSize="9" scale="82" orientation="landscape" blackAndWhite="1" r:id="rId1"/>
  <headerFooter alignWithMargins="0">
    <oddHeader>&amp;R&amp;A</oddHeader>
  </headerFooter>
  <colBreaks count="1" manualBreakCount="1">
    <brk id="35" max="3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I35"/>
  <sheetViews>
    <sheetView view="pageBreakPreview" zoomScaleNormal="100" zoomScaleSheetLayoutView="100" workbookViewId="0">
      <selection activeCell="F26" sqref="F26:G26"/>
    </sheetView>
  </sheetViews>
  <sheetFormatPr defaultColWidth="9.375" defaultRowHeight="16.5" customHeight="1" x14ac:dyDescent="0.15"/>
  <cols>
    <col min="1" max="1" width="2.5" style="460" customWidth="1"/>
    <col min="2" max="2" width="11.25" style="460" customWidth="1"/>
    <col min="3" max="3" width="5" style="460" customWidth="1"/>
    <col min="4" max="4" width="32.75" style="460" customWidth="1"/>
    <col min="5" max="32" width="3.25" style="460" customWidth="1"/>
    <col min="33" max="33" width="8.125" style="460" customWidth="1"/>
    <col min="34" max="34" width="8.375" style="460" customWidth="1"/>
    <col min="35" max="35" width="12.25" style="460" customWidth="1"/>
    <col min="36" max="36" width="1.875" style="460" customWidth="1"/>
    <col min="37" max="16384" width="9.375" style="460"/>
  </cols>
  <sheetData>
    <row r="1" spans="2:35" ht="8.4499999999999993" customHeight="1" x14ac:dyDescent="0.15"/>
    <row r="2" spans="2:35" ht="16.5" customHeight="1" x14ac:dyDescent="0.15">
      <c r="B2" s="488"/>
      <c r="C2" s="463"/>
      <c r="D2" s="463"/>
      <c r="E2" s="463"/>
      <c r="F2" s="463"/>
      <c r="G2" s="463"/>
      <c r="H2" s="463"/>
      <c r="I2" s="463"/>
      <c r="J2" s="463"/>
      <c r="K2" s="463"/>
      <c r="L2" s="463"/>
      <c r="M2" s="463"/>
      <c r="N2" s="463"/>
      <c r="O2" s="463"/>
      <c r="P2" s="463"/>
      <c r="Q2" s="463"/>
      <c r="R2" s="463"/>
      <c r="S2" s="463"/>
      <c r="T2" s="463"/>
      <c r="U2" s="463"/>
      <c r="V2" s="463"/>
      <c r="W2" s="463"/>
      <c r="X2" s="463"/>
      <c r="Y2" s="463"/>
      <c r="Z2" s="1220" t="s">
        <v>201</v>
      </c>
      <c r="AA2" s="1221"/>
      <c r="AB2" s="1221"/>
      <c r="AC2" s="1221"/>
      <c r="AD2" s="1221"/>
      <c r="AE2" s="1221"/>
      <c r="AF2" s="1222"/>
      <c r="AG2" s="1220"/>
      <c r="AH2" s="1221"/>
      <c r="AI2" s="1222"/>
    </row>
    <row r="3" spans="2:35" ht="16.5" customHeight="1" x14ac:dyDescent="0.15">
      <c r="B3" s="488" t="s">
        <v>209</v>
      </c>
      <c r="C3" s="463"/>
      <c r="D3" s="463"/>
      <c r="E3" s="463"/>
      <c r="F3" s="463"/>
      <c r="G3" s="463"/>
      <c r="H3" s="463"/>
      <c r="I3" s="463"/>
      <c r="J3" s="463"/>
      <c r="K3" s="463"/>
      <c r="L3" s="463"/>
      <c r="M3" s="463"/>
      <c r="N3" s="463"/>
      <c r="O3" s="463"/>
      <c r="P3" s="463"/>
      <c r="Q3" s="463"/>
      <c r="R3" s="463"/>
      <c r="S3" s="463"/>
      <c r="T3" s="463"/>
      <c r="U3" s="463"/>
      <c r="V3" s="463"/>
      <c r="W3" s="463"/>
      <c r="X3" s="463"/>
      <c r="Y3" s="463"/>
      <c r="Z3" s="1220" t="s">
        <v>202</v>
      </c>
      <c r="AA3" s="1221"/>
      <c r="AB3" s="1221"/>
      <c r="AC3" s="1221"/>
      <c r="AD3" s="1221"/>
      <c r="AE3" s="1221"/>
      <c r="AF3" s="1222"/>
      <c r="AG3" s="1220"/>
      <c r="AH3" s="1221"/>
      <c r="AI3" s="1222"/>
    </row>
    <row r="4" spans="2:35" ht="20.25" customHeight="1" x14ac:dyDescent="0.15">
      <c r="B4" s="566" t="s">
        <v>210</v>
      </c>
      <c r="C4" s="463"/>
      <c r="D4" s="463"/>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3"/>
      <c r="AI4" s="463"/>
    </row>
    <row r="5" spans="2:35" ht="16.5" customHeight="1" x14ac:dyDescent="0.15">
      <c r="B5" s="1223" t="s">
        <v>203</v>
      </c>
      <c r="C5" s="1224"/>
      <c r="D5" s="1229" t="s">
        <v>204</v>
      </c>
      <c r="E5" s="1229" t="s">
        <v>205</v>
      </c>
      <c r="F5" s="1229"/>
      <c r="G5" s="1229"/>
      <c r="H5" s="1229"/>
      <c r="I5" s="1229"/>
      <c r="J5" s="1229"/>
      <c r="K5" s="1229"/>
      <c r="L5" s="1231" t="s">
        <v>206</v>
      </c>
      <c r="M5" s="1231"/>
      <c r="N5" s="1231"/>
      <c r="O5" s="1231"/>
      <c r="P5" s="1231"/>
      <c r="Q5" s="1231"/>
      <c r="R5" s="1231"/>
      <c r="S5" s="1231" t="s">
        <v>207</v>
      </c>
      <c r="T5" s="1231"/>
      <c r="U5" s="1231"/>
      <c r="V5" s="1231"/>
      <c r="W5" s="1231"/>
      <c r="X5" s="1231"/>
      <c r="Y5" s="1231"/>
      <c r="Z5" s="1231" t="s">
        <v>208</v>
      </c>
      <c r="AA5" s="1231"/>
      <c r="AB5" s="1231"/>
      <c r="AC5" s="1231"/>
      <c r="AD5" s="1231"/>
      <c r="AE5" s="1231"/>
      <c r="AF5" s="1232"/>
      <c r="AG5" s="1233" t="s">
        <v>211</v>
      </c>
      <c r="AH5" s="1234"/>
      <c r="AI5" s="1235" t="s">
        <v>212</v>
      </c>
    </row>
    <row r="6" spans="2:35" ht="16.5" customHeight="1" x14ac:dyDescent="0.15">
      <c r="B6" s="1225"/>
      <c r="C6" s="1226"/>
      <c r="D6" s="1230"/>
      <c r="E6" s="594">
        <v>1</v>
      </c>
      <c r="F6" s="593">
        <v>2</v>
      </c>
      <c r="G6" s="593">
        <v>3</v>
      </c>
      <c r="H6" s="593">
        <v>4</v>
      </c>
      <c r="I6" s="593">
        <v>5</v>
      </c>
      <c r="J6" s="593">
        <v>6</v>
      </c>
      <c r="K6" s="595">
        <v>7</v>
      </c>
      <c r="L6" s="594">
        <v>8</v>
      </c>
      <c r="M6" s="593">
        <v>9</v>
      </c>
      <c r="N6" s="593">
        <v>10</v>
      </c>
      <c r="O6" s="593">
        <v>11</v>
      </c>
      <c r="P6" s="593">
        <v>12</v>
      </c>
      <c r="Q6" s="593">
        <v>13</v>
      </c>
      <c r="R6" s="595">
        <v>14</v>
      </c>
      <c r="S6" s="594">
        <v>15</v>
      </c>
      <c r="T6" s="593">
        <v>16</v>
      </c>
      <c r="U6" s="593">
        <v>17</v>
      </c>
      <c r="V6" s="593">
        <v>18</v>
      </c>
      <c r="W6" s="593">
        <v>19</v>
      </c>
      <c r="X6" s="593">
        <v>20</v>
      </c>
      <c r="Y6" s="595">
        <v>21</v>
      </c>
      <c r="Z6" s="594">
        <v>22</v>
      </c>
      <c r="AA6" s="593">
        <v>23</v>
      </c>
      <c r="AB6" s="593">
        <v>24</v>
      </c>
      <c r="AC6" s="593">
        <v>25</v>
      </c>
      <c r="AD6" s="593">
        <v>26</v>
      </c>
      <c r="AE6" s="593">
        <v>27</v>
      </c>
      <c r="AF6" s="592">
        <v>28</v>
      </c>
      <c r="AG6" s="565" t="s">
        <v>213</v>
      </c>
      <c r="AH6" s="564" t="s">
        <v>214</v>
      </c>
      <c r="AI6" s="1236"/>
    </row>
    <row r="7" spans="2:35" ht="16.5" customHeight="1" x14ac:dyDescent="0.15">
      <c r="B7" s="1227"/>
      <c r="C7" s="1228"/>
      <c r="D7" s="483"/>
      <c r="E7" s="590"/>
      <c r="F7" s="589"/>
      <c r="G7" s="589"/>
      <c r="H7" s="589"/>
      <c r="I7" s="589"/>
      <c r="J7" s="589"/>
      <c r="K7" s="591"/>
      <c r="L7" s="590"/>
      <c r="M7" s="589"/>
      <c r="N7" s="589"/>
      <c r="O7" s="589"/>
      <c r="P7" s="589"/>
      <c r="Q7" s="589"/>
      <c r="R7" s="591"/>
      <c r="S7" s="590"/>
      <c r="T7" s="589"/>
      <c r="U7" s="589"/>
      <c r="V7" s="589"/>
      <c r="W7" s="589"/>
      <c r="X7" s="589"/>
      <c r="Y7" s="591"/>
      <c r="Z7" s="590"/>
      <c r="AA7" s="589"/>
      <c r="AB7" s="589"/>
      <c r="AC7" s="589"/>
      <c r="AD7" s="589"/>
      <c r="AE7" s="589"/>
      <c r="AF7" s="588"/>
      <c r="AG7" s="563" t="s">
        <v>215</v>
      </c>
      <c r="AH7" s="562" t="s">
        <v>211</v>
      </c>
      <c r="AI7" s="1237"/>
    </row>
    <row r="8" spans="2:35" ht="16.5" customHeight="1" x14ac:dyDescent="0.15">
      <c r="B8" s="1238" t="s">
        <v>216</v>
      </c>
      <c r="C8" s="1239"/>
      <c r="D8" s="479"/>
      <c r="E8" s="477" t="s">
        <v>241</v>
      </c>
      <c r="F8" s="476" t="s">
        <v>241</v>
      </c>
      <c r="G8" s="476" t="s">
        <v>241</v>
      </c>
      <c r="H8" s="476" t="s">
        <v>241</v>
      </c>
      <c r="I8" s="476" t="s">
        <v>241</v>
      </c>
      <c r="J8" s="476"/>
      <c r="K8" s="478"/>
      <c r="L8" s="477" t="s">
        <v>241</v>
      </c>
      <c r="M8" s="476" t="s">
        <v>241</v>
      </c>
      <c r="N8" s="476" t="s">
        <v>241</v>
      </c>
      <c r="O8" s="476" t="s">
        <v>241</v>
      </c>
      <c r="P8" s="476" t="s">
        <v>241</v>
      </c>
      <c r="Q8" s="476"/>
      <c r="R8" s="478"/>
      <c r="S8" s="477" t="s">
        <v>241</v>
      </c>
      <c r="T8" s="476" t="s">
        <v>241</v>
      </c>
      <c r="U8" s="476" t="s">
        <v>241</v>
      </c>
      <c r="V8" s="476" t="s">
        <v>241</v>
      </c>
      <c r="W8" s="476" t="s">
        <v>241</v>
      </c>
      <c r="X8" s="476"/>
      <c r="Y8" s="478"/>
      <c r="Z8" s="477" t="s">
        <v>241</v>
      </c>
      <c r="AA8" s="476" t="s">
        <v>241</v>
      </c>
      <c r="AB8" s="476" t="s">
        <v>241</v>
      </c>
      <c r="AC8" s="476" t="s">
        <v>241</v>
      </c>
      <c r="AD8" s="476" t="s">
        <v>241</v>
      </c>
      <c r="AE8" s="476"/>
      <c r="AF8" s="475"/>
      <c r="AG8" s="1183"/>
      <c r="AH8" s="1185"/>
      <c r="AI8" s="474" t="s">
        <v>242</v>
      </c>
    </row>
    <row r="9" spans="2:35" ht="16.5" customHeight="1" x14ac:dyDescent="0.15">
      <c r="B9" s="1242" t="s">
        <v>217</v>
      </c>
      <c r="C9" s="1243"/>
      <c r="D9" s="468"/>
      <c r="E9" s="472" t="s">
        <v>241</v>
      </c>
      <c r="F9" s="471" t="s">
        <v>241</v>
      </c>
      <c r="G9" s="471" t="s">
        <v>241</v>
      </c>
      <c r="H9" s="471" t="s">
        <v>241</v>
      </c>
      <c r="I9" s="471" t="s">
        <v>241</v>
      </c>
      <c r="J9" s="471"/>
      <c r="K9" s="473"/>
      <c r="L9" s="472" t="s">
        <v>241</v>
      </c>
      <c r="M9" s="471" t="s">
        <v>241</v>
      </c>
      <c r="N9" s="471" t="s">
        <v>241</v>
      </c>
      <c r="O9" s="471" t="s">
        <v>241</v>
      </c>
      <c r="P9" s="471" t="s">
        <v>241</v>
      </c>
      <c r="Q9" s="471"/>
      <c r="R9" s="473"/>
      <c r="S9" s="472" t="s">
        <v>241</v>
      </c>
      <c r="T9" s="471" t="s">
        <v>241</v>
      </c>
      <c r="U9" s="471" t="s">
        <v>241</v>
      </c>
      <c r="V9" s="471" t="s">
        <v>241</v>
      </c>
      <c r="W9" s="471" t="s">
        <v>241</v>
      </c>
      <c r="X9" s="471"/>
      <c r="Y9" s="473"/>
      <c r="Z9" s="472" t="s">
        <v>241</v>
      </c>
      <c r="AA9" s="471" t="s">
        <v>241</v>
      </c>
      <c r="AB9" s="471" t="s">
        <v>241</v>
      </c>
      <c r="AC9" s="471" t="s">
        <v>241</v>
      </c>
      <c r="AD9" s="471" t="s">
        <v>241</v>
      </c>
      <c r="AE9" s="471"/>
      <c r="AF9" s="470"/>
      <c r="AG9" s="1240"/>
      <c r="AH9" s="1241"/>
      <c r="AI9" s="469"/>
    </row>
    <row r="10" spans="2:35" ht="16.5" customHeight="1" x14ac:dyDescent="0.15">
      <c r="B10" s="1216" t="s">
        <v>218</v>
      </c>
      <c r="C10" s="1217"/>
      <c r="D10" s="539"/>
      <c r="E10" s="537" t="s">
        <v>241</v>
      </c>
      <c r="F10" s="536" t="s">
        <v>241</v>
      </c>
      <c r="G10" s="536" t="s">
        <v>241</v>
      </c>
      <c r="H10" s="536" t="s">
        <v>241</v>
      </c>
      <c r="I10" s="536" t="s">
        <v>241</v>
      </c>
      <c r="J10" s="536"/>
      <c r="K10" s="538"/>
      <c r="L10" s="537" t="s">
        <v>241</v>
      </c>
      <c r="M10" s="536" t="s">
        <v>241</v>
      </c>
      <c r="N10" s="536" t="s">
        <v>241</v>
      </c>
      <c r="O10" s="536" t="s">
        <v>241</v>
      </c>
      <c r="P10" s="536" t="s">
        <v>241</v>
      </c>
      <c r="Q10" s="536"/>
      <c r="R10" s="538"/>
      <c r="S10" s="537" t="s">
        <v>241</v>
      </c>
      <c r="T10" s="536" t="s">
        <v>241</v>
      </c>
      <c r="U10" s="536" t="s">
        <v>241</v>
      </c>
      <c r="V10" s="536" t="s">
        <v>241</v>
      </c>
      <c r="W10" s="536" t="s">
        <v>241</v>
      </c>
      <c r="X10" s="536"/>
      <c r="Y10" s="538"/>
      <c r="Z10" s="537" t="s">
        <v>241</v>
      </c>
      <c r="AA10" s="536" t="s">
        <v>241</v>
      </c>
      <c r="AB10" s="536" t="s">
        <v>241</v>
      </c>
      <c r="AC10" s="536" t="s">
        <v>241</v>
      </c>
      <c r="AD10" s="536" t="s">
        <v>241</v>
      </c>
      <c r="AE10" s="536"/>
      <c r="AF10" s="535"/>
      <c r="AG10" s="561">
        <v>160</v>
      </c>
      <c r="AH10" s="560">
        <v>40</v>
      </c>
      <c r="AI10" s="469"/>
    </row>
    <row r="11" spans="2:35" ht="16.5" customHeight="1" x14ac:dyDescent="0.15">
      <c r="B11" s="1214" t="s">
        <v>218</v>
      </c>
      <c r="C11" s="1215"/>
      <c r="D11" s="539"/>
      <c r="E11" s="537" t="s">
        <v>241</v>
      </c>
      <c r="F11" s="536" t="s">
        <v>241</v>
      </c>
      <c r="G11" s="536" t="s">
        <v>241</v>
      </c>
      <c r="H11" s="536" t="s">
        <v>241</v>
      </c>
      <c r="I11" s="536" t="s">
        <v>241</v>
      </c>
      <c r="J11" s="536"/>
      <c r="K11" s="538"/>
      <c r="L11" s="537" t="s">
        <v>241</v>
      </c>
      <c r="M11" s="536" t="s">
        <v>241</v>
      </c>
      <c r="N11" s="536" t="s">
        <v>241</v>
      </c>
      <c r="O11" s="536" t="s">
        <v>241</v>
      </c>
      <c r="P11" s="536" t="s">
        <v>241</v>
      </c>
      <c r="Q11" s="536"/>
      <c r="R11" s="538"/>
      <c r="S11" s="537" t="s">
        <v>241</v>
      </c>
      <c r="T11" s="536" t="s">
        <v>241</v>
      </c>
      <c r="U11" s="536" t="s">
        <v>241</v>
      </c>
      <c r="V11" s="536" t="s">
        <v>241</v>
      </c>
      <c r="W11" s="536" t="s">
        <v>241</v>
      </c>
      <c r="X11" s="536"/>
      <c r="Y11" s="538"/>
      <c r="Z11" s="537" t="s">
        <v>241</v>
      </c>
      <c r="AA11" s="536" t="s">
        <v>241</v>
      </c>
      <c r="AB11" s="536" t="s">
        <v>241</v>
      </c>
      <c r="AC11" s="536" t="s">
        <v>241</v>
      </c>
      <c r="AD11" s="536" t="s">
        <v>241</v>
      </c>
      <c r="AE11" s="536"/>
      <c r="AF11" s="538"/>
      <c r="AG11" s="561">
        <v>160</v>
      </c>
      <c r="AH11" s="560">
        <v>40</v>
      </c>
      <c r="AI11" s="469"/>
    </row>
    <row r="12" spans="2:35" ht="16.5" customHeight="1" x14ac:dyDescent="0.15">
      <c r="B12" s="1216" t="s">
        <v>218</v>
      </c>
      <c r="C12" s="1217"/>
      <c r="D12" s="539"/>
      <c r="E12" s="537" t="s">
        <v>241</v>
      </c>
      <c r="F12" s="536" t="s">
        <v>241</v>
      </c>
      <c r="G12" s="536" t="s">
        <v>241</v>
      </c>
      <c r="H12" s="536" t="s">
        <v>241</v>
      </c>
      <c r="I12" s="536" t="s">
        <v>241</v>
      </c>
      <c r="J12" s="536"/>
      <c r="K12" s="538"/>
      <c r="L12" s="537" t="s">
        <v>241</v>
      </c>
      <c r="M12" s="536" t="s">
        <v>241</v>
      </c>
      <c r="N12" s="536" t="s">
        <v>241</v>
      </c>
      <c r="O12" s="536" t="s">
        <v>241</v>
      </c>
      <c r="P12" s="536" t="s">
        <v>241</v>
      </c>
      <c r="Q12" s="536"/>
      <c r="R12" s="538"/>
      <c r="S12" s="537" t="s">
        <v>241</v>
      </c>
      <c r="T12" s="536" t="s">
        <v>241</v>
      </c>
      <c r="U12" s="536" t="s">
        <v>241</v>
      </c>
      <c r="V12" s="536" t="s">
        <v>241</v>
      </c>
      <c r="W12" s="536" t="s">
        <v>241</v>
      </c>
      <c r="X12" s="536"/>
      <c r="Y12" s="538"/>
      <c r="Z12" s="537" t="s">
        <v>241</v>
      </c>
      <c r="AA12" s="536" t="s">
        <v>241</v>
      </c>
      <c r="AB12" s="536" t="s">
        <v>241</v>
      </c>
      <c r="AC12" s="536" t="s">
        <v>241</v>
      </c>
      <c r="AD12" s="536" t="s">
        <v>241</v>
      </c>
      <c r="AE12" s="536"/>
      <c r="AF12" s="535"/>
      <c r="AG12" s="561">
        <v>160</v>
      </c>
      <c r="AH12" s="560">
        <v>40</v>
      </c>
      <c r="AI12" s="469"/>
    </row>
    <row r="13" spans="2:35" ht="16.5" customHeight="1" x14ac:dyDescent="0.15">
      <c r="B13" s="1214" t="s">
        <v>218</v>
      </c>
      <c r="C13" s="1215"/>
      <c r="D13" s="539"/>
      <c r="E13" s="537" t="s">
        <v>241</v>
      </c>
      <c r="F13" s="536" t="s">
        <v>241</v>
      </c>
      <c r="G13" s="536" t="s">
        <v>241</v>
      </c>
      <c r="H13" s="536" t="s">
        <v>241</v>
      </c>
      <c r="I13" s="536" t="s">
        <v>241</v>
      </c>
      <c r="J13" s="536"/>
      <c r="K13" s="538"/>
      <c r="L13" s="537" t="s">
        <v>241</v>
      </c>
      <c r="M13" s="536" t="s">
        <v>241</v>
      </c>
      <c r="N13" s="536" t="s">
        <v>241</v>
      </c>
      <c r="O13" s="536" t="s">
        <v>241</v>
      </c>
      <c r="P13" s="536" t="s">
        <v>241</v>
      </c>
      <c r="Q13" s="536"/>
      <c r="R13" s="538"/>
      <c r="S13" s="537" t="s">
        <v>241</v>
      </c>
      <c r="T13" s="536" t="s">
        <v>241</v>
      </c>
      <c r="U13" s="536" t="s">
        <v>241</v>
      </c>
      <c r="V13" s="536" t="s">
        <v>241</v>
      </c>
      <c r="W13" s="536" t="s">
        <v>241</v>
      </c>
      <c r="X13" s="536"/>
      <c r="Y13" s="538"/>
      <c r="Z13" s="537" t="s">
        <v>241</v>
      </c>
      <c r="AA13" s="536" t="s">
        <v>241</v>
      </c>
      <c r="AB13" s="536" t="s">
        <v>241</v>
      </c>
      <c r="AC13" s="536" t="s">
        <v>241</v>
      </c>
      <c r="AD13" s="536" t="s">
        <v>241</v>
      </c>
      <c r="AE13" s="536"/>
      <c r="AF13" s="538"/>
      <c r="AG13" s="561">
        <v>160</v>
      </c>
      <c r="AH13" s="560">
        <v>40</v>
      </c>
      <c r="AI13" s="469"/>
    </row>
    <row r="14" spans="2:35" ht="16.5" customHeight="1" x14ac:dyDescent="0.15">
      <c r="B14" s="1214" t="s">
        <v>218</v>
      </c>
      <c r="C14" s="1215"/>
      <c r="D14" s="539"/>
      <c r="E14" s="537" t="s">
        <v>243</v>
      </c>
      <c r="F14" s="536" t="s">
        <v>243</v>
      </c>
      <c r="G14" s="536" t="s">
        <v>243</v>
      </c>
      <c r="H14" s="536" t="s">
        <v>243</v>
      </c>
      <c r="I14" s="536" t="s">
        <v>243</v>
      </c>
      <c r="J14" s="536"/>
      <c r="K14" s="538"/>
      <c r="L14" s="537" t="s">
        <v>243</v>
      </c>
      <c r="M14" s="536" t="s">
        <v>243</v>
      </c>
      <c r="N14" s="536" t="s">
        <v>243</v>
      </c>
      <c r="O14" s="536" t="s">
        <v>243</v>
      </c>
      <c r="P14" s="536" t="s">
        <v>243</v>
      </c>
      <c r="Q14" s="536"/>
      <c r="R14" s="538"/>
      <c r="S14" s="537" t="s">
        <v>243</v>
      </c>
      <c r="T14" s="536" t="s">
        <v>243</v>
      </c>
      <c r="U14" s="536" t="s">
        <v>243</v>
      </c>
      <c r="V14" s="536" t="s">
        <v>243</v>
      </c>
      <c r="W14" s="536" t="s">
        <v>243</v>
      </c>
      <c r="X14" s="536"/>
      <c r="Y14" s="538"/>
      <c r="Z14" s="537" t="s">
        <v>243</v>
      </c>
      <c r="AA14" s="536" t="s">
        <v>243</v>
      </c>
      <c r="AB14" s="536" t="s">
        <v>243</v>
      </c>
      <c r="AC14" s="536" t="s">
        <v>243</v>
      </c>
      <c r="AD14" s="536" t="s">
        <v>243</v>
      </c>
      <c r="AE14" s="536"/>
      <c r="AF14" s="535"/>
      <c r="AG14" s="561">
        <v>80</v>
      </c>
      <c r="AH14" s="560">
        <v>20</v>
      </c>
      <c r="AI14" s="469"/>
    </row>
    <row r="15" spans="2:35" ht="16.5" customHeight="1" x14ac:dyDescent="0.15">
      <c r="B15" s="1214" t="s">
        <v>219</v>
      </c>
      <c r="C15" s="1215"/>
      <c r="D15" s="539"/>
      <c r="E15" s="537" t="s">
        <v>244</v>
      </c>
      <c r="F15" s="536" t="s">
        <v>244</v>
      </c>
      <c r="G15" s="536" t="s">
        <v>244</v>
      </c>
      <c r="H15" s="536" t="s">
        <v>244</v>
      </c>
      <c r="I15" s="536" t="s">
        <v>244</v>
      </c>
      <c r="J15" s="536"/>
      <c r="K15" s="538"/>
      <c r="L15" s="537" t="s">
        <v>244</v>
      </c>
      <c r="M15" s="536" t="s">
        <v>244</v>
      </c>
      <c r="N15" s="536" t="s">
        <v>244</v>
      </c>
      <c r="O15" s="536" t="s">
        <v>244</v>
      </c>
      <c r="P15" s="536" t="s">
        <v>244</v>
      </c>
      <c r="Q15" s="536"/>
      <c r="R15" s="538"/>
      <c r="S15" s="537" t="s">
        <v>244</v>
      </c>
      <c r="T15" s="536" t="s">
        <v>244</v>
      </c>
      <c r="U15" s="536" t="s">
        <v>244</v>
      </c>
      <c r="V15" s="536" t="s">
        <v>244</v>
      </c>
      <c r="W15" s="536" t="s">
        <v>244</v>
      </c>
      <c r="X15" s="536"/>
      <c r="Y15" s="538"/>
      <c r="Z15" s="537" t="s">
        <v>244</v>
      </c>
      <c r="AA15" s="536" t="s">
        <v>244</v>
      </c>
      <c r="AB15" s="536" t="s">
        <v>244</v>
      </c>
      <c r="AC15" s="536" t="s">
        <v>244</v>
      </c>
      <c r="AD15" s="536" t="s">
        <v>244</v>
      </c>
      <c r="AE15" s="536"/>
      <c r="AF15" s="535"/>
      <c r="AG15" s="561">
        <v>160</v>
      </c>
      <c r="AH15" s="560">
        <v>40</v>
      </c>
      <c r="AI15" s="469" t="s">
        <v>245</v>
      </c>
    </row>
    <row r="16" spans="2:35" ht="16.5" customHeight="1" x14ac:dyDescent="0.15">
      <c r="B16" s="559"/>
      <c r="C16" s="558"/>
      <c r="D16" s="557"/>
      <c r="E16" s="555"/>
      <c r="F16" s="554"/>
      <c r="G16" s="554"/>
      <c r="H16" s="554"/>
      <c r="I16" s="554"/>
      <c r="J16" s="554"/>
      <c r="K16" s="556"/>
      <c r="L16" s="555"/>
      <c r="M16" s="554"/>
      <c r="N16" s="554"/>
      <c r="O16" s="554"/>
      <c r="P16" s="554"/>
      <c r="Q16" s="554"/>
      <c r="R16" s="556"/>
      <c r="S16" s="555"/>
      <c r="T16" s="554"/>
      <c r="U16" s="554"/>
      <c r="V16" s="554"/>
      <c r="W16" s="554"/>
      <c r="X16" s="554"/>
      <c r="Y16" s="556"/>
      <c r="Z16" s="555"/>
      <c r="AA16" s="554"/>
      <c r="AB16" s="554"/>
      <c r="AC16" s="554"/>
      <c r="AD16" s="554"/>
      <c r="AE16" s="554"/>
      <c r="AF16" s="553"/>
      <c r="AG16" s="552"/>
      <c r="AH16" s="551"/>
      <c r="AI16" s="549"/>
    </row>
    <row r="17" spans="2:35" ht="16.5" customHeight="1" thickBot="1" x14ac:dyDescent="0.2">
      <c r="B17" s="1218" t="s">
        <v>220</v>
      </c>
      <c r="C17" s="1219"/>
      <c r="D17" s="550"/>
      <c r="E17" s="530" t="s">
        <v>244</v>
      </c>
      <c r="F17" s="529" t="s">
        <v>244</v>
      </c>
      <c r="G17" s="529" t="s">
        <v>244</v>
      </c>
      <c r="H17" s="529" t="s">
        <v>244</v>
      </c>
      <c r="I17" s="529" t="s">
        <v>244</v>
      </c>
      <c r="J17" s="529"/>
      <c r="K17" s="531"/>
      <c r="L17" s="530" t="s">
        <v>244</v>
      </c>
      <c r="M17" s="529" t="s">
        <v>244</v>
      </c>
      <c r="N17" s="529" t="s">
        <v>244</v>
      </c>
      <c r="O17" s="529" t="s">
        <v>244</v>
      </c>
      <c r="P17" s="529" t="s">
        <v>244</v>
      </c>
      <c r="Q17" s="529"/>
      <c r="R17" s="531"/>
      <c r="S17" s="530" t="s">
        <v>244</v>
      </c>
      <c r="T17" s="529" t="s">
        <v>244</v>
      </c>
      <c r="U17" s="529" t="s">
        <v>244</v>
      </c>
      <c r="V17" s="529" t="s">
        <v>244</v>
      </c>
      <c r="W17" s="529" t="s">
        <v>244</v>
      </c>
      <c r="X17" s="529"/>
      <c r="Y17" s="531"/>
      <c r="Z17" s="530" t="s">
        <v>244</v>
      </c>
      <c r="AA17" s="529" t="s">
        <v>244</v>
      </c>
      <c r="AB17" s="529" t="s">
        <v>244</v>
      </c>
      <c r="AC17" s="529" t="s">
        <v>244</v>
      </c>
      <c r="AD17" s="529" t="s">
        <v>244</v>
      </c>
      <c r="AE17" s="529"/>
      <c r="AF17" s="528"/>
      <c r="AG17" s="1195"/>
      <c r="AH17" s="1196"/>
      <c r="AI17" s="549"/>
    </row>
    <row r="18" spans="2:35" ht="16.5" customHeight="1" thickTop="1" x14ac:dyDescent="0.15">
      <c r="B18" s="1197" t="s">
        <v>221</v>
      </c>
      <c r="C18" s="1198"/>
      <c r="D18" s="548" t="s">
        <v>217</v>
      </c>
      <c r="E18" s="546" t="s">
        <v>244</v>
      </c>
      <c r="F18" s="545" t="s">
        <v>244</v>
      </c>
      <c r="G18" s="545" t="s">
        <v>244</v>
      </c>
      <c r="H18" s="545" t="s">
        <v>244</v>
      </c>
      <c r="I18" s="545" t="s">
        <v>244</v>
      </c>
      <c r="J18" s="545"/>
      <c r="K18" s="547"/>
      <c r="L18" s="546" t="s">
        <v>244</v>
      </c>
      <c r="M18" s="545" t="s">
        <v>244</v>
      </c>
      <c r="N18" s="545" t="s">
        <v>244</v>
      </c>
      <c r="O18" s="545" t="s">
        <v>244</v>
      </c>
      <c r="P18" s="545" t="s">
        <v>244</v>
      </c>
      <c r="Q18" s="545"/>
      <c r="R18" s="547"/>
      <c r="S18" s="546" t="s">
        <v>244</v>
      </c>
      <c r="T18" s="545" t="s">
        <v>244</v>
      </c>
      <c r="U18" s="545" t="s">
        <v>244</v>
      </c>
      <c r="V18" s="545" t="s">
        <v>244</v>
      </c>
      <c r="W18" s="545" t="s">
        <v>244</v>
      </c>
      <c r="X18" s="545"/>
      <c r="Y18" s="547"/>
      <c r="Z18" s="546" t="s">
        <v>244</v>
      </c>
      <c r="AA18" s="545" t="s">
        <v>244</v>
      </c>
      <c r="AB18" s="545" t="s">
        <v>244</v>
      </c>
      <c r="AC18" s="545" t="s">
        <v>244</v>
      </c>
      <c r="AD18" s="545" t="s">
        <v>244</v>
      </c>
      <c r="AE18" s="545"/>
      <c r="AF18" s="544"/>
      <c r="AG18" s="1203"/>
      <c r="AH18" s="1204"/>
      <c r="AI18" s="543"/>
    </row>
    <row r="19" spans="2:35" ht="16.5" customHeight="1" x14ac:dyDescent="0.15">
      <c r="B19" s="1199"/>
      <c r="C19" s="1200"/>
      <c r="D19" s="539" t="s">
        <v>218</v>
      </c>
      <c r="E19" s="537" t="s">
        <v>246</v>
      </c>
      <c r="F19" s="536" t="s">
        <v>246</v>
      </c>
      <c r="G19" s="536" t="s">
        <v>246</v>
      </c>
      <c r="H19" s="536" t="s">
        <v>246</v>
      </c>
      <c r="I19" s="536" t="s">
        <v>246</v>
      </c>
      <c r="J19" s="536"/>
      <c r="K19" s="538"/>
      <c r="L19" s="537" t="s">
        <v>246</v>
      </c>
      <c r="M19" s="536" t="s">
        <v>246</v>
      </c>
      <c r="N19" s="536" t="s">
        <v>246</v>
      </c>
      <c r="O19" s="536" t="s">
        <v>246</v>
      </c>
      <c r="P19" s="536" t="s">
        <v>246</v>
      </c>
      <c r="Q19" s="536"/>
      <c r="R19" s="538"/>
      <c r="S19" s="537" t="s">
        <v>246</v>
      </c>
      <c r="T19" s="536" t="s">
        <v>246</v>
      </c>
      <c r="U19" s="536" t="s">
        <v>246</v>
      </c>
      <c r="V19" s="536" t="s">
        <v>246</v>
      </c>
      <c r="W19" s="536" t="s">
        <v>246</v>
      </c>
      <c r="X19" s="536"/>
      <c r="Y19" s="538"/>
      <c r="Z19" s="537" t="s">
        <v>246</v>
      </c>
      <c r="AA19" s="536" t="s">
        <v>246</v>
      </c>
      <c r="AB19" s="536" t="s">
        <v>246</v>
      </c>
      <c r="AC19" s="536" t="s">
        <v>246</v>
      </c>
      <c r="AD19" s="536" t="s">
        <v>246</v>
      </c>
      <c r="AE19" s="536"/>
      <c r="AF19" s="535"/>
      <c r="AG19" s="542">
        <v>720</v>
      </c>
      <c r="AH19" s="541">
        <v>180</v>
      </c>
      <c r="AI19" s="540"/>
    </row>
    <row r="20" spans="2:35" ht="16.5" customHeight="1" x14ac:dyDescent="0.15">
      <c r="B20" s="1199"/>
      <c r="C20" s="1200"/>
      <c r="D20" s="539" t="s">
        <v>219</v>
      </c>
      <c r="E20" s="537" t="s">
        <v>241</v>
      </c>
      <c r="F20" s="536" t="s">
        <v>241</v>
      </c>
      <c r="G20" s="536" t="s">
        <v>241</v>
      </c>
      <c r="H20" s="536" t="s">
        <v>241</v>
      </c>
      <c r="I20" s="536" t="s">
        <v>241</v>
      </c>
      <c r="J20" s="536"/>
      <c r="K20" s="538"/>
      <c r="L20" s="537" t="s">
        <v>241</v>
      </c>
      <c r="M20" s="536" t="s">
        <v>241</v>
      </c>
      <c r="N20" s="536" t="s">
        <v>241</v>
      </c>
      <c r="O20" s="536" t="s">
        <v>241</v>
      </c>
      <c r="P20" s="536" t="s">
        <v>241</v>
      </c>
      <c r="Q20" s="536"/>
      <c r="R20" s="538"/>
      <c r="S20" s="537" t="s">
        <v>241</v>
      </c>
      <c r="T20" s="536" t="s">
        <v>241</v>
      </c>
      <c r="U20" s="536" t="s">
        <v>241</v>
      </c>
      <c r="V20" s="536" t="s">
        <v>241</v>
      </c>
      <c r="W20" s="536" t="s">
        <v>241</v>
      </c>
      <c r="X20" s="536"/>
      <c r="Y20" s="538"/>
      <c r="Z20" s="537" t="s">
        <v>241</v>
      </c>
      <c r="AA20" s="536" t="s">
        <v>241</v>
      </c>
      <c r="AB20" s="536" t="s">
        <v>241</v>
      </c>
      <c r="AC20" s="536" t="s">
        <v>241</v>
      </c>
      <c r="AD20" s="536" t="s">
        <v>241</v>
      </c>
      <c r="AE20" s="536"/>
      <c r="AF20" s="535"/>
      <c r="AG20" s="534">
        <v>160</v>
      </c>
      <c r="AH20" s="533">
        <v>40</v>
      </c>
      <c r="AI20" s="527" t="s">
        <v>222</v>
      </c>
    </row>
    <row r="21" spans="2:35" ht="16.5" customHeight="1" x14ac:dyDescent="0.15">
      <c r="B21" s="1201"/>
      <c r="C21" s="1202"/>
      <c r="D21" s="532" t="s">
        <v>220</v>
      </c>
      <c r="E21" s="586" t="s">
        <v>241</v>
      </c>
      <c r="F21" s="585" t="s">
        <v>241</v>
      </c>
      <c r="G21" s="585" t="s">
        <v>241</v>
      </c>
      <c r="H21" s="585" t="s">
        <v>241</v>
      </c>
      <c r="I21" s="585" t="s">
        <v>241</v>
      </c>
      <c r="J21" s="585"/>
      <c r="K21" s="587"/>
      <c r="L21" s="586" t="s">
        <v>241</v>
      </c>
      <c r="M21" s="585" t="s">
        <v>241</v>
      </c>
      <c r="N21" s="585" t="s">
        <v>241</v>
      </c>
      <c r="O21" s="585" t="s">
        <v>241</v>
      </c>
      <c r="P21" s="585" t="s">
        <v>241</v>
      </c>
      <c r="Q21" s="585"/>
      <c r="R21" s="587"/>
      <c r="S21" s="586" t="s">
        <v>241</v>
      </c>
      <c r="T21" s="585" t="s">
        <v>241</v>
      </c>
      <c r="U21" s="585" t="s">
        <v>241</v>
      </c>
      <c r="V21" s="585" t="s">
        <v>241</v>
      </c>
      <c r="W21" s="585" t="s">
        <v>241</v>
      </c>
      <c r="X21" s="585"/>
      <c r="Y21" s="587"/>
      <c r="Z21" s="586" t="s">
        <v>241</v>
      </c>
      <c r="AA21" s="585" t="s">
        <v>241</v>
      </c>
      <c r="AB21" s="585" t="s">
        <v>241</v>
      </c>
      <c r="AC21" s="585" t="s">
        <v>241</v>
      </c>
      <c r="AD21" s="585" t="s">
        <v>241</v>
      </c>
      <c r="AE21" s="585"/>
      <c r="AF21" s="584"/>
      <c r="AG21" s="1205"/>
      <c r="AH21" s="1206"/>
      <c r="AI21" s="527"/>
    </row>
    <row r="22" spans="2:35" ht="16.5" customHeight="1" thickBot="1" x14ac:dyDescent="0.2">
      <c r="B22" s="1209" t="s">
        <v>223</v>
      </c>
      <c r="C22" s="1210"/>
      <c r="D22" s="1211"/>
      <c r="E22" s="582" t="s">
        <v>244</v>
      </c>
      <c r="F22" s="581" t="s">
        <v>244</v>
      </c>
      <c r="G22" s="581" t="s">
        <v>244</v>
      </c>
      <c r="H22" s="581" t="s">
        <v>244</v>
      </c>
      <c r="I22" s="581" t="s">
        <v>244</v>
      </c>
      <c r="J22" s="581"/>
      <c r="K22" s="583"/>
      <c r="L22" s="582" t="s">
        <v>244</v>
      </c>
      <c r="M22" s="581" t="s">
        <v>244</v>
      </c>
      <c r="N22" s="581" t="s">
        <v>244</v>
      </c>
      <c r="O22" s="581" t="s">
        <v>244</v>
      </c>
      <c r="P22" s="581" t="s">
        <v>244</v>
      </c>
      <c r="Q22" s="581"/>
      <c r="R22" s="583"/>
      <c r="S22" s="582" t="s">
        <v>244</v>
      </c>
      <c r="T22" s="581" t="s">
        <v>244</v>
      </c>
      <c r="U22" s="581" t="s">
        <v>244</v>
      </c>
      <c r="V22" s="581" t="s">
        <v>244</v>
      </c>
      <c r="W22" s="581" t="s">
        <v>244</v>
      </c>
      <c r="X22" s="581"/>
      <c r="Y22" s="583"/>
      <c r="Z22" s="582" t="s">
        <v>244</v>
      </c>
      <c r="AA22" s="581" t="s">
        <v>244</v>
      </c>
      <c r="AB22" s="581" t="s">
        <v>244</v>
      </c>
      <c r="AC22" s="581" t="s">
        <v>244</v>
      </c>
      <c r="AD22" s="581" t="s">
        <v>244</v>
      </c>
      <c r="AE22" s="581"/>
      <c r="AF22" s="580"/>
      <c r="AG22" s="1207"/>
      <c r="AH22" s="1208"/>
      <c r="AI22" s="522" t="s">
        <v>224</v>
      </c>
    </row>
    <row r="23" spans="2:35" ht="16.5" customHeight="1" thickTop="1" thickBot="1" x14ac:dyDescent="0.2">
      <c r="B23" s="1212" t="s">
        <v>225</v>
      </c>
      <c r="C23" s="1213"/>
      <c r="D23" s="1213"/>
      <c r="E23" s="520">
        <v>44</v>
      </c>
      <c r="F23" s="519">
        <v>44</v>
      </c>
      <c r="G23" s="519">
        <v>44</v>
      </c>
      <c r="H23" s="519">
        <v>44</v>
      </c>
      <c r="I23" s="519">
        <v>44</v>
      </c>
      <c r="J23" s="519"/>
      <c r="K23" s="521"/>
      <c r="L23" s="520">
        <v>44</v>
      </c>
      <c r="M23" s="519">
        <v>44</v>
      </c>
      <c r="N23" s="519">
        <v>44</v>
      </c>
      <c r="O23" s="519">
        <v>44</v>
      </c>
      <c r="P23" s="519">
        <v>44</v>
      </c>
      <c r="Q23" s="519"/>
      <c r="R23" s="521"/>
      <c r="S23" s="520">
        <v>44</v>
      </c>
      <c r="T23" s="519">
        <v>44</v>
      </c>
      <c r="U23" s="519">
        <v>44</v>
      </c>
      <c r="V23" s="519">
        <v>44</v>
      </c>
      <c r="W23" s="519">
        <v>44</v>
      </c>
      <c r="X23" s="519"/>
      <c r="Y23" s="521"/>
      <c r="Z23" s="520">
        <v>44</v>
      </c>
      <c r="AA23" s="519">
        <v>44</v>
      </c>
      <c r="AB23" s="519">
        <v>44</v>
      </c>
      <c r="AC23" s="519">
        <v>44</v>
      </c>
      <c r="AD23" s="519">
        <v>44</v>
      </c>
      <c r="AE23" s="519"/>
      <c r="AF23" s="518"/>
      <c r="AG23" s="517">
        <v>880</v>
      </c>
      <c r="AH23" s="516">
        <v>220</v>
      </c>
      <c r="AI23" s="498" t="s">
        <v>226</v>
      </c>
    </row>
    <row r="24" spans="2:35" ht="20.25" customHeight="1" x14ac:dyDescent="0.15">
      <c r="B24" s="1178" t="s">
        <v>227</v>
      </c>
      <c r="C24" s="1178"/>
      <c r="D24" s="1178"/>
      <c r="E24" s="1178"/>
      <c r="F24" s="1178"/>
      <c r="G24" s="1178"/>
      <c r="H24" s="1178"/>
      <c r="I24" s="1178"/>
      <c r="J24" s="1178"/>
      <c r="K24" s="1178"/>
      <c r="L24" s="1178"/>
      <c r="M24" s="1178"/>
      <c r="N24" s="1178"/>
      <c r="O24" s="1178"/>
      <c r="P24" s="1178"/>
      <c r="Q24" s="1178"/>
      <c r="R24" s="1178"/>
      <c r="S24" s="1178"/>
      <c r="T24" s="1178"/>
      <c r="U24" s="1178"/>
      <c r="V24" s="1178"/>
      <c r="W24" s="1178"/>
      <c r="X24" s="1178"/>
      <c r="Y24" s="1178"/>
      <c r="Z24" s="1178"/>
      <c r="AA24" s="1178"/>
      <c r="AB24" s="1178"/>
      <c r="AC24" s="1178"/>
      <c r="AD24" s="1178"/>
      <c r="AE24" s="1178"/>
      <c r="AF24" s="1178"/>
      <c r="AG24" s="1178"/>
      <c r="AH24" s="1179"/>
      <c r="AI24" s="1178"/>
    </row>
    <row r="25" spans="2:35" ht="27.4" customHeight="1" x14ac:dyDescent="0.15">
      <c r="B25" s="1180" t="s">
        <v>228</v>
      </c>
      <c r="C25" s="1181"/>
      <c r="D25" s="1182"/>
      <c r="E25" s="477" t="s">
        <v>247</v>
      </c>
      <c r="F25" s="476" t="s">
        <v>247</v>
      </c>
      <c r="G25" s="476" t="s">
        <v>247</v>
      </c>
      <c r="H25" s="476" t="s">
        <v>247</v>
      </c>
      <c r="I25" s="476" t="s">
        <v>247</v>
      </c>
      <c r="J25" s="476"/>
      <c r="K25" s="478"/>
      <c r="L25" s="477" t="s">
        <v>247</v>
      </c>
      <c r="M25" s="476" t="s">
        <v>247</v>
      </c>
      <c r="N25" s="476" t="s">
        <v>247</v>
      </c>
      <c r="O25" s="476" t="s">
        <v>247</v>
      </c>
      <c r="P25" s="476" t="s">
        <v>247</v>
      </c>
      <c r="Q25" s="476"/>
      <c r="R25" s="478"/>
      <c r="S25" s="477" t="s">
        <v>247</v>
      </c>
      <c r="T25" s="476" t="s">
        <v>247</v>
      </c>
      <c r="U25" s="476" t="s">
        <v>247</v>
      </c>
      <c r="V25" s="476" t="s">
        <v>247</v>
      </c>
      <c r="W25" s="476" t="s">
        <v>247</v>
      </c>
      <c r="X25" s="476"/>
      <c r="Y25" s="478"/>
      <c r="Z25" s="477" t="s">
        <v>247</v>
      </c>
      <c r="AA25" s="476" t="s">
        <v>247</v>
      </c>
      <c r="AB25" s="476" t="s">
        <v>247</v>
      </c>
      <c r="AC25" s="476" t="s">
        <v>247</v>
      </c>
      <c r="AD25" s="476" t="s">
        <v>247</v>
      </c>
      <c r="AE25" s="476"/>
      <c r="AF25" s="475"/>
      <c r="AG25" s="1183"/>
      <c r="AH25" s="1184"/>
      <c r="AI25" s="1185"/>
    </row>
    <row r="26" spans="2:35" ht="27.4" customHeight="1" thickBot="1" x14ac:dyDescent="0.2">
      <c r="B26" s="1189" t="s">
        <v>229</v>
      </c>
      <c r="C26" s="1190"/>
      <c r="D26" s="1191"/>
      <c r="E26" s="574" t="s">
        <v>248</v>
      </c>
      <c r="F26" s="573" t="s">
        <v>248</v>
      </c>
      <c r="G26" s="573" t="s">
        <v>248</v>
      </c>
      <c r="H26" s="573" t="s">
        <v>248</v>
      </c>
      <c r="I26" s="573" t="s">
        <v>248</v>
      </c>
      <c r="J26" s="465"/>
      <c r="K26" s="467"/>
      <c r="L26" s="574" t="s">
        <v>248</v>
      </c>
      <c r="M26" s="573" t="s">
        <v>248</v>
      </c>
      <c r="N26" s="573" t="s">
        <v>248</v>
      </c>
      <c r="O26" s="573" t="s">
        <v>248</v>
      </c>
      <c r="P26" s="573" t="s">
        <v>248</v>
      </c>
      <c r="Q26" s="465"/>
      <c r="R26" s="467"/>
      <c r="S26" s="574" t="s">
        <v>248</v>
      </c>
      <c r="T26" s="573" t="s">
        <v>248</v>
      </c>
      <c r="U26" s="573" t="s">
        <v>248</v>
      </c>
      <c r="V26" s="573" t="s">
        <v>248</v>
      </c>
      <c r="W26" s="573" t="s">
        <v>248</v>
      </c>
      <c r="X26" s="465"/>
      <c r="Y26" s="467"/>
      <c r="Z26" s="574" t="s">
        <v>248</v>
      </c>
      <c r="AA26" s="573" t="s">
        <v>248</v>
      </c>
      <c r="AB26" s="573" t="s">
        <v>248</v>
      </c>
      <c r="AC26" s="573" t="s">
        <v>248</v>
      </c>
      <c r="AD26" s="573" t="s">
        <v>248</v>
      </c>
      <c r="AE26" s="465"/>
      <c r="AF26" s="464"/>
      <c r="AG26" s="1186"/>
      <c r="AH26" s="1187"/>
      <c r="AI26" s="1188"/>
    </row>
    <row r="27" spans="2:35" ht="32.25" customHeight="1" thickTop="1" thickBot="1" x14ac:dyDescent="0.2">
      <c r="B27" s="1163" t="s">
        <v>230</v>
      </c>
      <c r="C27" s="1164"/>
      <c r="D27" s="1165"/>
      <c r="E27" s="578">
        <f>E26*ROUNDDOWN(((E25-15)/5)+1,2)</f>
        <v>14.5</v>
      </c>
      <c r="F27" s="577">
        <f>F26*ROUNDDOWN(((F25-15)/5)+1,3)</f>
        <v>14.5</v>
      </c>
      <c r="G27" s="577">
        <f>G26*ROUNDDOWN(((G25-15)/5)+1,2)</f>
        <v>14.5</v>
      </c>
      <c r="H27" s="577">
        <f>H26*ROUNDDOWN(((H25-15)/5)+1,2)</f>
        <v>14.5</v>
      </c>
      <c r="I27" s="577">
        <f>I26*ROUNDDOWN(((I25-15)/5)+1,2)</f>
        <v>14.5</v>
      </c>
      <c r="J27" s="577"/>
      <c r="K27" s="579"/>
      <c r="L27" s="578">
        <f>L26*ROUNDDOWN(((L25-15)/5)+1,2)</f>
        <v>14.5</v>
      </c>
      <c r="M27" s="577">
        <f>M26*ROUNDDOWN(((M25-15)/5)+1,2)</f>
        <v>14.5</v>
      </c>
      <c r="N27" s="577">
        <f>N26*ROUNDDOWN(((N25-15)/5)+1,2)</f>
        <v>14.5</v>
      </c>
      <c r="O27" s="577">
        <f>O26*ROUNDDOWN(((O25-15)/5)+1,2)</f>
        <v>14.5</v>
      </c>
      <c r="P27" s="577">
        <f>P26*ROUNDDOWN(((P25-15)/5)+1,2)</f>
        <v>14.5</v>
      </c>
      <c r="Q27" s="577"/>
      <c r="R27" s="579"/>
      <c r="S27" s="578">
        <f>S26*ROUNDDOWN(((S25-15)/5)+1,2)</f>
        <v>14.5</v>
      </c>
      <c r="T27" s="577">
        <f>T26*ROUNDDOWN(((T25-15)/5)+1,2)</f>
        <v>14.5</v>
      </c>
      <c r="U27" s="577">
        <f>U26*ROUNDDOWN(((U25-15)/5)+1,2)</f>
        <v>14.5</v>
      </c>
      <c r="V27" s="577">
        <f>V26*ROUNDDOWN(((V25-15)/5)+1,2)</f>
        <v>14.5</v>
      </c>
      <c r="W27" s="577">
        <f>W26*ROUNDDOWN(((W25-15)/5)+1,2)</f>
        <v>14.5</v>
      </c>
      <c r="X27" s="577"/>
      <c r="Y27" s="579"/>
      <c r="Z27" s="578">
        <f>Z26*ROUNDDOWN(((Z25-15)/5)+1,2)</f>
        <v>14.5</v>
      </c>
      <c r="AA27" s="577">
        <f>AA26*ROUNDDOWN(((AA25-15)/5)+1,2)</f>
        <v>14.5</v>
      </c>
      <c r="AB27" s="577">
        <f>AB26*ROUNDDOWN(((AB25-15)/5)+1,2)</f>
        <v>14.5</v>
      </c>
      <c r="AC27" s="577">
        <f>AC26*ROUNDDOWN(((AC25-15)/5)+1,2)</f>
        <v>14.5</v>
      </c>
      <c r="AD27" s="577">
        <f>AD26*ROUNDDOWN(((AD25-15)/5)+1,2)</f>
        <v>14.5</v>
      </c>
      <c r="AE27" s="514"/>
      <c r="AF27" s="513"/>
      <c r="AG27" s="576">
        <v>290</v>
      </c>
      <c r="AH27" s="575">
        <v>72.5</v>
      </c>
      <c r="AI27" s="510"/>
    </row>
    <row r="28" spans="2:35" ht="27.95" customHeight="1" thickTop="1" thickBot="1" x14ac:dyDescent="0.2">
      <c r="B28" s="1166" t="s">
        <v>231</v>
      </c>
      <c r="C28" s="1167"/>
      <c r="D28" s="1168"/>
      <c r="E28" s="574" t="s">
        <v>248</v>
      </c>
      <c r="F28" s="573" t="s">
        <v>248</v>
      </c>
      <c r="G28" s="573" t="s">
        <v>248</v>
      </c>
      <c r="H28" s="573" t="s">
        <v>248</v>
      </c>
      <c r="I28" s="573" t="s">
        <v>248</v>
      </c>
      <c r="J28" s="465"/>
      <c r="K28" s="467"/>
      <c r="L28" s="574" t="s">
        <v>248</v>
      </c>
      <c r="M28" s="573" t="s">
        <v>248</v>
      </c>
      <c r="N28" s="573" t="s">
        <v>248</v>
      </c>
      <c r="O28" s="573" t="s">
        <v>248</v>
      </c>
      <c r="P28" s="573" t="s">
        <v>248</v>
      </c>
      <c r="Q28" s="465"/>
      <c r="R28" s="467"/>
      <c r="S28" s="574" t="s">
        <v>248</v>
      </c>
      <c r="T28" s="573" t="s">
        <v>248</v>
      </c>
      <c r="U28" s="573" t="s">
        <v>248</v>
      </c>
      <c r="V28" s="573" t="s">
        <v>248</v>
      </c>
      <c r="W28" s="573" t="s">
        <v>248</v>
      </c>
      <c r="X28" s="465"/>
      <c r="Y28" s="467"/>
      <c r="Z28" s="574" t="s">
        <v>248</v>
      </c>
      <c r="AA28" s="573" t="s">
        <v>248</v>
      </c>
      <c r="AB28" s="573" t="s">
        <v>248</v>
      </c>
      <c r="AC28" s="573" t="s">
        <v>248</v>
      </c>
      <c r="AD28" s="573" t="s">
        <v>248</v>
      </c>
      <c r="AE28" s="508"/>
      <c r="AF28" s="507"/>
      <c r="AG28" s="572">
        <v>145</v>
      </c>
      <c r="AH28" s="571">
        <v>36.25</v>
      </c>
      <c r="AI28" s="504" t="s">
        <v>222</v>
      </c>
    </row>
    <row r="29" spans="2:35" ht="21.4" customHeight="1" thickTop="1" thickBot="1" x14ac:dyDescent="0.2">
      <c r="B29" s="1169" t="s">
        <v>232</v>
      </c>
      <c r="C29" s="1170"/>
      <c r="D29" s="1171"/>
      <c r="E29" s="570">
        <f>E27+E28</f>
        <v>21.75</v>
      </c>
      <c r="F29" s="569">
        <f>F27+F28</f>
        <v>21.75</v>
      </c>
      <c r="G29" s="569">
        <f>G27+G28</f>
        <v>21.75</v>
      </c>
      <c r="H29" s="569">
        <f>H27+H28</f>
        <v>21.75</v>
      </c>
      <c r="I29" s="569">
        <f>I27+I28</f>
        <v>21.75</v>
      </c>
      <c r="J29" s="502"/>
      <c r="K29" s="501"/>
      <c r="L29" s="570">
        <f>L27+L28</f>
        <v>21.75</v>
      </c>
      <c r="M29" s="569">
        <f>M27+M28</f>
        <v>21.75</v>
      </c>
      <c r="N29" s="569">
        <f>N27+N28</f>
        <v>21.75</v>
      </c>
      <c r="O29" s="569">
        <f>O27+O28</f>
        <v>21.75</v>
      </c>
      <c r="P29" s="569">
        <f>P27+P28</f>
        <v>21.75</v>
      </c>
      <c r="Q29" s="502"/>
      <c r="R29" s="501"/>
      <c r="S29" s="570">
        <f>S27+S28</f>
        <v>21.75</v>
      </c>
      <c r="T29" s="569">
        <f>T27+T28</f>
        <v>21.75</v>
      </c>
      <c r="U29" s="569">
        <f>U27+U28</f>
        <v>21.75</v>
      </c>
      <c r="V29" s="569">
        <f>V27+V28</f>
        <v>21.75</v>
      </c>
      <c r="W29" s="569">
        <f>W27+W28</f>
        <v>21.75</v>
      </c>
      <c r="X29" s="502"/>
      <c r="Y29" s="501"/>
      <c r="Z29" s="570">
        <f>Z27+Z28</f>
        <v>21.75</v>
      </c>
      <c r="AA29" s="569">
        <f>AA27+AA28</f>
        <v>21.75</v>
      </c>
      <c r="AB29" s="569">
        <f>AB27+AB28</f>
        <v>21.75</v>
      </c>
      <c r="AC29" s="569">
        <f>AC27+AC28</f>
        <v>21.75</v>
      </c>
      <c r="AD29" s="569">
        <f>AD27+AD28</f>
        <v>21.75</v>
      </c>
      <c r="AE29" s="502"/>
      <c r="AF29" s="501"/>
      <c r="AG29" s="568">
        <f>SUM(E29:AF29)</f>
        <v>435</v>
      </c>
      <c r="AH29" s="567">
        <v>108.75</v>
      </c>
      <c r="AI29" s="498" t="s">
        <v>233</v>
      </c>
    </row>
    <row r="30" spans="2:35" ht="12.75" customHeight="1" thickBot="1" x14ac:dyDescent="0.2">
      <c r="B30" s="497"/>
      <c r="C30" s="497"/>
      <c r="D30" s="497"/>
      <c r="E30" s="494"/>
      <c r="F30" s="494"/>
      <c r="G30" s="494"/>
      <c r="H30" s="494"/>
      <c r="I30" s="494"/>
      <c r="J30" s="494"/>
      <c r="K30" s="494"/>
      <c r="L30" s="494"/>
      <c r="M30" s="494"/>
      <c r="N30" s="494"/>
      <c r="O30" s="494"/>
      <c r="P30" s="494"/>
      <c r="Q30" s="494"/>
      <c r="R30" s="494"/>
      <c r="S30" s="494"/>
      <c r="T30" s="494"/>
      <c r="U30" s="494"/>
      <c r="V30" s="494"/>
      <c r="W30" s="494"/>
      <c r="X30" s="494"/>
      <c r="Y30" s="494"/>
      <c r="Z30" s="494"/>
      <c r="AA30" s="494"/>
      <c r="AB30" s="494"/>
      <c r="AC30" s="494"/>
      <c r="AD30" s="494"/>
      <c r="AE30" s="494"/>
      <c r="AF30" s="494"/>
      <c r="AG30" s="496"/>
      <c r="AH30" s="496"/>
      <c r="AI30" s="489"/>
    </row>
    <row r="31" spans="2:35" ht="19.5" customHeight="1" thickBot="1" x14ac:dyDescent="0.2">
      <c r="B31" s="1172" t="s">
        <v>234</v>
      </c>
      <c r="C31" s="1173"/>
      <c r="D31" s="1174"/>
      <c r="E31" s="1175" t="s">
        <v>249</v>
      </c>
      <c r="F31" s="1176"/>
      <c r="G31" s="1176"/>
      <c r="H31" s="1176"/>
      <c r="I31" s="1177"/>
      <c r="J31" s="495" t="s">
        <v>236</v>
      </c>
      <c r="K31" s="494"/>
      <c r="L31" s="494"/>
      <c r="M31" s="494"/>
      <c r="N31" s="1192" t="s">
        <v>237</v>
      </c>
      <c r="O31" s="1193"/>
      <c r="P31" s="1193"/>
      <c r="Q31" s="1193"/>
      <c r="R31" s="1193"/>
      <c r="S31" s="1193"/>
      <c r="T31" s="1193"/>
      <c r="U31" s="1193"/>
      <c r="V31" s="1193"/>
      <c r="W31" s="1193"/>
      <c r="X31" s="1193"/>
      <c r="Y31" s="1193"/>
      <c r="Z31" s="1193"/>
      <c r="AA31" s="1193"/>
      <c r="AB31" s="1194"/>
      <c r="AC31" s="1244" t="s">
        <v>250</v>
      </c>
      <c r="AD31" s="1245"/>
      <c r="AE31" s="1245"/>
      <c r="AF31" s="1246"/>
      <c r="AG31" s="491" t="s">
        <v>238</v>
      </c>
      <c r="AH31" s="490">
        <v>2</v>
      </c>
      <c r="AI31" s="489"/>
    </row>
    <row r="32" spans="2:35" ht="17.25" customHeight="1" x14ac:dyDescent="0.15">
      <c r="B32" s="1162" t="s">
        <v>239</v>
      </c>
      <c r="C32" s="1162"/>
      <c r="D32" s="1162"/>
      <c r="E32" s="1162"/>
      <c r="F32" s="1162"/>
      <c r="G32" s="1162"/>
      <c r="H32" s="1162"/>
      <c r="I32" s="1162"/>
      <c r="J32" s="1162"/>
      <c r="K32" s="1162"/>
      <c r="L32" s="1162"/>
      <c r="M32" s="1162"/>
      <c r="N32" s="1162"/>
      <c r="O32" s="1162"/>
      <c r="P32" s="1162"/>
      <c r="Q32" s="1162"/>
      <c r="R32" s="1162"/>
      <c r="S32" s="1162"/>
      <c r="T32" s="1162"/>
      <c r="U32" s="1162"/>
      <c r="V32" s="1162"/>
      <c r="W32" s="1162"/>
      <c r="X32" s="1162"/>
      <c r="Y32" s="1162"/>
      <c r="Z32" s="1162"/>
      <c r="AA32" s="1162"/>
      <c r="AB32" s="1162"/>
      <c r="AC32" s="1162"/>
      <c r="AD32" s="1162"/>
      <c r="AE32" s="1162"/>
      <c r="AF32" s="1162"/>
      <c r="AG32" s="1162"/>
      <c r="AH32" s="1162"/>
      <c r="AI32" s="1162"/>
    </row>
    <row r="33" spans="2:35" ht="14.25" customHeight="1" x14ac:dyDescent="0.15">
      <c r="B33" s="1162" t="s">
        <v>240</v>
      </c>
      <c r="C33" s="1162"/>
      <c r="D33" s="1162"/>
      <c r="E33" s="1162"/>
      <c r="F33" s="1162"/>
      <c r="G33" s="1162"/>
      <c r="H33" s="1162"/>
      <c r="I33" s="1162"/>
      <c r="J33" s="1162"/>
      <c r="K33" s="1162"/>
      <c r="L33" s="1162"/>
      <c r="M33" s="1162"/>
      <c r="N33" s="1162"/>
      <c r="O33" s="1162"/>
      <c r="P33" s="1162"/>
      <c r="Q33" s="1162"/>
      <c r="R33" s="1162"/>
      <c r="S33" s="1162"/>
      <c r="T33" s="1162"/>
      <c r="U33" s="1162"/>
      <c r="V33" s="1162"/>
      <c r="W33" s="1162"/>
      <c r="X33" s="1162"/>
      <c r="Y33" s="1162"/>
      <c r="Z33" s="1162"/>
      <c r="AA33" s="1162"/>
      <c r="AB33" s="1162"/>
      <c r="AC33" s="1162"/>
      <c r="AD33" s="1162"/>
      <c r="AE33" s="1162"/>
      <c r="AF33" s="1162"/>
      <c r="AG33" s="1162"/>
      <c r="AH33" s="1162"/>
      <c r="AI33" s="1162"/>
    </row>
    <row r="34" spans="2:35" ht="7.9" customHeight="1" x14ac:dyDescent="0.15">
      <c r="B34" s="462"/>
      <c r="C34" s="462"/>
      <c r="D34" s="462"/>
      <c r="E34" s="462"/>
      <c r="F34" s="461"/>
      <c r="G34" s="461"/>
      <c r="H34" s="461"/>
      <c r="I34" s="461"/>
      <c r="J34" s="461"/>
      <c r="K34" s="461"/>
      <c r="L34" s="461"/>
      <c r="M34" s="461"/>
      <c r="N34" s="461"/>
      <c r="O34" s="461"/>
      <c r="P34" s="461"/>
      <c r="Q34" s="461"/>
      <c r="R34" s="461"/>
      <c r="S34" s="461"/>
      <c r="T34" s="461"/>
      <c r="U34" s="461"/>
      <c r="V34" s="461"/>
      <c r="W34" s="461"/>
      <c r="X34" s="461"/>
      <c r="Y34" s="461"/>
      <c r="Z34" s="461"/>
      <c r="AA34" s="461"/>
      <c r="AB34" s="461"/>
      <c r="AC34" s="461"/>
      <c r="AD34" s="461"/>
      <c r="AE34" s="461"/>
      <c r="AF34" s="461"/>
      <c r="AG34" s="461"/>
      <c r="AH34" s="461"/>
      <c r="AI34" s="461"/>
    </row>
    <row r="35" spans="2:35" ht="16.5" customHeight="1" x14ac:dyDescent="0.15">
      <c r="B35" s="462"/>
      <c r="C35" s="462"/>
      <c r="D35" s="462"/>
      <c r="E35" s="462"/>
      <c r="F35" s="461"/>
      <c r="G35" s="461"/>
      <c r="H35" s="461"/>
      <c r="I35" s="461"/>
      <c r="J35" s="461"/>
      <c r="K35" s="461"/>
      <c r="L35" s="461"/>
      <c r="M35" s="461"/>
      <c r="N35" s="461"/>
      <c r="O35" s="461"/>
      <c r="P35" s="461"/>
      <c r="Q35" s="461"/>
      <c r="R35" s="461"/>
      <c r="S35" s="461"/>
      <c r="T35" s="461"/>
      <c r="U35" s="461"/>
      <c r="V35" s="461"/>
      <c r="W35" s="461"/>
      <c r="X35" s="461"/>
      <c r="Y35" s="461"/>
      <c r="Z35" s="461"/>
      <c r="AA35" s="461"/>
      <c r="AB35" s="461"/>
      <c r="AC35" s="461"/>
      <c r="AD35" s="461"/>
      <c r="AE35" s="461"/>
      <c r="AF35" s="461"/>
      <c r="AG35" s="461"/>
      <c r="AH35" s="461"/>
      <c r="AI35" s="461"/>
    </row>
  </sheetData>
  <mergeCells count="41">
    <mergeCell ref="B10:C10"/>
    <mergeCell ref="Z2:AF2"/>
    <mergeCell ref="AG2:AI2"/>
    <mergeCell ref="Z3:AF3"/>
    <mergeCell ref="AG3:AI3"/>
    <mergeCell ref="B5:C7"/>
    <mergeCell ref="D5:D6"/>
    <mergeCell ref="E5:K5"/>
    <mergeCell ref="L5:R5"/>
    <mergeCell ref="S5:Y5"/>
    <mergeCell ref="Z5:AF5"/>
    <mergeCell ref="AG5:AH5"/>
    <mergeCell ref="AI5:AI7"/>
    <mergeCell ref="B8:C8"/>
    <mergeCell ref="AG8:AH9"/>
    <mergeCell ref="B9:C9"/>
    <mergeCell ref="B11:C11"/>
    <mergeCell ref="B12:C12"/>
    <mergeCell ref="B13:C13"/>
    <mergeCell ref="B14:C14"/>
    <mergeCell ref="B15:C15"/>
    <mergeCell ref="B28:D28"/>
    <mergeCell ref="AG17:AH17"/>
    <mergeCell ref="B18:C21"/>
    <mergeCell ref="AG18:AH18"/>
    <mergeCell ref="AG21:AH22"/>
    <mergeCell ref="B22:D22"/>
    <mergeCell ref="B23:D23"/>
    <mergeCell ref="B17:C17"/>
    <mergeCell ref="B24:AI24"/>
    <mergeCell ref="B25:D25"/>
    <mergeCell ref="AG25:AI26"/>
    <mergeCell ref="B26:D26"/>
    <mergeCell ref="B27:D27"/>
    <mergeCell ref="B33:AI33"/>
    <mergeCell ref="B29:D29"/>
    <mergeCell ref="B31:D31"/>
    <mergeCell ref="E31:I31"/>
    <mergeCell ref="N31:AB31"/>
    <mergeCell ref="AC31:AF31"/>
    <mergeCell ref="B32:AI32"/>
  </mergeCells>
  <phoneticPr fontId="2"/>
  <printOptions horizontalCentered="1" verticalCentered="1"/>
  <pageMargins left="0.39370078740157483" right="0.39370078740157483" top="0.59055118110236227" bottom="0.39370078740157483" header="0.27559055118110237" footer="0.43307086614173229"/>
  <pageSetup paperSize="9" scale="81" orientation="landscape" blackAndWhite="1" r:id="rId1"/>
  <headerFooter alignWithMargins="0">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38</vt:i4>
      </vt:variant>
    </vt:vector>
  </HeadingPairs>
  <TitlesOfParts>
    <vt:vector size="68" baseType="lpstr">
      <vt:lpstr>チェック表</vt:lpstr>
      <vt:lpstr>別紙3－2</vt:lpstr>
      <vt:lpstr>別紙1-3（地密）、別紙1-4（予防）</vt:lpstr>
      <vt:lpstr>別紙1-4（生活支援）</vt:lpstr>
      <vt:lpstr>備考（1－3）</vt:lpstr>
      <vt:lpstr>別紙50</vt:lpstr>
      <vt:lpstr>別紙５－２</vt:lpstr>
      <vt:lpstr>別紙５-B</vt:lpstr>
      <vt:lpstr>別紙５-B（記入例）</vt:lpstr>
      <vt:lpstr>別紙14－3</vt:lpstr>
      <vt:lpstr>別紙14－7</vt:lpstr>
      <vt:lpstr>別紙21</vt:lpstr>
      <vt:lpstr>別紙22</vt:lpstr>
      <vt:lpstr>別紙22－2</vt:lpstr>
      <vt:lpstr>別紙23</vt:lpstr>
      <vt:lpstr>別紙23－2</vt:lpstr>
      <vt:lpstr>別紙38</vt:lpstr>
      <vt:lpstr>参考様式２</vt:lpstr>
      <vt:lpstr>参考様式５-１</vt:lpstr>
      <vt:lpstr>参考様式５-２</vt:lpstr>
      <vt:lpstr>参考様式５-３</vt:lpstr>
      <vt:lpstr>参考様式５-４</vt:lpstr>
      <vt:lpstr>標準様式１（1枚版）</vt:lpstr>
      <vt:lpstr>標準様式１（100名）</vt:lpstr>
      <vt:lpstr>標準様式１シフト記号表（勤務時間帯）</vt:lpstr>
      <vt:lpstr>標準様式１【記載例】地密通所</vt:lpstr>
      <vt:lpstr>標準様式１【記載例】シフト記号表（勤務時間帯）</vt:lpstr>
      <vt:lpstr>標準様式１記入方法</vt:lpstr>
      <vt:lpstr>標準様式１プルダウン・リスト</vt:lpstr>
      <vt:lpstr>別紙●24</vt:lpstr>
      <vt:lpstr>'標準様式１シフト記号表（勤務時間帯）'!【記載例】シフト記号</vt:lpstr>
      <vt:lpstr>【記載例】シフト記号</vt:lpstr>
      <vt:lpstr>チェック表!Print_Area</vt:lpstr>
      <vt:lpstr>参考様式２!Print_Area</vt:lpstr>
      <vt:lpstr>'参考様式５-１'!Print_Area</vt:lpstr>
      <vt:lpstr>'参考様式５-２'!Print_Area</vt:lpstr>
      <vt:lpstr>'参考様式５-３'!Print_Area</vt:lpstr>
      <vt:lpstr>'参考様式５-４'!Print_Area</vt:lpstr>
      <vt:lpstr>'備考（1－3）'!Print_Area</vt:lpstr>
      <vt:lpstr>'標準様式１（100名）'!Print_Area</vt:lpstr>
      <vt:lpstr>'標準様式１（1枚版）'!Print_Area</vt:lpstr>
      <vt:lpstr>標準様式１【記載例】地密通所!Print_Area</vt:lpstr>
      <vt:lpstr>標準様式１記入方法!Print_Area</vt:lpstr>
      <vt:lpstr>'別紙1-3（地密）、別紙1-4（予防）'!Print_Area</vt:lpstr>
      <vt:lpstr>'別紙1-4（生活支援）'!Print_Area</vt:lpstr>
      <vt:lpstr>'別紙14－3'!Print_Area</vt:lpstr>
      <vt:lpstr>'別紙14－7'!Print_Area</vt:lpstr>
      <vt:lpstr>別紙21!Print_Area</vt:lpstr>
      <vt:lpstr>別紙22!Print_Area</vt:lpstr>
      <vt:lpstr>'別紙22－2'!Print_Area</vt:lpstr>
      <vt:lpstr>別紙23!Print_Area</vt:lpstr>
      <vt:lpstr>'別紙23－2'!Print_Area</vt:lpstr>
      <vt:lpstr>'別紙3－2'!Print_Area</vt:lpstr>
      <vt:lpstr>別紙38!Print_Area</vt:lpstr>
      <vt:lpstr>別紙50!Print_Area</vt:lpstr>
      <vt:lpstr>'別紙５－２'!Print_Area</vt:lpstr>
      <vt:lpstr>'別紙５-B'!Print_Area</vt:lpstr>
      <vt:lpstr>'別紙５-B（記入例）'!Print_Area</vt:lpstr>
      <vt:lpstr>チェック表!Print_Titles</vt:lpstr>
      <vt:lpstr>'標準様式１（100名）'!Print_Titles</vt:lpstr>
      <vt:lpstr>'標準様式１（1枚版）'!Print_Titles</vt:lpstr>
      <vt:lpstr>シフト記号表</vt:lpstr>
      <vt:lpstr>介護職員</vt:lpstr>
      <vt:lpstr>看護職員</vt:lpstr>
      <vt:lpstr>管理者</vt:lpstr>
      <vt:lpstr>機能訓練指導員</vt:lpstr>
      <vt:lpstr>職種</vt:lpstr>
      <vt:lpstr>生活相談員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nakano-s</cp:lastModifiedBy>
  <cp:revision/>
  <cp:lastPrinted>2025-02-18T05:07:08Z</cp:lastPrinted>
  <dcterms:created xsi:type="dcterms:W3CDTF">2023-01-16T02:34:32Z</dcterms:created>
  <dcterms:modified xsi:type="dcterms:W3CDTF">2026-07-23T06:24:27Z</dcterms:modified>
  <cp:category/>
  <cp:contentStatus/>
</cp:coreProperties>
</file>