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LFIL01\common\福祉部\介護保険課\(●)地域密着型サービス\★変更届等様式\変更届（標準化）※電子申請に伴っての様式変更\加算届（標準化）R8.4.1～\"/>
    </mc:Choice>
  </mc:AlternateContent>
  <xr:revisionPtr revIDLastSave="0" documentId="13_ncr:1_{211EB359-E7C2-4AE6-8DF7-B50BB6570BF4}" xr6:coauthVersionLast="47" xr6:coauthVersionMax="47" xr10:uidLastSave="{00000000-0000-0000-0000-000000000000}"/>
  <bookViews>
    <workbookView xWindow="20370" yWindow="-120" windowWidth="29040" windowHeight="15720" tabRatio="786" xr2:uid="{00000000-000D-0000-FFFF-FFFF00000000}"/>
  </bookViews>
  <sheets>
    <sheet name="チェック表（GH）" sheetId="13" r:id="rId1"/>
    <sheet name="別紙3－2" sheetId="34" r:id="rId2"/>
    <sheet name="別紙1－3－2" sheetId="14" r:id="rId3"/>
    <sheet name="備考（1-1-2）～(1-3-2）" sheetId="15" r:id="rId4"/>
    <sheet name="別紙5－2" sheetId="16" r:id="rId5"/>
    <sheet name="別紙６" sheetId="17" r:id="rId6"/>
    <sheet name="別紙７" sheetId="18" r:id="rId7"/>
    <sheet name="別紙７－２" sheetId="19" r:id="rId8"/>
    <sheet name="別紙12－2" sheetId="20" r:id="rId9"/>
    <sheet name="別紙14－6" sheetId="21" r:id="rId10"/>
    <sheet name="別紙28" sheetId="22" r:id="rId11"/>
    <sheet name="別紙35" sheetId="23" r:id="rId12"/>
    <sheet name="別紙40" sheetId="24" r:id="rId13"/>
    <sheet name="別紙46" sheetId="25" r:id="rId14"/>
    <sheet name="別紙47" sheetId="26" r:id="rId15"/>
    <sheet name="別紙48" sheetId="27" r:id="rId16"/>
    <sheet name="別紙48－2" sheetId="28" r:id="rId17"/>
    <sheet name="参考様式５（若年性）" sheetId="29" r:id="rId18"/>
    <sheet name="参考様式15（短期）" sheetId="30" r:id="rId19"/>
    <sheet name="参考様式15（入院体制）" sheetId="31" r:id="rId20"/>
    <sheet name="【記載例】認知症対応型共同生活介護" sheetId="8" r:id="rId21"/>
    <sheet name="【記載例】シフト記号表（勤務時間帯）" sheetId="5" r:id="rId22"/>
    <sheet name="認知症対応型共同生活介護(50人)" sheetId="12" r:id="rId23"/>
    <sheet name="認知症対応型共同生活介護（1枚用）" sheetId="11" r:id="rId24"/>
    <sheet name="シフト記号表（勤務時間帯）" sheetId="10" r:id="rId25"/>
    <sheet name="記入方法" sheetId="4" r:id="rId26"/>
    <sheet name="プルダウン・リスト" sheetId="3" r:id="rId27"/>
  </sheets>
  <definedNames>
    <definedName name="【記載例】シフト記号" localSheetId="24">'シフト記号表（勤務時間帯）'!$C$6:$C$47</definedName>
    <definedName name="【記載例】シフト記号">'【記載例】シフト記号表（勤務時間帯）'!$C$6:$C$47</definedName>
    <definedName name="ｋ">#N/A</definedName>
    <definedName name="_xlnm.Print_Area" localSheetId="21">'【記載例】シフト記号表（勤務時間帯）'!$B$1:$AB$52</definedName>
    <definedName name="_xlnm.Print_Area" localSheetId="20">【記載例】認知症対応型共同生活介護!$A$1:$BI$75</definedName>
    <definedName name="_xlnm.Print_Area" localSheetId="24">'シフト記号表（勤務時間帯）'!$B$1:$AB$52</definedName>
    <definedName name="_xlnm.Print_Area" localSheetId="0">'チェック表（GH）'!$A$1:$H$77</definedName>
    <definedName name="_xlnm.Print_Area" localSheetId="25">記入方法!$B$1:$Q$84</definedName>
    <definedName name="_xlnm.Print_Area" localSheetId="18">'参考様式15（短期）'!$A$1:$V$37</definedName>
    <definedName name="_xlnm.Print_Area" localSheetId="19">'参考様式15（入院体制）'!$A$1:$V$60</definedName>
    <definedName name="_xlnm.Print_Area" localSheetId="17">'参考様式５（若年性）'!$A$1:$AB$64</definedName>
    <definedName name="_xlnm.Print_Area" localSheetId="23">'認知症対応型共同生活介護（1枚用）'!$A$1:$BI$75</definedName>
    <definedName name="_xlnm.Print_Area" localSheetId="22">'認知症対応型共同生活介護(50人)'!$A$1:$BI$177</definedName>
    <definedName name="_xlnm.Print_Area" localSheetId="3">'備考（1-1-2）～(1-3-2）'!$A$1:$L$21</definedName>
    <definedName name="_xlnm.Print_Area" localSheetId="8">'別紙12－2'!$A$1:$AF$70</definedName>
    <definedName name="_xlnm.Print_Area" localSheetId="2">'別紙1－3－2'!$A$1:$AF$101</definedName>
    <definedName name="_xlnm.Print_Area" localSheetId="9">'別紙14－6'!$A$1:$AD$58</definedName>
    <definedName name="_xlnm.Print_Area" localSheetId="10">別紙28!$A$1:$AD$74</definedName>
    <definedName name="_xlnm.Print_Area" localSheetId="1">'別紙3－2'!$A$1:$AK$77</definedName>
    <definedName name="_xlnm.Print_Area" localSheetId="11">別紙35!$A$1:$AI$52</definedName>
    <definedName name="_xlnm.Print_Area" localSheetId="13">別紙46!$A$1:$AA$54</definedName>
    <definedName name="_xlnm.Print_Area" localSheetId="14">別紙47!$A$1:$Y$26</definedName>
    <definedName name="_xlnm.Print_Area" localSheetId="15">別紙48!$A$1:$Y$36</definedName>
    <definedName name="_xlnm.Print_Area" localSheetId="16">'別紙48－2'!$A$1:$Y$30</definedName>
    <definedName name="_xlnm.Print_Area" localSheetId="4">'別紙5－2'!$A$1:$AF$60</definedName>
    <definedName name="_xlnm.Print_Area" localSheetId="5">別紙６!$A$1:$AK$35</definedName>
    <definedName name="_xlnm.Print_Area" localSheetId="6">別紙７!$A$1:$AI$62</definedName>
    <definedName name="_xlnm.Print_Area" localSheetId="7">'別紙７－２'!$A$1:$S$90</definedName>
    <definedName name="_xlnm.Print_Titles" localSheetId="0">'チェック表（GH）'!$12:$12</definedName>
    <definedName name="_xlnm.Print_Titles" localSheetId="23">'認知症対応型共同生活介護（1枚用）'!$1:$20</definedName>
    <definedName name="_xlnm.Print_Titles" localSheetId="22">'認知症対応型共同生活介護(50人)'!$1:$20</definedName>
    <definedName name="サービス名">#N/A</definedName>
    <definedName name="サービス名称">#N/A</definedName>
    <definedName name="シフト記号表">'シフト記号表（勤務時間帯）'!$C$6:$C$47</definedName>
    <definedName name="だだ">#N/A</definedName>
    <definedName name="っっｋ">#N/A</definedName>
    <definedName name="っっっっｌ">#N/A</definedName>
    <definedName name="介護従業者">プルダウン・リスト!$D$15:$D$23</definedName>
    <definedName name="確認">#N/A</definedName>
    <definedName name="管理者">プルダウン・リスト!$C$15:$C$23</definedName>
    <definedName name="計画作成担当者">プルダウン・リスト!$E$15:$E$23</definedName>
    <definedName name="職種">プルダウン・リスト!$C$14:$L$14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1" i="24" l="1"/>
  <c r="T21" i="24"/>
  <c r="U24" i="20"/>
  <c r="T24" i="20"/>
  <c r="E51" i="19"/>
  <c r="P50" i="19"/>
  <c r="M50" i="19"/>
  <c r="E50" i="19"/>
  <c r="E49" i="19"/>
  <c r="P48" i="19"/>
  <c r="M48" i="19"/>
  <c r="M53" i="19" s="1"/>
  <c r="M54" i="19" s="1"/>
  <c r="P55" i="19" s="1"/>
  <c r="E48" i="19"/>
  <c r="E47" i="19"/>
  <c r="P46" i="19"/>
  <c r="P53" i="19" s="1"/>
  <c r="P54" i="19" s="1"/>
  <c r="M46" i="19"/>
  <c r="E46" i="19"/>
  <c r="P45" i="19"/>
  <c r="M45" i="19"/>
  <c r="M39" i="19"/>
  <c r="M40" i="19" s="1"/>
  <c r="P41" i="19" s="1"/>
  <c r="E37" i="19"/>
  <c r="P36" i="19"/>
  <c r="M36" i="19"/>
  <c r="E36" i="19"/>
  <c r="E35" i="19"/>
  <c r="P34" i="19"/>
  <c r="M34" i="19"/>
  <c r="E34" i="19"/>
  <c r="E33" i="19"/>
  <c r="P32" i="19"/>
  <c r="M32" i="19"/>
  <c r="E32" i="19"/>
  <c r="E31" i="19"/>
  <c r="P30" i="19"/>
  <c r="M30" i="19"/>
  <c r="E30" i="19"/>
  <c r="E29" i="19"/>
  <c r="P28" i="19"/>
  <c r="M28" i="19"/>
  <c r="E28" i="19"/>
  <c r="E27" i="19"/>
  <c r="P26" i="19"/>
  <c r="M26" i="19"/>
  <c r="E26" i="19"/>
  <c r="E25" i="19"/>
  <c r="P24" i="19"/>
  <c r="M24" i="19"/>
  <c r="E24" i="19"/>
  <c r="E23" i="19"/>
  <c r="P22" i="19"/>
  <c r="M22" i="19"/>
  <c r="E22" i="19"/>
  <c r="E21" i="19"/>
  <c r="P20" i="19"/>
  <c r="M20" i="19"/>
  <c r="E20" i="19"/>
  <c r="E19" i="19"/>
  <c r="P18" i="19"/>
  <c r="M18" i="19"/>
  <c r="E18" i="19"/>
  <c r="E17" i="19"/>
  <c r="P16" i="19"/>
  <c r="P39" i="19" s="1"/>
  <c r="P40" i="19" s="1"/>
  <c r="M16" i="19"/>
  <c r="E16" i="19"/>
  <c r="P15" i="19"/>
  <c r="M15" i="19"/>
  <c r="J41" i="19" s="1"/>
  <c r="J55" i="19" l="1"/>
  <c r="AZ16" i="12"/>
  <c r="AZ16" i="11"/>
  <c r="AZ16" i="8"/>
  <c r="AY170" i="12" l="1"/>
  <c r="AX170"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G170" i="12"/>
  <c r="AY169" i="12"/>
  <c r="AX169" i="12"/>
  <c r="AW169" i="12"/>
  <c r="AV169" i="12"/>
  <c r="AU169" i="12"/>
  <c r="AT169" i="12"/>
  <c r="AS169" i="12"/>
  <c r="AR169" i="12"/>
  <c r="AQ169" i="12"/>
  <c r="AP169" i="12"/>
  <c r="AO169" i="12"/>
  <c r="AN169" i="12"/>
  <c r="AM169" i="12"/>
  <c r="AL169" i="12"/>
  <c r="AK169" i="12"/>
  <c r="AJ169" i="12"/>
  <c r="AI169" i="12"/>
  <c r="AH169" i="12"/>
  <c r="AG169" i="12"/>
  <c r="AF169" i="12"/>
  <c r="AE169" i="12"/>
  <c r="AD169" i="12"/>
  <c r="AC169" i="12"/>
  <c r="AB169" i="12"/>
  <c r="AA169" i="12"/>
  <c r="Z169" i="12"/>
  <c r="Y169" i="12"/>
  <c r="X169" i="12"/>
  <c r="W169" i="12"/>
  <c r="V169" i="12"/>
  <c r="U169" i="12"/>
  <c r="F169" i="12"/>
  <c r="AY167" i="12"/>
  <c r="AX167"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G167" i="12"/>
  <c r="AY166" i="12"/>
  <c r="AX166" i="12"/>
  <c r="AW166" i="12"/>
  <c r="AV166" i="12"/>
  <c r="AU166" i="12"/>
  <c r="AT166" i="12"/>
  <c r="AS166" i="12"/>
  <c r="AR166" i="12"/>
  <c r="AQ166" i="12"/>
  <c r="AP166" i="12"/>
  <c r="AO166" i="12"/>
  <c r="AN166" i="12"/>
  <c r="AM166" i="12"/>
  <c r="AL166" i="12"/>
  <c r="AK166" i="12"/>
  <c r="AJ166" i="12"/>
  <c r="AI166" i="12"/>
  <c r="AH166" i="12"/>
  <c r="AG166" i="12"/>
  <c r="AF166" i="12"/>
  <c r="AE166" i="12"/>
  <c r="AD166" i="12"/>
  <c r="AC166" i="12"/>
  <c r="AB166" i="12"/>
  <c r="AA166" i="12"/>
  <c r="Z166" i="12"/>
  <c r="Y166" i="12"/>
  <c r="X166" i="12"/>
  <c r="W166" i="12"/>
  <c r="V166" i="12"/>
  <c r="U166" i="12"/>
  <c r="F166" i="12"/>
  <c r="AY164" i="12"/>
  <c r="AX164"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G164" i="12"/>
  <c r="AY163" i="12"/>
  <c r="AX163" i="12"/>
  <c r="AW163" i="12"/>
  <c r="AV163" i="12"/>
  <c r="AU163" i="12"/>
  <c r="AT163" i="12"/>
  <c r="AS163" i="12"/>
  <c r="AR163" i="12"/>
  <c r="AQ163" i="12"/>
  <c r="AP163" i="12"/>
  <c r="AO163" i="12"/>
  <c r="AN163" i="12"/>
  <c r="AM163" i="12"/>
  <c r="AL163" i="12"/>
  <c r="AK163" i="12"/>
  <c r="AJ163" i="12"/>
  <c r="AI163" i="12"/>
  <c r="AH163" i="12"/>
  <c r="AG163" i="12"/>
  <c r="AF163" i="12"/>
  <c r="AE163" i="12"/>
  <c r="AD163" i="12"/>
  <c r="AC163" i="12"/>
  <c r="AB163" i="12"/>
  <c r="AA163" i="12"/>
  <c r="Z163" i="12"/>
  <c r="Y163" i="12"/>
  <c r="X163" i="12"/>
  <c r="W163" i="12"/>
  <c r="V163" i="12"/>
  <c r="U163" i="12"/>
  <c r="F163" i="12"/>
  <c r="AY161" i="12"/>
  <c r="AX161"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G161" i="12"/>
  <c r="AY160" i="12"/>
  <c r="AX160" i="12"/>
  <c r="AW160" i="12"/>
  <c r="AV160" i="12"/>
  <c r="AU160" i="12"/>
  <c r="AT160" i="12"/>
  <c r="AS160" i="12"/>
  <c r="AR160" i="12"/>
  <c r="AQ160" i="12"/>
  <c r="AP160" i="12"/>
  <c r="AO160" i="12"/>
  <c r="AN160" i="12"/>
  <c r="AM160" i="12"/>
  <c r="AL160" i="12"/>
  <c r="AK160" i="12"/>
  <c r="AJ160" i="12"/>
  <c r="AI160" i="12"/>
  <c r="AH160" i="12"/>
  <c r="AG160" i="12"/>
  <c r="AF160" i="12"/>
  <c r="AE160" i="12"/>
  <c r="AD160" i="12"/>
  <c r="AC160" i="12"/>
  <c r="AB160" i="12"/>
  <c r="AA160" i="12"/>
  <c r="Z160" i="12"/>
  <c r="Y160" i="12"/>
  <c r="X160" i="12"/>
  <c r="W160" i="12"/>
  <c r="V160" i="12"/>
  <c r="U160" i="12"/>
  <c r="F160" i="12"/>
  <c r="AY158" i="12"/>
  <c r="AX158"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G158" i="12"/>
  <c r="AY157" i="12"/>
  <c r="AX157" i="12"/>
  <c r="AW157" i="12"/>
  <c r="AV157" i="12"/>
  <c r="AU157" i="12"/>
  <c r="AT157" i="12"/>
  <c r="AS157" i="12"/>
  <c r="AR157" i="12"/>
  <c r="AQ157" i="12"/>
  <c r="AP157" i="12"/>
  <c r="AO157" i="12"/>
  <c r="AN157" i="12"/>
  <c r="AM157" i="12"/>
  <c r="AL157" i="12"/>
  <c r="AK157" i="12"/>
  <c r="AJ157" i="12"/>
  <c r="AI157" i="12"/>
  <c r="AH157" i="12"/>
  <c r="AG157" i="12"/>
  <c r="AF157" i="12"/>
  <c r="AE157" i="12"/>
  <c r="AD157" i="12"/>
  <c r="AC157" i="12"/>
  <c r="AB157" i="12"/>
  <c r="AA157" i="12"/>
  <c r="Z157" i="12"/>
  <c r="Y157" i="12"/>
  <c r="X157" i="12"/>
  <c r="W157" i="12"/>
  <c r="V157" i="12"/>
  <c r="U157" i="12"/>
  <c r="F157" i="12"/>
  <c r="AY155" i="12"/>
  <c r="AX155"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G155" i="12"/>
  <c r="AY154" i="12"/>
  <c r="AX154" i="12"/>
  <c r="AW154" i="12"/>
  <c r="AV154" i="12"/>
  <c r="AU154" i="12"/>
  <c r="AT154" i="12"/>
  <c r="AS154" i="12"/>
  <c r="AR154" i="12"/>
  <c r="AQ154" i="12"/>
  <c r="AP154" i="12"/>
  <c r="AO154" i="12"/>
  <c r="AN154" i="12"/>
  <c r="AM154" i="12"/>
  <c r="AL154" i="12"/>
  <c r="AK154" i="12"/>
  <c r="AJ154" i="12"/>
  <c r="AI154" i="12"/>
  <c r="AH154" i="12"/>
  <c r="AG154" i="12"/>
  <c r="AF154" i="12"/>
  <c r="AE154" i="12"/>
  <c r="AD154" i="12"/>
  <c r="AC154" i="12"/>
  <c r="AB154" i="12"/>
  <c r="AA154" i="12"/>
  <c r="Z154" i="12"/>
  <c r="Y154" i="12"/>
  <c r="X154" i="12"/>
  <c r="W154" i="12"/>
  <c r="V154" i="12"/>
  <c r="U154" i="12"/>
  <c r="F154" i="12"/>
  <c r="AY152" i="12"/>
  <c r="AX152"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G152" i="12"/>
  <c r="AY151" i="12"/>
  <c r="AX151" i="12"/>
  <c r="AW151" i="12"/>
  <c r="AV151" i="12"/>
  <c r="AU151" i="12"/>
  <c r="AT151" i="12"/>
  <c r="AS151" i="12"/>
  <c r="AR151" i="12"/>
  <c r="AQ151" i="12"/>
  <c r="AP151" i="12"/>
  <c r="AO151" i="12"/>
  <c r="AN151" i="12"/>
  <c r="AM151" i="12"/>
  <c r="AL151" i="12"/>
  <c r="AK151" i="12"/>
  <c r="AJ151" i="12"/>
  <c r="AI151" i="12"/>
  <c r="AH151" i="12"/>
  <c r="AG151" i="12"/>
  <c r="AF151" i="12"/>
  <c r="AE151" i="12"/>
  <c r="AD151" i="12"/>
  <c r="AC151" i="12"/>
  <c r="AB151" i="12"/>
  <c r="AA151" i="12"/>
  <c r="Z151" i="12"/>
  <c r="Y151" i="12"/>
  <c r="X151" i="12"/>
  <c r="W151" i="12"/>
  <c r="V151" i="12"/>
  <c r="U151" i="12"/>
  <c r="F151" i="12"/>
  <c r="AY149" i="12"/>
  <c r="AX149"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G149" i="12"/>
  <c r="AY148" i="12"/>
  <c r="AX148" i="12"/>
  <c r="AW148" i="12"/>
  <c r="AV148" i="12"/>
  <c r="AU148" i="12"/>
  <c r="AT148" i="12"/>
  <c r="AS148" i="12"/>
  <c r="AR148" i="12"/>
  <c r="AQ148" i="12"/>
  <c r="AP148" i="12"/>
  <c r="AO148" i="12"/>
  <c r="AN148" i="12"/>
  <c r="AM148" i="12"/>
  <c r="AL148" i="12"/>
  <c r="AK148" i="12"/>
  <c r="AJ148" i="12"/>
  <c r="AI148" i="12"/>
  <c r="AH148" i="12"/>
  <c r="AG148" i="12"/>
  <c r="AF148" i="12"/>
  <c r="AE148" i="12"/>
  <c r="AD148" i="12"/>
  <c r="AC148" i="12"/>
  <c r="AB148" i="12"/>
  <c r="AA148" i="12"/>
  <c r="Z148" i="12"/>
  <c r="Y148" i="12"/>
  <c r="X148" i="12"/>
  <c r="W148" i="12"/>
  <c r="V148" i="12"/>
  <c r="U148" i="12"/>
  <c r="F148" i="12"/>
  <c r="AY146" i="12"/>
  <c r="AX146"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G146" i="12"/>
  <c r="AY145" i="12"/>
  <c r="AX145" i="12"/>
  <c r="AW145" i="12"/>
  <c r="AV145" i="12"/>
  <c r="AU145" i="12"/>
  <c r="AT145" i="12"/>
  <c r="AS145" i="12"/>
  <c r="AR145" i="12"/>
  <c r="AQ145" i="12"/>
  <c r="AP145" i="12"/>
  <c r="AO145" i="12"/>
  <c r="AN145" i="12"/>
  <c r="AM145" i="12"/>
  <c r="AL145" i="12"/>
  <c r="AK145" i="12"/>
  <c r="AJ145" i="12"/>
  <c r="AI145" i="12"/>
  <c r="AH145" i="12"/>
  <c r="AG145" i="12"/>
  <c r="AF145" i="12"/>
  <c r="AE145" i="12"/>
  <c r="AD145" i="12"/>
  <c r="AC145" i="12"/>
  <c r="AB145" i="12"/>
  <c r="AA145" i="12"/>
  <c r="Z145" i="12"/>
  <c r="Y145" i="12"/>
  <c r="X145" i="12"/>
  <c r="W145" i="12"/>
  <c r="V145" i="12"/>
  <c r="U145" i="12"/>
  <c r="F145" i="12"/>
  <c r="AY143" i="12"/>
  <c r="AX143"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G143" i="12"/>
  <c r="AY142" i="12"/>
  <c r="AX142" i="12"/>
  <c r="AW142" i="12"/>
  <c r="AV142" i="12"/>
  <c r="AU142" i="12"/>
  <c r="AT142" i="12"/>
  <c r="AS142" i="12"/>
  <c r="AR142" i="12"/>
  <c r="AQ142" i="12"/>
  <c r="AP142" i="12"/>
  <c r="AO142" i="12"/>
  <c r="AN142" i="12"/>
  <c r="AM142" i="12"/>
  <c r="AL142" i="12"/>
  <c r="AK142" i="12"/>
  <c r="AJ142" i="12"/>
  <c r="AI142" i="12"/>
  <c r="AH142" i="12"/>
  <c r="AG142" i="12"/>
  <c r="AF142" i="12"/>
  <c r="AE142" i="12"/>
  <c r="AD142" i="12"/>
  <c r="AC142" i="12"/>
  <c r="AB142" i="12"/>
  <c r="AA142" i="12"/>
  <c r="Z142" i="12"/>
  <c r="Y142" i="12"/>
  <c r="X142" i="12"/>
  <c r="W142" i="12"/>
  <c r="V142" i="12"/>
  <c r="U142" i="12"/>
  <c r="F142" i="12"/>
  <c r="AY140" i="12"/>
  <c r="AX140"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G140" i="12"/>
  <c r="AY139" i="12"/>
  <c r="AX139" i="12"/>
  <c r="AW139" i="12"/>
  <c r="AV139" i="12"/>
  <c r="AU139" i="12"/>
  <c r="AT139" i="12"/>
  <c r="AS139" i="12"/>
  <c r="AR139" i="12"/>
  <c r="AQ139" i="12"/>
  <c r="AP139" i="12"/>
  <c r="AO139" i="12"/>
  <c r="AN139" i="12"/>
  <c r="AM139" i="12"/>
  <c r="AL139" i="12"/>
  <c r="AK139" i="12"/>
  <c r="AJ139" i="12"/>
  <c r="AI139" i="12"/>
  <c r="AH139" i="12"/>
  <c r="AG139" i="12"/>
  <c r="AF139" i="12"/>
  <c r="AE139" i="12"/>
  <c r="AD139" i="12"/>
  <c r="AC139" i="12"/>
  <c r="AB139" i="12"/>
  <c r="AA139" i="12"/>
  <c r="Z139" i="12"/>
  <c r="Y139" i="12"/>
  <c r="X139" i="12"/>
  <c r="W139" i="12"/>
  <c r="V139" i="12"/>
  <c r="U139" i="12"/>
  <c r="F139" i="12"/>
  <c r="AY137" i="12"/>
  <c r="AX137"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G137" i="12"/>
  <c r="AY136" i="12"/>
  <c r="AX136" i="12"/>
  <c r="AW136" i="12"/>
  <c r="AV136" i="12"/>
  <c r="AU136" i="12"/>
  <c r="AT136" i="12"/>
  <c r="AS136" i="12"/>
  <c r="AR136" i="12"/>
  <c r="AQ136" i="12"/>
  <c r="AP136" i="12"/>
  <c r="AO136" i="12"/>
  <c r="AN136" i="12"/>
  <c r="AM136" i="12"/>
  <c r="AL136" i="12"/>
  <c r="AK136" i="12"/>
  <c r="AJ136" i="12"/>
  <c r="AI136" i="12"/>
  <c r="AH136" i="12"/>
  <c r="AG136" i="12"/>
  <c r="AF136" i="12"/>
  <c r="AE136" i="12"/>
  <c r="AD136" i="12"/>
  <c r="AC136" i="12"/>
  <c r="AB136" i="12"/>
  <c r="AA136" i="12"/>
  <c r="Z136" i="12"/>
  <c r="Y136" i="12"/>
  <c r="X136" i="12"/>
  <c r="W136" i="12"/>
  <c r="V136" i="12"/>
  <c r="U136" i="12"/>
  <c r="F136" i="12"/>
  <c r="AY134" i="12"/>
  <c r="AX134"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G134" i="12"/>
  <c r="AY133" i="12"/>
  <c r="AX133"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W133" i="12"/>
  <c r="V133" i="12"/>
  <c r="U133" i="12"/>
  <c r="F133" i="12"/>
  <c r="AY131" i="12"/>
  <c r="AX131"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G131" i="12"/>
  <c r="AY130" i="12"/>
  <c r="AX130"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F130" i="12"/>
  <c r="AY128" i="12"/>
  <c r="AX128"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G128" i="12"/>
  <c r="AY127" i="12"/>
  <c r="AX127"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F127" i="12"/>
  <c r="AY125" i="12"/>
  <c r="AX125"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G125" i="12"/>
  <c r="AY124" i="12"/>
  <c r="AX124"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F124" i="12"/>
  <c r="AY122" i="12"/>
  <c r="AX12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G122"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F121" i="12"/>
  <c r="AY119" i="12"/>
  <c r="AX119"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G119" i="12"/>
  <c r="AY118" i="12"/>
  <c r="AX118"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F118" i="12"/>
  <c r="AY116" i="12"/>
  <c r="AX116"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G116" i="12"/>
  <c r="AY115" i="12"/>
  <c r="AX115"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F115" i="12"/>
  <c r="AY113" i="12"/>
  <c r="AX113"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G113" i="12"/>
  <c r="AY112" i="12"/>
  <c r="AX112"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F112" i="12"/>
  <c r="AY110" i="12"/>
  <c r="AX110"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G110" i="12"/>
  <c r="AY109" i="12"/>
  <c r="AX109"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W109" i="12"/>
  <c r="V109" i="12"/>
  <c r="U109" i="12"/>
  <c r="F109" i="12"/>
  <c r="AY107" i="12"/>
  <c r="AX107"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G107" i="12"/>
  <c r="AY106" i="12"/>
  <c r="AX106"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F106" i="12"/>
  <c r="AY104" i="12"/>
  <c r="AX104"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G104" i="12"/>
  <c r="AY103" i="12"/>
  <c r="AX103"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F103" i="12"/>
  <c r="AY101" i="12"/>
  <c r="AX101"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G101" i="12"/>
  <c r="AY100" i="12"/>
  <c r="AX100"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F100" i="12"/>
  <c r="AY98" i="12"/>
  <c r="AX98"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G98" i="12"/>
  <c r="AY97" i="12"/>
  <c r="AX97"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F97" i="12"/>
  <c r="AY95" i="12"/>
  <c r="AX95"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G95" i="12"/>
  <c r="AY94" i="12"/>
  <c r="AX94"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F94" i="12"/>
  <c r="AY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G92" i="12"/>
  <c r="AY91" i="12"/>
  <c r="AX91"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F91" i="12"/>
  <c r="AY89" i="12"/>
  <c r="AX89"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G89" i="12"/>
  <c r="AY88" i="12"/>
  <c r="AX88"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F88" i="12"/>
  <c r="AY86" i="12"/>
  <c r="AX86"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G86" i="12"/>
  <c r="AY85" i="12"/>
  <c r="AX85"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W85" i="12"/>
  <c r="V85" i="12"/>
  <c r="U85" i="12"/>
  <c r="F85" i="12"/>
  <c r="AY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G83" i="12"/>
  <c r="AY82" i="12"/>
  <c r="AX82"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F82" i="12"/>
  <c r="AY80" i="12"/>
  <c r="AX80"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G80" i="12"/>
  <c r="AY79" i="12"/>
  <c r="AX79"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F79" i="12"/>
  <c r="AY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G77" i="12"/>
  <c r="AY76" i="12"/>
  <c r="AX76"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F76" i="12"/>
  <c r="AY74" i="12"/>
  <c r="AX74"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G74" i="12"/>
  <c r="AY73" i="12"/>
  <c r="AX73" i="12"/>
  <c r="AW73" i="12"/>
  <c r="AV73" i="12"/>
  <c r="AU73" i="12"/>
  <c r="AT73" i="12"/>
  <c r="AS73" i="12"/>
  <c r="AR73" i="12"/>
  <c r="AQ73" i="12"/>
  <c r="AP73" i="12"/>
  <c r="AO73" i="12"/>
  <c r="AN73" i="12"/>
  <c r="AM73" i="12"/>
  <c r="AL73" i="12"/>
  <c r="AK73" i="12"/>
  <c r="AJ73" i="12"/>
  <c r="AI73" i="12"/>
  <c r="AH73" i="12"/>
  <c r="AG73" i="12"/>
  <c r="AF73" i="12"/>
  <c r="AE73" i="12"/>
  <c r="AD73" i="12"/>
  <c r="AC73" i="12"/>
  <c r="AB73" i="12"/>
  <c r="AA73" i="12"/>
  <c r="Z73" i="12"/>
  <c r="Y73" i="12"/>
  <c r="X73" i="12"/>
  <c r="W73" i="12"/>
  <c r="V73" i="12"/>
  <c r="U73" i="12"/>
  <c r="F73" i="12"/>
  <c r="AY71" i="12"/>
  <c r="AX71"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G71" i="12"/>
  <c r="AY70" i="12"/>
  <c r="AX70" i="12"/>
  <c r="AW70" i="12"/>
  <c r="AV70" i="12"/>
  <c r="AU70" i="12"/>
  <c r="AT70" i="12"/>
  <c r="AS70" i="12"/>
  <c r="AR70" i="12"/>
  <c r="AQ70" i="12"/>
  <c r="AP70" i="12"/>
  <c r="AO70" i="12"/>
  <c r="AN70" i="12"/>
  <c r="AM70" i="12"/>
  <c r="AL70" i="12"/>
  <c r="AK70" i="12"/>
  <c r="AJ70" i="12"/>
  <c r="AI70" i="12"/>
  <c r="AH70" i="12"/>
  <c r="AG70" i="12"/>
  <c r="AF70" i="12"/>
  <c r="AE70" i="12"/>
  <c r="AD70" i="12"/>
  <c r="AC70" i="12"/>
  <c r="AB70" i="12"/>
  <c r="AA70" i="12"/>
  <c r="Z70" i="12"/>
  <c r="Y70" i="12"/>
  <c r="X70" i="12"/>
  <c r="W70" i="12"/>
  <c r="V70" i="12"/>
  <c r="U70" i="12"/>
  <c r="F70" i="12"/>
  <c r="AZ109" i="12" l="1"/>
  <c r="BB109" i="12" s="1"/>
  <c r="AZ121" i="12"/>
  <c r="BB121" i="12" s="1"/>
  <c r="AZ133" i="12"/>
  <c r="BB133" i="12" s="1"/>
  <c r="AZ145" i="12"/>
  <c r="BB145" i="12" s="1"/>
  <c r="AZ157" i="12"/>
  <c r="BB157" i="12" s="1"/>
  <c r="AZ169" i="12"/>
  <c r="BB169" i="12" s="1"/>
  <c r="AZ73" i="12"/>
  <c r="BB73" i="12" s="1"/>
  <c r="AZ85" i="12"/>
  <c r="BB85" i="12" s="1"/>
  <c r="AZ71" i="12"/>
  <c r="BB71" i="12" s="1"/>
  <c r="AZ83" i="12"/>
  <c r="BB83" i="12" s="1"/>
  <c r="AZ95" i="12"/>
  <c r="BB95" i="12" s="1"/>
  <c r="AZ107" i="12"/>
  <c r="BB107" i="12" s="1"/>
  <c r="AZ119" i="12"/>
  <c r="BB119" i="12" s="1"/>
  <c r="AZ131" i="12"/>
  <c r="BB131" i="12" s="1"/>
  <c r="AZ143" i="12"/>
  <c r="BB143" i="12" s="1"/>
  <c r="AZ155" i="12"/>
  <c r="BB155" i="12" s="1"/>
  <c r="AZ167" i="12"/>
  <c r="BB167" i="12" s="1"/>
  <c r="AZ97" i="12"/>
  <c r="BB97" i="12" s="1"/>
  <c r="AZ74" i="12"/>
  <c r="BB74" i="12" s="1"/>
  <c r="AZ76" i="12"/>
  <c r="BB76" i="12" s="1"/>
  <c r="AZ86" i="12"/>
  <c r="BB86" i="12" s="1"/>
  <c r="AZ88" i="12"/>
  <c r="BB88" i="12" s="1"/>
  <c r="AZ110" i="12"/>
  <c r="BB110" i="12" s="1"/>
  <c r="AZ158" i="12"/>
  <c r="BB158" i="12" s="1"/>
  <c r="AZ77" i="12"/>
  <c r="BB77" i="12" s="1"/>
  <c r="AZ79" i="12"/>
  <c r="BB79" i="12" s="1"/>
  <c r="AZ89" i="12"/>
  <c r="BB89" i="12" s="1"/>
  <c r="AZ91" i="12"/>
  <c r="BB91" i="12" s="1"/>
  <c r="AZ103" i="12"/>
  <c r="BB103" i="12" s="1"/>
  <c r="AZ113" i="12"/>
  <c r="BB113" i="12" s="1"/>
  <c r="AZ115" i="12"/>
  <c r="BB115" i="12" s="1"/>
  <c r="AZ125" i="12"/>
  <c r="BB125" i="12" s="1"/>
  <c r="AZ127" i="12"/>
  <c r="BB127" i="12" s="1"/>
  <c r="AZ137" i="12"/>
  <c r="BB137" i="12" s="1"/>
  <c r="AZ139" i="12"/>
  <c r="BB139" i="12" s="1"/>
  <c r="AZ149" i="12"/>
  <c r="BB149" i="12" s="1"/>
  <c r="AZ151" i="12"/>
  <c r="BB151" i="12" s="1"/>
  <c r="AZ161" i="12"/>
  <c r="BB161" i="12" s="1"/>
  <c r="AZ163" i="12"/>
  <c r="BB163" i="12" s="1"/>
  <c r="AZ98" i="12"/>
  <c r="BB98" i="12" s="1"/>
  <c r="AZ112" i="12"/>
  <c r="BB112" i="12" s="1"/>
  <c r="AZ122" i="12"/>
  <c r="BB122" i="12" s="1"/>
  <c r="AZ124" i="12"/>
  <c r="BB124" i="12" s="1"/>
  <c r="AZ134" i="12"/>
  <c r="BB134" i="12" s="1"/>
  <c r="AZ136" i="12"/>
  <c r="BB136" i="12" s="1"/>
  <c r="AZ146" i="12"/>
  <c r="BB146" i="12" s="1"/>
  <c r="AZ148" i="12"/>
  <c r="BB148" i="12" s="1"/>
  <c r="AZ160" i="12"/>
  <c r="BB160" i="12" s="1"/>
  <c r="AZ170" i="12"/>
  <c r="BB170" i="12" s="1"/>
  <c r="AZ70" i="12"/>
  <c r="BB70" i="12" s="1"/>
  <c r="AZ80" i="12"/>
  <c r="BB80" i="12" s="1"/>
  <c r="AZ82" i="12"/>
  <c r="BB82" i="12" s="1"/>
  <c r="AZ92" i="12"/>
  <c r="BB92" i="12" s="1"/>
  <c r="AZ94" i="12"/>
  <c r="BB94" i="12" s="1"/>
  <c r="AZ100" i="12"/>
  <c r="BB100" i="12" s="1"/>
  <c r="AZ101" i="12"/>
  <c r="BB101" i="12" s="1"/>
  <c r="AZ104" i="12"/>
  <c r="BB104" i="12" s="1"/>
  <c r="AZ106" i="12"/>
  <c r="BB106" i="12" s="1"/>
  <c r="AZ116" i="12"/>
  <c r="BB116" i="12" s="1"/>
  <c r="AZ118" i="12"/>
  <c r="BB118" i="12" s="1"/>
  <c r="AZ128" i="12"/>
  <c r="BB128" i="12" s="1"/>
  <c r="AZ130" i="12"/>
  <c r="BB130" i="12" s="1"/>
  <c r="AZ140" i="12"/>
  <c r="BB140" i="12" s="1"/>
  <c r="AZ142" i="12"/>
  <c r="BB142" i="12" s="1"/>
  <c r="AZ152" i="12"/>
  <c r="BB152" i="12" s="1"/>
  <c r="AZ154" i="12"/>
  <c r="BB154" i="12" s="1"/>
  <c r="AZ164" i="12"/>
  <c r="BB164" i="12" s="1"/>
  <c r="AZ166" i="12"/>
  <c r="BB166" i="12" s="1"/>
  <c r="P40" i="10"/>
  <c r="T41" i="10"/>
  <c r="P42" i="10"/>
  <c r="P43" i="10"/>
  <c r="P45" i="10"/>
  <c r="P46" i="10"/>
  <c r="R47" i="10"/>
  <c r="T47" i="10"/>
  <c r="P39" i="10"/>
  <c r="P8" i="10"/>
  <c r="P9" i="10"/>
  <c r="P10" i="10"/>
  <c r="P11" i="10"/>
  <c r="T11" i="10" s="1"/>
  <c r="P12" i="10"/>
  <c r="P13" i="10"/>
  <c r="P14" i="10"/>
  <c r="P15" i="10"/>
  <c r="P16" i="10"/>
  <c r="P17" i="10"/>
  <c r="P18" i="10"/>
  <c r="P19" i="10"/>
  <c r="P20" i="10"/>
  <c r="P21" i="10"/>
  <c r="P22" i="10"/>
  <c r="P7" i="10"/>
  <c r="T10" i="10"/>
  <c r="T14" i="10"/>
  <c r="N40" i="10"/>
  <c r="R40" i="10" s="1"/>
  <c r="X40" i="10" s="1"/>
  <c r="P40" i="5"/>
  <c r="P42" i="5"/>
  <c r="P43" i="5"/>
  <c r="P45" i="5"/>
  <c r="P46" i="5"/>
  <c r="N40" i="5"/>
  <c r="N42" i="5"/>
  <c r="N43" i="5"/>
  <c r="N45" i="5"/>
  <c r="N46" i="5"/>
  <c r="P39" i="5"/>
  <c r="N39" i="5"/>
  <c r="P7" i="5"/>
  <c r="P8" i="5"/>
  <c r="P9" i="5"/>
  <c r="P10" i="5"/>
  <c r="P11" i="5"/>
  <c r="P12" i="5"/>
  <c r="P13" i="5"/>
  <c r="P14" i="5"/>
  <c r="P15" i="5"/>
  <c r="P16" i="5"/>
  <c r="P17" i="5"/>
  <c r="P18" i="5"/>
  <c r="P19" i="5"/>
  <c r="P20" i="5"/>
  <c r="P21" i="5"/>
  <c r="P22" i="5"/>
  <c r="N7" i="5"/>
  <c r="N8" i="5"/>
  <c r="N9" i="5"/>
  <c r="N10" i="5"/>
  <c r="N11" i="5"/>
  <c r="N12" i="5"/>
  <c r="N13" i="5"/>
  <c r="N14" i="5"/>
  <c r="N15" i="5"/>
  <c r="N16" i="5"/>
  <c r="N17" i="5"/>
  <c r="N18" i="5"/>
  <c r="N19" i="5"/>
  <c r="N20" i="5"/>
  <c r="N21" i="5"/>
  <c r="N22" i="5"/>
  <c r="P6" i="5"/>
  <c r="N6" i="5"/>
  <c r="AY68" i="12"/>
  <c r="AX68"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G68" i="12"/>
  <c r="AY67" i="12"/>
  <c r="AX67" i="12"/>
  <c r="AW67" i="12"/>
  <c r="AV67" i="12"/>
  <c r="AU67" i="12"/>
  <c r="AT67" i="12"/>
  <c r="AS67" i="12"/>
  <c r="AR67" i="12"/>
  <c r="AQ67" i="12"/>
  <c r="AP67" i="12"/>
  <c r="AO67" i="12"/>
  <c r="AN67" i="12"/>
  <c r="AM67" i="12"/>
  <c r="AL67" i="12"/>
  <c r="AK67" i="12"/>
  <c r="AJ67" i="12"/>
  <c r="AI67" i="12"/>
  <c r="AH67" i="12"/>
  <c r="AG67" i="12"/>
  <c r="AF67" i="12"/>
  <c r="AE67" i="12"/>
  <c r="AD67" i="12"/>
  <c r="AC67" i="12"/>
  <c r="AB67" i="12"/>
  <c r="AA67" i="12"/>
  <c r="Z67" i="12"/>
  <c r="Y67" i="12"/>
  <c r="X67" i="12"/>
  <c r="W67" i="12"/>
  <c r="V67" i="12"/>
  <c r="U67" i="12"/>
  <c r="F67" i="12"/>
  <c r="AY65" i="12"/>
  <c r="AX65"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G65" i="12"/>
  <c r="AY64" i="12"/>
  <c r="AX64" i="12"/>
  <c r="AW64" i="12"/>
  <c r="AV64" i="12"/>
  <c r="AU64" i="12"/>
  <c r="AT64" i="12"/>
  <c r="AS64" i="12"/>
  <c r="AR64" i="12"/>
  <c r="AQ64" i="12"/>
  <c r="AP64" i="12"/>
  <c r="AO64" i="12"/>
  <c r="AN64" i="12"/>
  <c r="AM64" i="12"/>
  <c r="AL64" i="12"/>
  <c r="AK64" i="12"/>
  <c r="AJ64" i="12"/>
  <c r="AI64" i="12"/>
  <c r="AH64" i="12"/>
  <c r="AG64" i="12"/>
  <c r="AF64" i="12"/>
  <c r="AE64" i="12"/>
  <c r="AD64" i="12"/>
  <c r="AC64" i="12"/>
  <c r="AB64" i="12"/>
  <c r="AA64" i="12"/>
  <c r="Z64" i="12"/>
  <c r="Y64" i="12"/>
  <c r="X64" i="12"/>
  <c r="W64" i="12"/>
  <c r="V64" i="12"/>
  <c r="U64" i="12"/>
  <c r="F64" i="12"/>
  <c r="AY62" i="12"/>
  <c r="AX62"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G62" i="12"/>
  <c r="AY61" i="12"/>
  <c r="AX61" i="12"/>
  <c r="AW61" i="12"/>
  <c r="AV61" i="12"/>
  <c r="AU61" i="12"/>
  <c r="AT61" i="12"/>
  <c r="AS61" i="12"/>
  <c r="AR61" i="12"/>
  <c r="AQ61" i="12"/>
  <c r="AP61" i="12"/>
  <c r="AO61" i="12"/>
  <c r="AN61" i="12"/>
  <c r="AM61" i="12"/>
  <c r="AL61" i="12"/>
  <c r="AK61" i="12"/>
  <c r="AJ61" i="12"/>
  <c r="AI61" i="12"/>
  <c r="AH61" i="12"/>
  <c r="AG61" i="12"/>
  <c r="AF61" i="12"/>
  <c r="AE61" i="12"/>
  <c r="AD61" i="12"/>
  <c r="AC61" i="12"/>
  <c r="AB61" i="12"/>
  <c r="AA61" i="12"/>
  <c r="Z61" i="12"/>
  <c r="Y61" i="12"/>
  <c r="X61" i="12"/>
  <c r="W61" i="12"/>
  <c r="V61" i="12"/>
  <c r="U61" i="12"/>
  <c r="F61" i="12"/>
  <c r="AY59" i="12"/>
  <c r="AX59"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G59" i="12"/>
  <c r="AY58" i="12"/>
  <c r="AX58" i="12"/>
  <c r="AW58" i="12"/>
  <c r="AV58" i="12"/>
  <c r="AU58" i="12"/>
  <c r="AT58" i="12"/>
  <c r="AS58" i="12"/>
  <c r="AR58" i="12"/>
  <c r="AQ58" i="12"/>
  <c r="AP58" i="12"/>
  <c r="AO58" i="12"/>
  <c r="AN58" i="12"/>
  <c r="AM58" i="12"/>
  <c r="AL58" i="12"/>
  <c r="AK58" i="12"/>
  <c r="AJ58" i="12"/>
  <c r="AI58" i="12"/>
  <c r="AH58" i="12"/>
  <c r="AG58" i="12"/>
  <c r="AF58" i="12"/>
  <c r="AE58" i="12"/>
  <c r="AD58" i="12"/>
  <c r="AC58" i="12"/>
  <c r="AB58" i="12"/>
  <c r="AA58" i="12"/>
  <c r="Z58" i="12"/>
  <c r="Y58" i="12"/>
  <c r="X58" i="12"/>
  <c r="W58" i="12"/>
  <c r="V58" i="12"/>
  <c r="U58" i="12"/>
  <c r="F58" i="12"/>
  <c r="AY56" i="12"/>
  <c r="AX56"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G56" i="12"/>
  <c r="AY55" i="12"/>
  <c r="AX55" i="12"/>
  <c r="AW55" i="12"/>
  <c r="AV55" i="12"/>
  <c r="AU55" i="12"/>
  <c r="AT55" i="12"/>
  <c r="AS55" i="12"/>
  <c r="AR55" i="12"/>
  <c r="AQ55" i="12"/>
  <c r="AP55" i="12"/>
  <c r="AO55" i="12"/>
  <c r="AN55" i="12"/>
  <c r="AM55" i="12"/>
  <c r="AL55" i="12"/>
  <c r="AK55" i="12"/>
  <c r="AJ55" i="12"/>
  <c r="AI55" i="12"/>
  <c r="AH55" i="12"/>
  <c r="AG55" i="12"/>
  <c r="AF55" i="12"/>
  <c r="AE55" i="12"/>
  <c r="AD55" i="12"/>
  <c r="AC55" i="12"/>
  <c r="AB55" i="12"/>
  <c r="AA55" i="12"/>
  <c r="Z55" i="12"/>
  <c r="Y55" i="12"/>
  <c r="X55" i="12"/>
  <c r="W55" i="12"/>
  <c r="V55" i="12"/>
  <c r="U55" i="12"/>
  <c r="F55" i="12"/>
  <c r="AY53" i="12"/>
  <c r="AX53"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G53" i="12"/>
  <c r="AY52" i="12"/>
  <c r="AX52" i="12"/>
  <c r="AW52" i="12"/>
  <c r="AV52" i="12"/>
  <c r="AU52" i="12"/>
  <c r="AT52" i="12"/>
  <c r="AS52" i="12"/>
  <c r="AR52" i="12"/>
  <c r="AQ52" i="12"/>
  <c r="AP52" i="12"/>
  <c r="AO52" i="12"/>
  <c r="AN52" i="12"/>
  <c r="AM52" i="12"/>
  <c r="AL52" i="12"/>
  <c r="AK52" i="12"/>
  <c r="AJ52" i="12"/>
  <c r="AI52" i="12"/>
  <c r="AH52" i="12"/>
  <c r="AG52" i="12"/>
  <c r="AF52" i="12"/>
  <c r="AE52" i="12"/>
  <c r="AD52" i="12"/>
  <c r="AC52" i="12"/>
  <c r="AB52" i="12"/>
  <c r="AA52" i="12"/>
  <c r="Z52" i="12"/>
  <c r="Y52" i="12"/>
  <c r="X52" i="12"/>
  <c r="W52" i="12"/>
  <c r="V52" i="12"/>
  <c r="U52" i="12"/>
  <c r="F52" i="12"/>
  <c r="AY50" i="12"/>
  <c r="AX50"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G50" i="12"/>
  <c r="AY49" i="12"/>
  <c r="AX49" i="12"/>
  <c r="AW49" i="12"/>
  <c r="AV49" i="12"/>
  <c r="AU49" i="12"/>
  <c r="AT49" i="12"/>
  <c r="AS49" i="12"/>
  <c r="AR49" i="12"/>
  <c r="AQ49" i="12"/>
  <c r="AP49" i="12"/>
  <c r="AO49" i="12"/>
  <c r="AN49" i="12"/>
  <c r="AM49" i="12"/>
  <c r="AL49" i="12"/>
  <c r="AK49" i="12"/>
  <c r="AJ49" i="12"/>
  <c r="AI49" i="12"/>
  <c r="AH49" i="12"/>
  <c r="AG49" i="12"/>
  <c r="AF49" i="12"/>
  <c r="AE49" i="12"/>
  <c r="AD49" i="12"/>
  <c r="AC49" i="12"/>
  <c r="AB49" i="12"/>
  <c r="AA49" i="12"/>
  <c r="Z49" i="12"/>
  <c r="Y49" i="12"/>
  <c r="X49" i="12"/>
  <c r="W49" i="12"/>
  <c r="V49" i="12"/>
  <c r="U49" i="12"/>
  <c r="F49" i="12"/>
  <c r="AY47" i="12"/>
  <c r="AX47"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G47" i="12"/>
  <c r="AY46" i="12"/>
  <c r="AX46" i="12"/>
  <c r="AW46" i="12"/>
  <c r="AV46" i="12"/>
  <c r="AU46" i="12"/>
  <c r="AT46" i="12"/>
  <c r="AS46" i="12"/>
  <c r="AR46" i="12"/>
  <c r="AQ46" i="12"/>
  <c r="AP46" i="12"/>
  <c r="AO46" i="12"/>
  <c r="AN46" i="12"/>
  <c r="AM46" i="12"/>
  <c r="AL46" i="12"/>
  <c r="AK46" i="12"/>
  <c r="AJ46" i="12"/>
  <c r="AI46" i="12"/>
  <c r="AH46" i="12"/>
  <c r="AG46" i="12"/>
  <c r="AF46" i="12"/>
  <c r="AE46" i="12"/>
  <c r="AD46" i="12"/>
  <c r="AC46" i="12"/>
  <c r="AB46" i="12"/>
  <c r="AA46" i="12"/>
  <c r="Z46" i="12"/>
  <c r="Y46" i="12"/>
  <c r="X46" i="12"/>
  <c r="W46" i="12"/>
  <c r="V46" i="12"/>
  <c r="U46" i="12"/>
  <c r="F46" i="12"/>
  <c r="AY44" i="12"/>
  <c r="AX44"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G44" i="12"/>
  <c r="AY43" i="12"/>
  <c r="AX43" i="12"/>
  <c r="AW43" i="12"/>
  <c r="AV43" i="12"/>
  <c r="AU43" i="12"/>
  <c r="AT43" i="12"/>
  <c r="AS43" i="12"/>
  <c r="AR43" i="12"/>
  <c r="AQ43" i="12"/>
  <c r="AP43" i="12"/>
  <c r="AO43" i="12"/>
  <c r="AN43" i="12"/>
  <c r="AM43" i="12"/>
  <c r="AL43" i="12"/>
  <c r="AK43" i="12"/>
  <c r="AJ43" i="12"/>
  <c r="AI43" i="12"/>
  <c r="AH43" i="12"/>
  <c r="AG43" i="12"/>
  <c r="AF43" i="12"/>
  <c r="AE43" i="12"/>
  <c r="AD43" i="12"/>
  <c r="AC43" i="12"/>
  <c r="AB43" i="12"/>
  <c r="AA43" i="12"/>
  <c r="Z43" i="12"/>
  <c r="Y43" i="12"/>
  <c r="X43" i="12"/>
  <c r="W43" i="12"/>
  <c r="V43" i="12"/>
  <c r="U43" i="12"/>
  <c r="F43" i="12"/>
  <c r="AY41" i="12"/>
  <c r="AX41"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G41" i="12"/>
  <c r="AY40" i="12"/>
  <c r="AX40" i="12"/>
  <c r="AW40" i="12"/>
  <c r="AV40" i="12"/>
  <c r="AU40" i="12"/>
  <c r="AT40" i="12"/>
  <c r="AS40" i="12"/>
  <c r="AR40" i="12"/>
  <c r="AQ40" i="12"/>
  <c r="AP40" i="12"/>
  <c r="AO40" i="12"/>
  <c r="AN40" i="12"/>
  <c r="AM40" i="12"/>
  <c r="AL40" i="12"/>
  <c r="AK40" i="12"/>
  <c r="AJ40" i="12"/>
  <c r="AI40" i="12"/>
  <c r="AH40" i="12"/>
  <c r="AG40" i="12"/>
  <c r="AF40" i="12"/>
  <c r="AE40" i="12"/>
  <c r="AD40" i="12"/>
  <c r="AC40" i="12"/>
  <c r="AB40" i="12"/>
  <c r="AA40" i="12"/>
  <c r="Z40" i="12"/>
  <c r="Y40" i="12"/>
  <c r="X40" i="12"/>
  <c r="W40" i="12"/>
  <c r="V40" i="12"/>
  <c r="U40" i="12"/>
  <c r="F40" i="12"/>
  <c r="AY38" i="12"/>
  <c r="AX38"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G38" i="12"/>
  <c r="AY37" i="12"/>
  <c r="AX37" i="12"/>
  <c r="AW37" i="12"/>
  <c r="AV37" i="12"/>
  <c r="AU37" i="12"/>
  <c r="AT37" i="12"/>
  <c r="AS37" i="12"/>
  <c r="AR37" i="12"/>
  <c r="AQ37" i="12"/>
  <c r="AP37" i="12"/>
  <c r="AO37" i="12"/>
  <c r="AN37" i="12"/>
  <c r="AM37" i="12"/>
  <c r="AL37" i="12"/>
  <c r="AK37" i="12"/>
  <c r="AJ37" i="12"/>
  <c r="AI37" i="12"/>
  <c r="AH37" i="12"/>
  <c r="AG37" i="12"/>
  <c r="AF37" i="12"/>
  <c r="AE37" i="12"/>
  <c r="AD37" i="12"/>
  <c r="AC37" i="12"/>
  <c r="AB37" i="12"/>
  <c r="AA37" i="12"/>
  <c r="Z37" i="12"/>
  <c r="Y37" i="12"/>
  <c r="X37" i="12"/>
  <c r="W37" i="12"/>
  <c r="V37" i="12"/>
  <c r="U37" i="12"/>
  <c r="F37" i="12"/>
  <c r="AY35" i="12"/>
  <c r="AX35"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G35" i="12"/>
  <c r="AY34" i="12"/>
  <c r="AX34" i="12"/>
  <c r="AW34" i="12"/>
  <c r="AV34" i="12"/>
  <c r="AU34" i="12"/>
  <c r="AT34" i="12"/>
  <c r="AS34" i="12"/>
  <c r="AR34" i="12"/>
  <c r="AQ34" i="12"/>
  <c r="AP34" i="12"/>
  <c r="AO34" i="12"/>
  <c r="AN34" i="12"/>
  <c r="AM34" i="12"/>
  <c r="AL34" i="12"/>
  <c r="AK34" i="12"/>
  <c r="AJ34" i="12"/>
  <c r="AI34" i="12"/>
  <c r="AH34" i="12"/>
  <c r="AG34" i="12"/>
  <c r="AF34" i="12"/>
  <c r="AE34" i="12"/>
  <c r="AD34" i="12"/>
  <c r="AC34" i="12"/>
  <c r="AB34" i="12"/>
  <c r="AA34" i="12"/>
  <c r="Z34" i="12"/>
  <c r="Y34" i="12"/>
  <c r="X34" i="12"/>
  <c r="W34" i="12"/>
  <c r="V34" i="12"/>
  <c r="U34" i="12"/>
  <c r="F34" i="12"/>
  <c r="AY32" i="12"/>
  <c r="AX32"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G32" i="12"/>
  <c r="AY31" i="12"/>
  <c r="AX31" i="12"/>
  <c r="AW31" i="12"/>
  <c r="AV31" i="12"/>
  <c r="AU31" i="12"/>
  <c r="AT31" i="12"/>
  <c r="AS31" i="12"/>
  <c r="AR31" i="12"/>
  <c r="AQ31" i="12"/>
  <c r="AP31" i="12"/>
  <c r="AO31" i="12"/>
  <c r="AN31" i="12"/>
  <c r="AM31" i="12"/>
  <c r="AL31" i="12"/>
  <c r="AK31" i="12"/>
  <c r="AJ31" i="12"/>
  <c r="AI31" i="12"/>
  <c r="AH31" i="12"/>
  <c r="AG31" i="12"/>
  <c r="AF31" i="12"/>
  <c r="AE31" i="12"/>
  <c r="AD31" i="12"/>
  <c r="AC31" i="12"/>
  <c r="AB31" i="12"/>
  <c r="AA31" i="12"/>
  <c r="Z31" i="12"/>
  <c r="Y31" i="12"/>
  <c r="X31" i="12"/>
  <c r="W31" i="12"/>
  <c r="V31" i="12"/>
  <c r="U31" i="12"/>
  <c r="F31" i="12"/>
  <c r="AY29" i="12"/>
  <c r="AX29"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G29" i="12"/>
  <c r="AY28" i="12"/>
  <c r="AX28" i="12"/>
  <c r="AW28" i="12"/>
  <c r="AV28" i="12"/>
  <c r="AU28" i="12"/>
  <c r="AT28" i="12"/>
  <c r="AS28" i="12"/>
  <c r="AR28" i="12"/>
  <c r="AQ28" i="12"/>
  <c r="AP28" i="12"/>
  <c r="AO28" i="12"/>
  <c r="AN28" i="12"/>
  <c r="AM28" i="12"/>
  <c r="AL28" i="12"/>
  <c r="AK28" i="12"/>
  <c r="AJ28" i="12"/>
  <c r="AI28" i="12"/>
  <c r="AH28" i="12"/>
  <c r="AG28" i="12"/>
  <c r="AF28" i="12"/>
  <c r="AE28" i="12"/>
  <c r="AD28" i="12"/>
  <c r="AC28" i="12"/>
  <c r="AB28" i="12"/>
  <c r="AA28" i="12"/>
  <c r="Z28" i="12"/>
  <c r="Y28" i="12"/>
  <c r="X28" i="12"/>
  <c r="W28" i="12"/>
  <c r="V28" i="12"/>
  <c r="U28" i="12"/>
  <c r="F28" i="12"/>
  <c r="AY26" i="12"/>
  <c r="AX26"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G26" i="12"/>
  <c r="AY25" i="12"/>
  <c r="AX25" i="12"/>
  <c r="AW25" i="12"/>
  <c r="AV25" i="12"/>
  <c r="AU25" i="12"/>
  <c r="AT25" i="12"/>
  <c r="AS25" i="12"/>
  <c r="AR25" i="12"/>
  <c r="AQ25" i="12"/>
  <c r="AP25" i="12"/>
  <c r="AO25" i="12"/>
  <c r="AN25" i="12"/>
  <c r="AM25" i="12"/>
  <c r="AL25" i="12"/>
  <c r="AK25" i="12"/>
  <c r="AJ25" i="12"/>
  <c r="AI25" i="12"/>
  <c r="AH25" i="12"/>
  <c r="AG25" i="12"/>
  <c r="AF25" i="12"/>
  <c r="AE25" i="12"/>
  <c r="AD25" i="12"/>
  <c r="AC25" i="12"/>
  <c r="AB25" i="12"/>
  <c r="AA25" i="12"/>
  <c r="Z25" i="12"/>
  <c r="Y25" i="12"/>
  <c r="X25" i="12"/>
  <c r="W25" i="12"/>
  <c r="V25" i="12"/>
  <c r="U25" i="12"/>
  <c r="F25"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AY23" i="12"/>
  <c r="AX23"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G23" i="12"/>
  <c r="AV175" i="12" s="1"/>
  <c r="AY22" i="12"/>
  <c r="AX22" i="12"/>
  <c r="AW22" i="12"/>
  <c r="AV22" i="12"/>
  <c r="AU22" i="12"/>
  <c r="AT22" i="12"/>
  <c r="AS22" i="12"/>
  <c r="AR22" i="12"/>
  <c r="AQ22" i="12"/>
  <c r="AP22" i="12"/>
  <c r="AO22" i="12"/>
  <c r="AN22" i="12"/>
  <c r="AM22" i="12"/>
  <c r="AL22" i="12"/>
  <c r="AK22" i="12"/>
  <c r="AJ22" i="12"/>
  <c r="AI22" i="12"/>
  <c r="AH22" i="12"/>
  <c r="AG22" i="12"/>
  <c r="AF22" i="12"/>
  <c r="AE22" i="12"/>
  <c r="AD22" i="12"/>
  <c r="AC22" i="12"/>
  <c r="AB22" i="12"/>
  <c r="AA22" i="12"/>
  <c r="Z22" i="12"/>
  <c r="Y22" i="12"/>
  <c r="X22" i="12"/>
  <c r="W22" i="12"/>
  <c r="V22" i="12"/>
  <c r="U22" i="12"/>
  <c r="F22" i="12"/>
  <c r="AV174" i="12" s="1"/>
  <c r="AB19" i="12"/>
  <c r="AB20" i="12" s="1"/>
  <c r="AY18" i="12"/>
  <c r="AY19" i="12" s="1"/>
  <c r="AY20" i="12" s="1"/>
  <c r="AX18" i="12"/>
  <c r="AX19" i="12" s="1"/>
  <c r="AX20" i="12" s="1"/>
  <c r="AW18" i="12"/>
  <c r="AW19" i="12" s="1"/>
  <c r="AW20" i="12" s="1"/>
  <c r="AD2" i="12"/>
  <c r="AS19" i="12" s="1"/>
  <c r="AS20" i="12" s="1"/>
  <c r="AY68" i="11"/>
  <c r="AX68" i="11"/>
  <c r="AW68" i="11"/>
  <c r="AV68" i="11"/>
  <c r="AU68" i="11"/>
  <c r="AT68" i="11"/>
  <c r="AS68" i="11"/>
  <c r="AR68" i="11"/>
  <c r="AQ68" i="11"/>
  <c r="AP68" i="11"/>
  <c r="AO68" i="11"/>
  <c r="AN68" i="11"/>
  <c r="AM68" i="11"/>
  <c r="AL68" i="11"/>
  <c r="AK68" i="11"/>
  <c r="AJ68" i="11"/>
  <c r="AI68" i="11"/>
  <c r="AH68" i="11"/>
  <c r="AG68" i="11"/>
  <c r="AF68" i="11"/>
  <c r="AE68" i="11"/>
  <c r="AD68" i="11"/>
  <c r="AC68" i="11"/>
  <c r="AB68" i="11"/>
  <c r="AA68" i="11"/>
  <c r="Z68" i="11"/>
  <c r="Y68" i="11"/>
  <c r="X68" i="11"/>
  <c r="W68" i="11"/>
  <c r="V68" i="11"/>
  <c r="U68" i="11"/>
  <c r="AY67" i="11"/>
  <c r="AX67" i="11"/>
  <c r="AW67" i="11"/>
  <c r="AV67" i="11"/>
  <c r="AU67" i="11"/>
  <c r="AT67" i="11"/>
  <c r="AS67" i="11"/>
  <c r="AR67" i="11"/>
  <c r="AQ67" i="11"/>
  <c r="AP67" i="11"/>
  <c r="AO67" i="11"/>
  <c r="AN67" i="11"/>
  <c r="AM67" i="11"/>
  <c r="AL67" i="11"/>
  <c r="AK67" i="11"/>
  <c r="AJ67" i="11"/>
  <c r="AI67" i="11"/>
  <c r="AH67" i="11"/>
  <c r="AG67" i="11"/>
  <c r="AF67" i="11"/>
  <c r="AE67" i="11"/>
  <c r="AD67" i="11"/>
  <c r="AC67" i="11"/>
  <c r="AB67" i="11"/>
  <c r="AA67" i="11"/>
  <c r="Z67" i="11"/>
  <c r="Y67" i="11"/>
  <c r="X67" i="11"/>
  <c r="W67" i="11"/>
  <c r="V67" i="11"/>
  <c r="U67" i="11"/>
  <c r="AY65" i="11"/>
  <c r="AX65" i="11"/>
  <c r="AW65" i="11"/>
  <c r="AV65" i="11"/>
  <c r="AU65" i="11"/>
  <c r="AT65" i="11"/>
  <c r="AS65" i="11"/>
  <c r="AR65" i="11"/>
  <c r="AQ65" i="11"/>
  <c r="AP65" i="11"/>
  <c r="AO65" i="11"/>
  <c r="AN65" i="11"/>
  <c r="AM65" i="11"/>
  <c r="AL65" i="11"/>
  <c r="AK65" i="11"/>
  <c r="AJ65" i="11"/>
  <c r="AI65" i="11"/>
  <c r="AH65" i="11"/>
  <c r="AG65" i="11"/>
  <c r="AF65" i="11"/>
  <c r="AE65" i="11"/>
  <c r="AD65" i="11"/>
  <c r="AC65" i="11"/>
  <c r="AB65" i="11"/>
  <c r="AA65" i="11"/>
  <c r="Z65" i="11"/>
  <c r="Y65" i="11"/>
  <c r="X65" i="11"/>
  <c r="W65" i="11"/>
  <c r="V65" i="11"/>
  <c r="U65" i="11"/>
  <c r="AY64" i="11"/>
  <c r="AX64" i="11"/>
  <c r="AW64" i="11"/>
  <c r="AV64" i="11"/>
  <c r="AU64" i="11"/>
  <c r="AT64" i="11"/>
  <c r="AS64" i="11"/>
  <c r="AR64" i="11"/>
  <c r="AQ64" i="11"/>
  <c r="AP64" i="11"/>
  <c r="AO64" i="11"/>
  <c r="AN64" i="11"/>
  <c r="AM64" i="11"/>
  <c r="AL64" i="11"/>
  <c r="AK64" i="11"/>
  <c r="AJ64" i="11"/>
  <c r="AI64" i="11"/>
  <c r="AH64" i="11"/>
  <c r="AG64" i="11"/>
  <c r="AF64" i="11"/>
  <c r="AE64" i="11"/>
  <c r="AD64" i="11"/>
  <c r="AC64" i="11"/>
  <c r="AB64" i="11"/>
  <c r="AA64" i="11"/>
  <c r="Z64" i="11"/>
  <c r="Y64" i="11"/>
  <c r="X64" i="11"/>
  <c r="W64" i="11"/>
  <c r="V64" i="11"/>
  <c r="U64" i="11"/>
  <c r="AY62" i="11"/>
  <c r="AX62" i="11"/>
  <c r="AW62" i="11"/>
  <c r="AV62" i="11"/>
  <c r="AU62" i="11"/>
  <c r="AT62" i="11"/>
  <c r="AS62" i="11"/>
  <c r="AR62" i="11"/>
  <c r="AQ62" i="11"/>
  <c r="AP62" i="11"/>
  <c r="AO62" i="11"/>
  <c r="AN62" i="11"/>
  <c r="AM62" i="11"/>
  <c r="AL62" i="11"/>
  <c r="AK62" i="11"/>
  <c r="AJ62" i="11"/>
  <c r="AI62" i="11"/>
  <c r="AH62" i="11"/>
  <c r="AG62" i="11"/>
  <c r="AF62" i="11"/>
  <c r="AE62" i="11"/>
  <c r="AD62" i="11"/>
  <c r="AC62" i="11"/>
  <c r="AB62" i="11"/>
  <c r="AA62" i="11"/>
  <c r="Z62" i="11"/>
  <c r="Y62" i="11"/>
  <c r="X62" i="11"/>
  <c r="W62" i="11"/>
  <c r="V62" i="11"/>
  <c r="U62"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AY59" i="11"/>
  <c r="AX59" i="11"/>
  <c r="AW59" i="11"/>
  <c r="AV59" i="11"/>
  <c r="AU59" i="11"/>
  <c r="AT59" i="11"/>
  <c r="AS59" i="11"/>
  <c r="AR59" i="11"/>
  <c r="AQ59" i="11"/>
  <c r="AP59" i="11"/>
  <c r="AO59" i="11"/>
  <c r="AN59" i="11"/>
  <c r="AM59" i="11"/>
  <c r="AL59" i="11"/>
  <c r="AK59" i="11"/>
  <c r="AJ59" i="11"/>
  <c r="AI59" i="11"/>
  <c r="AH59" i="11"/>
  <c r="AG59" i="11"/>
  <c r="AF59" i="11"/>
  <c r="AE59" i="11"/>
  <c r="AD59" i="11"/>
  <c r="AC59" i="11"/>
  <c r="AB59" i="11"/>
  <c r="AA59" i="11"/>
  <c r="Z59" i="11"/>
  <c r="Y59" i="11"/>
  <c r="X59" i="11"/>
  <c r="W59" i="11"/>
  <c r="V59" i="11"/>
  <c r="U59" i="11"/>
  <c r="AY58" i="11"/>
  <c r="AX58" i="11"/>
  <c r="AW58" i="11"/>
  <c r="AV58" i="11"/>
  <c r="AU58" i="11"/>
  <c r="AT58" i="11"/>
  <c r="AS58" i="11"/>
  <c r="AR58" i="11"/>
  <c r="AQ58" i="11"/>
  <c r="AP58" i="11"/>
  <c r="AO58" i="11"/>
  <c r="AN58" i="11"/>
  <c r="AM58" i="11"/>
  <c r="AL58" i="11"/>
  <c r="AK58" i="11"/>
  <c r="AJ58" i="11"/>
  <c r="AI58" i="11"/>
  <c r="AH58" i="11"/>
  <c r="AG58" i="11"/>
  <c r="AF58" i="11"/>
  <c r="AE58" i="11"/>
  <c r="AD58" i="11"/>
  <c r="AC58" i="11"/>
  <c r="AB58" i="11"/>
  <c r="AA58" i="11"/>
  <c r="Z58" i="11"/>
  <c r="Y58" i="11"/>
  <c r="X58" i="11"/>
  <c r="W58" i="11"/>
  <c r="V58" i="11"/>
  <c r="U58" i="11"/>
  <c r="AY56" i="11"/>
  <c r="AX56" i="11"/>
  <c r="AW56" i="11"/>
  <c r="AV56" i="11"/>
  <c r="AU56" i="11"/>
  <c r="AT56" i="11"/>
  <c r="AS56" i="11"/>
  <c r="AR56" i="11"/>
  <c r="AQ56" i="11"/>
  <c r="AP56" i="11"/>
  <c r="AO56" i="11"/>
  <c r="AN56" i="11"/>
  <c r="AM56" i="11"/>
  <c r="AL56" i="11"/>
  <c r="AK56" i="11"/>
  <c r="AJ56" i="11"/>
  <c r="AI56" i="11"/>
  <c r="AH56" i="11"/>
  <c r="AG56" i="11"/>
  <c r="AF56" i="11"/>
  <c r="AE56" i="11"/>
  <c r="AD56" i="11"/>
  <c r="AC56" i="11"/>
  <c r="AB56" i="11"/>
  <c r="AA56" i="11"/>
  <c r="Z56" i="11"/>
  <c r="Y56" i="11"/>
  <c r="X56" i="11"/>
  <c r="W56" i="11"/>
  <c r="V56" i="11"/>
  <c r="U56" i="11"/>
  <c r="AY55" i="11"/>
  <c r="AX55" i="11"/>
  <c r="AW55" i="11"/>
  <c r="AV55" i="11"/>
  <c r="AU55" i="11"/>
  <c r="AT55" i="11"/>
  <c r="AS55" i="11"/>
  <c r="AR55" i="11"/>
  <c r="AQ55" i="11"/>
  <c r="AP55" i="11"/>
  <c r="AO55" i="11"/>
  <c r="AN55" i="11"/>
  <c r="AM55" i="11"/>
  <c r="AL55" i="11"/>
  <c r="AK55" i="11"/>
  <c r="AJ55" i="11"/>
  <c r="AI55" i="11"/>
  <c r="AH55" i="11"/>
  <c r="AG55" i="11"/>
  <c r="AF55" i="11"/>
  <c r="AE55" i="11"/>
  <c r="AD55" i="11"/>
  <c r="AC55" i="11"/>
  <c r="AB55" i="11"/>
  <c r="AA55" i="11"/>
  <c r="Z55" i="11"/>
  <c r="Y55" i="11"/>
  <c r="X55" i="11"/>
  <c r="W55" i="11"/>
  <c r="V55" i="11"/>
  <c r="U55" i="11"/>
  <c r="AY53" i="11"/>
  <c r="AX53" i="11"/>
  <c r="AW53" i="11"/>
  <c r="AV53" i="11"/>
  <c r="AU53" i="11"/>
  <c r="AT53" i="11"/>
  <c r="AS53" i="11"/>
  <c r="AR53" i="11"/>
  <c r="AQ53" i="11"/>
  <c r="AP53" i="11"/>
  <c r="AO53" i="11"/>
  <c r="AN53" i="11"/>
  <c r="AM53" i="11"/>
  <c r="AL53" i="11"/>
  <c r="AK53" i="11"/>
  <c r="AJ53" i="11"/>
  <c r="AI53" i="11"/>
  <c r="AH53" i="11"/>
  <c r="AG53" i="11"/>
  <c r="AF53" i="11"/>
  <c r="AE53" i="11"/>
  <c r="AD53" i="11"/>
  <c r="AC53" i="11"/>
  <c r="AB53" i="11"/>
  <c r="AA53" i="11"/>
  <c r="Z53" i="11"/>
  <c r="Y53" i="11"/>
  <c r="X53" i="11"/>
  <c r="W53" i="11"/>
  <c r="V53" i="11"/>
  <c r="U53" i="11"/>
  <c r="AY52" i="11"/>
  <c r="AX52" i="11"/>
  <c r="AW52" i="11"/>
  <c r="AV52" i="11"/>
  <c r="AU52" i="11"/>
  <c r="AT52" i="11"/>
  <c r="AS52" i="11"/>
  <c r="AR52" i="11"/>
  <c r="AQ52" i="11"/>
  <c r="AP52" i="11"/>
  <c r="AO52" i="11"/>
  <c r="AN52" i="11"/>
  <c r="AM52" i="11"/>
  <c r="AL52" i="11"/>
  <c r="AK52" i="11"/>
  <c r="AJ52" i="11"/>
  <c r="AI52" i="11"/>
  <c r="AH52" i="11"/>
  <c r="AG52" i="11"/>
  <c r="AF52" i="11"/>
  <c r="AE52" i="11"/>
  <c r="AD52" i="11"/>
  <c r="AC52" i="11"/>
  <c r="AB52" i="11"/>
  <c r="AA52" i="11"/>
  <c r="Z52" i="11"/>
  <c r="Y52" i="11"/>
  <c r="X52" i="11"/>
  <c r="W52" i="11"/>
  <c r="V52" i="11"/>
  <c r="U52" i="11"/>
  <c r="AY50" i="11"/>
  <c r="AX50" i="11"/>
  <c r="AW50" i="11"/>
  <c r="AV50" i="11"/>
  <c r="AU50" i="11"/>
  <c r="AT50" i="11"/>
  <c r="AS50" i="11"/>
  <c r="AR50" i="11"/>
  <c r="AQ50" i="11"/>
  <c r="AP50" i="11"/>
  <c r="AO50" i="11"/>
  <c r="AN50" i="11"/>
  <c r="AM50" i="11"/>
  <c r="AL50" i="11"/>
  <c r="AK50" i="11"/>
  <c r="AJ50" i="11"/>
  <c r="AI50" i="11"/>
  <c r="AH50" i="11"/>
  <c r="AG50" i="11"/>
  <c r="AF50" i="11"/>
  <c r="AE50" i="11"/>
  <c r="AD50" i="11"/>
  <c r="AC50" i="11"/>
  <c r="AB50" i="11"/>
  <c r="AA50" i="11"/>
  <c r="Z50" i="11"/>
  <c r="Y50" i="11"/>
  <c r="X50" i="11"/>
  <c r="W50" i="11"/>
  <c r="V50" i="11"/>
  <c r="U50" i="11"/>
  <c r="AY49" i="11"/>
  <c r="AX49" i="11"/>
  <c r="AW49" i="11"/>
  <c r="AV49" i="11"/>
  <c r="AU49" i="11"/>
  <c r="AT49" i="11"/>
  <c r="AS49" i="11"/>
  <c r="AR49" i="11"/>
  <c r="AQ49" i="11"/>
  <c r="AP49" i="11"/>
  <c r="AO49" i="11"/>
  <c r="AN49" i="11"/>
  <c r="AM49" i="11"/>
  <c r="AL49" i="11"/>
  <c r="AK49" i="11"/>
  <c r="AJ49" i="11"/>
  <c r="AI49" i="11"/>
  <c r="AH49" i="11"/>
  <c r="AG49" i="11"/>
  <c r="AF49" i="11"/>
  <c r="AE49" i="11"/>
  <c r="AD49" i="11"/>
  <c r="AC49" i="11"/>
  <c r="AB49" i="11"/>
  <c r="AA49" i="11"/>
  <c r="Z49" i="11"/>
  <c r="Y49" i="11"/>
  <c r="X49" i="11"/>
  <c r="W49" i="11"/>
  <c r="V49" i="11"/>
  <c r="U49" i="1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V47" i="11"/>
  <c r="U47"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AA46" i="11"/>
  <c r="Z46" i="11"/>
  <c r="Y46" i="11"/>
  <c r="X46" i="11"/>
  <c r="W46" i="11"/>
  <c r="V46" i="11"/>
  <c r="U46"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V44" i="11"/>
  <c r="U44"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V43" i="11"/>
  <c r="U43"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V41" i="11"/>
  <c r="U41"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V40" i="11"/>
  <c r="U40" i="1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V38" i="11"/>
  <c r="U38"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V37" i="11"/>
  <c r="U37" i="1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V35" i="11"/>
  <c r="U35" i="1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AA34" i="11"/>
  <c r="Z34" i="11"/>
  <c r="Y34" i="11"/>
  <c r="X34" i="11"/>
  <c r="W34" i="11"/>
  <c r="V34" i="11"/>
  <c r="U34" i="1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V32" i="11"/>
  <c r="U32"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AA31" i="11"/>
  <c r="Z31" i="11"/>
  <c r="Y31" i="11"/>
  <c r="X31" i="11"/>
  <c r="W31" i="11"/>
  <c r="V31" i="11"/>
  <c r="U31"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V29" i="11"/>
  <c r="U29"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AW25" i="1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V26" i="11"/>
  <c r="U26" i="11"/>
  <c r="AY25" i="11"/>
  <c r="AX25" i="11"/>
  <c r="AV25" i="11"/>
  <c r="AU25" i="11"/>
  <c r="AT25" i="11"/>
  <c r="AS25" i="11"/>
  <c r="AR25" i="11"/>
  <c r="AQ25" i="11"/>
  <c r="AP25" i="11"/>
  <c r="AO25" i="11"/>
  <c r="AN25" i="11"/>
  <c r="AM25" i="11"/>
  <c r="AL25" i="11"/>
  <c r="AK25" i="11"/>
  <c r="AJ25" i="11"/>
  <c r="AI25" i="11"/>
  <c r="AH25" i="11"/>
  <c r="AG25" i="11"/>
  <c r="AF25" i="11"/>
  <c r="AE25" i="11"/>
  <c r="AD25" i="11"/>
  <c r="AC25" i="11"/>
  <c r="AB25" i="11"/>
  <c r="AA25" i="11"/>
  <c r="Z25" i="11"/>
  <c r="Y25" i="11"/>
  <c r="X25" i="11"/>
  <c r="W25" i="11"/>
  <c r="V25" i="11"/>
  <c r="U25" i="11"/>
  <c r="AB22" i="11"/>
  <c r="AY23" i="11"/>
  <c r="AX23" i="11"/>
  <c r="AW23" i="11"/>
  <c r="AY22" i="11"/>
  <c r="AX22" i="11"/>
  <c r="AW22" i="11"/>
  <c r="AV23" i="11"/>
  <c r="AU23" i="11"/>
  <c r="AT23" i="11"/>
  <c r="AS23" i="11"/>
  <c r="AR23" i="11"/>
  <c r="AQ23" i="11"/>
  <c r="AP23" i="11"/>
  <c r="AV22" i="11"/>
  <c r="AU22" i="11"/>
  <c r="AT22" i="11"/>
  <c r="AS22" i="11"/>
  <c r="AR22" i="11"/>
  <c r="AQ22" i="11"/>
  <c r="AP22" i="11"/>
  <c r="AO23" i="11"/>
  <c r="AN23" i="11"/>
  <c r="AM23" i="11"/>
  <c r="AL23" i="11"/>
  <c r="AK23" i="11"/>
  <c r="AJ23" i="11"/>
  <c r="AI23" i="11"/>
  <c r="AO22" i="11"/>
  <c r="AN22" i="11"/>
  <c r="AM22" i="11"/>
  <c r="AL22" i="11"/>
  <c r="AK22" i="11"/>
  <c r="AJ22" i="11"/>
  <c r="AI22" i="11"/>
  <c r="AH23" i="11"/>
  <c r="AG23" i="11"/>
  <c r="AF23" i="11"/>
  <c r="AE23" i="11"/>
  <c r="AD23" i="11"/>
  <c r="AC23" i="11"/>
  <c r="AB23" i="11"/>
  <c r="AH22" i="11"/>
  <c r="AG22" i="11"/>
  <c r="AF22" i="11"/>
  <c r="AE22" i="11"/>
  <c r="AD22" i="11"/>
  <c r="AC22" i="11"/>
  <c r="AA23" i="11"/>
  <c r="Z23" i="11"/>
  <c r="Y23" i="11"/>
  <c r="X23" i="11"/>
  <c r="W23" i="11"/>
  <c r="V23" i="11"/>
  <c r="U23" i="11"/>
  <c r="AA22" i="11"/>
  <c r="Z22" i="11"/>
  <c r="Y22" i="11"/>
  <c r="X22" i="11"/>
  <c r="W22" i="11"/>
  <c r="V22" i="11"/>
  <c r="U22" i="11"/>
  <c r="G68" i="11"/>
  <c r="F67" i="11"/>
  <c r="G65" i="11"/>
  <c r="F64" i="11"/>
  <c r="G62" i="11"/>
  <c r="F61" i="11"/>
  <c r="G59" i="11"/>
  <c r="F58" i="11"/>
  <c r="G56" i="11"/>
  <c r="F55" i="11"/>
  <c r="G53" i="11"/>
  <c r="F52" i="11"/>
  <c r="G50" i="11"/>
  <c r="F49" i="11"/>
  <c r="G47" i="11"/>
  <c r="F46" i="11"/>
  <c r="G44" i="11"/>
  <c r="F43" i="11"/>
  <c r="G41" i="11"/>
  <c r="F40" i="11"/>
  <c r="G38" i="11"/>
  <c r="F37" i="11"/>
  <c r="G35" i="11"/>
  <c r="F34" i="11"/>
  <c r="G32" i="11"/>
  <c r="F31" i="11"/>
  <c r="G29" i="11"/>
  <c r="F28" i="11"/>
  <c r="G26" i="11"/>
  <c r="F25" i="11"/>
  <c r="B25" i="11"/>
  <c r="B28" i="11" s="1"/>
  <c r="B31" i="11" s="1"/>
  <c r="B34" i="11" s="1"/>
  <c r="B37" i="11" s="1"/>
  <c r="B40" i="11" s="1"/>
  <c r="B43" i="11" s="1"/>
  <c r="B46" i="11" s="1"/>
  <c r="B49" i="11" s="1"/>
  <c r="B52" i="11" s="1"/>
  <c r="B55" i="11" s="1"/>
  <c r="B58" i="11" s="1"/>
  <c r="B61" i="11" s="1"/>
  <c r="B64" i="11" s="1"/>
  <c r="B67" i="11" s="1"/>
  <c r="G23" i="11"/>
  <c r="F22" i="11"/>
  <c r="AY18" i="11"/>
  <c r="AY19" i="11" s="1"/>
  <c r="AY20" i="11" s="1"/>
  <c r="AX18" i="11"/>
  <c r="AX19" i="11" s="1"/>
  <c r="AX20" i="11" s="1"/>
  <c r="AW18" i="11"/>
  <c r="AW19" i="11" s="1"/>
  <c r="AW20" i="11" s="1"/>
  <c r="AD2" i="11"/>
  <c r="AU19" i="11" s="1"/>
  <c r="AU20" i="11" s="1"/>
  <c r="D47" i="10"/>
  <c r="T46" i="10"/>
  <c r="R46" i="10"/>
  <c r="X46" i="10" s="1"/>
  <c r="L46" i="10"/>
  <c r="T45" i="10"/>
  <c r="R45" i="10"/>
  <c r="X45" i="10" s="1"/>
  <c r="L45" i="10"/>
  <c r="T44" i="10"/>
  <c r="R44" i="10"/>
  <c r="D44" i="10"/>
  <c r="T43" i="10"/>
  <c r="R43" i="10"/>
  <c r="X43" i="10" s="1"/>
  <c r="L43" i="10"/>
  <c r="T42" i="10"/>
  <c r="R42" i="10"/>
  <c r="X42" i="10" s="1"/>
  <c r="L42" i="10"/>
  <c r="R41" i="10"/>
  <c r="D41" i="10"/>
  <c r="T40" i="10"/>
  <c r="L40" i="10"/>
  <c r="T39" i="10"/>
  <c r="L39" i="10"/>
  <c r="D38" i="10"/>
  <c r="D37" i="10"/>
  <c r="D36" i="10"/>
  <c r="D35" i="10"/>
  <c r="D34" i="10"/>
  <c r="D33" i="10"/>
  <c r="D32" i="10"/>
  <c r="D31" i="10"/>
  <c r="D30" i="10"/>
  <c r="D29" i="10"/>
  <c r="D28" i="10"/>
  <c r="D27" i="10"/>
  <c r="D26" i="10"/>
  <c r="D25" i="10"/>
  <c r="D24" i="10"/>
  <c r="D23" i="10"/>
  <c r="T22" i="10"/>
  <c r="R22" i="10"/>
  <c r="L22" i="10"/>
  <c r="D22" i="10"/>
  <c r="T21" i="10"/>
  <c r="R21" i="10"/>
  <c r="L21" i="10"/>
  <c r="D21" i="10"/>
  <c r="T20" i="10"/>
  <c r="R20" i="10"/>
  <c r="L20" i="10"/>
  <c r="D20" i="10"/>
  <c r="T19" i="10"/>
  <c r="R19" i="10"/>
  <c r="L19" i="10"/>
  <c r="D19" i="10"/>
  <c r="T18" i="10"/>
  <c r="R18" i="10"/>
  <c r="L18" i="10"/>
  <c r="D18" i="10"/>
  <c r="T17" i="10"/>
  <c r="R17" i="10"/>
  <c r="L17" i="10"/>
  <c r="D17" i="10"/>
  <c r="T16" i="10"/>
  <c r="R16" i="10"/>
  <c r="L16" i="10"/>
  <c r="D16" i="10"/>
  <c r="T15" i="10"/>
  <c r="L15" i="10"/>
  <c r="D15" i="10"/>
  <c r="L14" i="10"/>
  <c r="D14" i="10"/>
  <c r="T13" i="10"/>
  <c r="L13" i="10"/>
  <c r="D13" i="10"/>
  <c r="T12" i="10"/>
  <c r="L12" i="10"/>
  <c r="D12" i="10"/>
  <c r="L11" i="10"/>
  <c r="D11" i="10"/>
  <c r="L10" i="10"/>
  <c r="D10" i="10"/>
  <c r="T9" i="10"/>
  <c r="L9" i="10"/>
  <c r="D9" i="10"/>
  <c r="T8" i="10"/>
  <c r="L8" i="10"/>
  <c r="D8" i="10"/>
  <c r="T7" i="10"/>
  <c r="L7" i="10"/>
  <c r="D7" i="10"/>
  <c r="T6" i="10"/>
  <c r="R6" i="10"/>
  <c r="L6" i="10"/>
  <c r="D6" i="10"/>
  <c r="AV19" i="12" l="1"/>
  <c r="AV20" i="12" s="1"/>
  <c r="Z46" i="10"/>
  <c r="L44" i="10"/>
  <c r="Z44" i="10" s="1"/>
  <c r="BC8" i="12"/>
  <c r="AF19" i="12"/>
  <c r="AF20" i="12" s="1"/>
  <c r="AS175" i="12"/>
  <c r="AD19" i="12"/>
  <c r="AD20" i="12" s="1"/>
  <c r="AJ19" i="12"/>
  <c r="AJ20" i="12" s="1"/>
  <c r="L47" i="10"/>
  <c r="AL19" i="12"/>
  <c r="AL20" i="12" s="1"/>
  <c r="AN19" i="12"/>
  <c r="AN20" i="12" s="1"/>
  <c r="L41" i="10"/>
  <c r="V19" i="12"/>
  <c r="V20" i="12" s="1"/>
  <c r="AR19" i="12"/>
  <c r="AR20" i="12" s="1"/>
  <c r="AV72" i="11"/>
  <c r="X19" i="12"/>
  <c r="X20" i="12" s="1"/>
  <c r="AT19" i="12"/>
  <c r="AT20" i="12" s="1"/>
  <c r="Z19" i="12"/>
  <c r="Z20" i="12" s="1"/>
  <c r="AH19" i="12"/>
  <c r="AH20" i="12" s="1"/>
  <c r="AP19" i="12"/>
  <c r="AP20" i="12" s="1"/>
  <c r="AW174" i="12"/>
  <c r="V19" i="11"/>
  <c r="V20" i="11" s="1"/>
  <c r="AB19" i="11"/>
  <c r="AB20" i="11" s="1"/>
  <c r="AL19" i="11"/>
  <c r="AL20" i="11" s="1"/>
  <c r="AR19" i="11"/>
  <c r="AR20" i="11" s="1"/>
  <c r="BC8" i="11"/>
  <c r="Y19" i="11"/>
  <c r="Y20" i="11" s="1"/>
  <c r="AD19" i="11"/>
  <c r="AD20" i="11" s="1"/>
  <c r="AJ19" i="11"/>
  <c r="AJ20" i="11" s="1"/>
  <c r="AO19" i="11"/>
  <c r="AO20" i="11" s="1"/>
  <c r="AT19" i="11"/>
  <c r="AT20" i="11" s="1"/>
  <c r="AG19" i="11"/>
  <c r="AG20" i="11" s="1"/>
  <c r="U19" i="11"/>
  <c r="U20" i="11" s="1"/>
  <c r="Z19" i="11"/>
  <c r="Z20" i="11" s="1"/>
  <c r="AF19" i="11"/>
  <c r="AF20" i="11" s="1"/>
  <c r="AK19" i="11"/>
  <c r="AK20" i="11" s="1"/>
  <c r="AP19" i="11"/>
  <c r="AP20" i="11" s="1"/>
  <c r="AV19" i="11"/>
  <c r="AV20" i="11" s="1"/>
  <c r="X19" i="11"/>
  <c r="X20" i="11" s="1"/>
  <c r="AC19" i="11"/>
  <c r="AC20" i="11" s="1"/>
  <c r="AH19" i="11"/>
  <c r="AH20" i="11" s="1"/>
  <c r="AN19" i="11"/>
  <c r="AN20" i="11" s="1"/>
  <c r="AS19" i="11"/>
  <c r="AS20" i="11" s="1"/>
  <c r="X47" i="10"/>
  <c r="Z42" i="10"/>
  <c r="X44" i="10"/>
  <c r="Z40" i="10"/>
  <c r="X16" i="10"/>
  <c r="Z16" i="10" s="1"/>
  <c r="X17" i="10"/>
  <c r="Z17" i="10" s="1"/>
  <c r="X18" i="10"/>
  <c r="Z18" i="10" s="1"/>
  <c r="X19" i="10"/>
  <c r="Z19" i="10" s="1"/>
  <c r="X20" i="10"/>
  <c r="Z20" i="10" s="1"/>
  <c r="X21" i="10"/>
  <c r="Z21" i="10" s="1"/>
  <c r="X22" i="10"/>
  <c r="Z22" i="10" s="1"/>
  <c r="N21" i="10"/>
  <c r="N17" i="10"/>
  <c r="N13" i="10"/>
  <c r="R13" i="10" s="1"/>
  <c r="X13" i="10" s="1"/>
  <c r="Z13" i="10" s="1"/>
  <c r="N9" i="10"/>
  <c r="R9" i="10" s="1"/>
  <c r="X9" i="10" s="1"/>
  <c r="Z9" i="10" s="1"/>
  <c r="N45" i="10"/>
  <c r="N42" i="10"/>
  <c r="N7" i="10"/>
  <c r="R7" i="10" s="1"/>
  <c r="X7" i="10" s="1"/>
  <c r="Z7" i="10" s="1"/>
  <c r="N20" i="10"/>
  <c r="N16" i="10"/>
  <c r="N12" i="10"/>
  <c r="R12" i="10" s="1"/>
  <c r="X12" i="10" s="1"/>
  <c r="Z12" i="10" s="1"/>
  <c r="N8" i="10"/>
  <c r="R8" i="10" s="1"/>
  <c r="X8" i="10" s="1"/>
  <c r="Z8" i="10" s="1"/>
  <c r="N39" i="10"/>
  <c r="N19" i="10"/>
  <c r="N15" i="10"/>
  <c r="N11" i="10"/>
  <c r="N46" i="10"/>
  <c r="N43" i="10"/>
  <c r="N22" i="10"/>
  <c r="N18" i="10"/>
  <c r="N14" i="10"/>
  <c r="R14" i="10" s="1"/>
  <c r="X14" i="10" s="1"/>
  <c r="Z14" i="10" s="1"/>
  <c r="N10" i="10"/>
  <c r="R10" i="10" s="1"/>
  <c r="X10" i="10" s="1"/>
  <c r="Z10" i="10" s="1"/>
  <c r="R15" i="10"/>
  <c r="X15" i="10" s="1"/>
  <c r="Z15" i="10" s="1"/>
  <c r="R11" i="10"/>
  <c r="X11" i="10" s="1"/>
  <c r="Z11" i="10" s="1"/>
  <c r="X6" i="10"/>
  <c r="Z6" i="10" s="1"/>
  <c r="AZ68" i="11"/>
  <c r="BB68" i="11" s="1"/>
  <c r="AZ31" i="12"/>
  <c r="BB31" i="12" s="1"/>
  <c r="AZ38" i="12"/>
  <c r="BB38" i="12" s="1"/>
  <c r="AZ50" i="12"/>
  <c r="BB50" i="12" s="1"/>
  <c r="AZ55" i="12"/>
  <c r="BB55" i="12" s="1"/>
  <c r="AZ62" i="12"/>
  <c r="BB62" i="12" s="1"/>
  <c r="AZ67" i="12"/>
  <c r="BB67" i="12" s="1"/>
  <c r="AZ43" i="12"/>
  <c r="BB43" i="12" s="1"/>
  <c r="AZ31" i="11"/>
  <c r="BB31" i="11" s="1"/>
  <c r="AZ37" i="11"/>
  <c r="BB37" i="11" s="1"/>
  <c r="AZ38" i="11"/>
  <c r="BB38" i="11" s="1"/>
  <c r="AZ43" i="11"/>
  <c r="BB43" i="11" s="1"/>
  <c r="AZ46" i="11"/>
  <c r="BB46" i="11" s="1"/>
  <c r="AZ49" i="11"/>
  <c r="BB49" i="11" s="1"/>
  <c r="AZ55" i="11"/>
  <c r="BB55" i="11" s="1"/>
  <c r="AZ56" i="11"/>
  <c r="BB56" i="11" s="1"/>
  <c r="AZ61" i="11"/>
  <c r="BB61" i="11" s="1"/>
  <c r="AZ67" i="11"/>
  <c r="BB67" i="11" s="1"/>
  <c r="AZ25" i="12"/>
  <c r="BB25" i="12" s="1"/>
  <c r="AZ28" i="12"/>
  <c r="BB28" i="12" s="1"/>
  <c r="AZ29" i="12"/>
  <c r="BB29" i="12" s="1"/>
  <c r="AZ34" i="12"/>
  <c r="BB34" i="12" s="1"/>
  <c r="AZ35" i="12"/>
  <c r="BB35" i="12" s="1"/>
  <c r="AZ40" i="12"/>
  <c r="BB40" i="12" s="1"/>
  <c r="AZ41" i="12"/>
  <c r="BB41" i="12" s="1"/>
  <c r="AZ46" i="12"/>
  <c r="BB46" i="12" s="1"/>
  <c r="AZ47" i="12"/>
  <c r="BB47" i="12" s="1"/>
  <c r="AZ52" i="12"/>
  <c r="BB52" i="12" s="1"/>
  <c r="AZ53" i="12"/>
  <c r="BB53" i="12" s="1"/>
  <c r="AZ58" i="12"/>
  <c r="BB58" i="12" s="1"/>
  <c r="AZ59" i="12"/>
  <c r="BB59" i="12" s="1"/>
  <c r="AZ64" i="12"/>
  <c r="BB64" i="12" s="1"/>
  <c r="AZ65" i="12"/>
  <c r="BB65" i="12" s="1"/>
  <c r="AZ32" i="11"/>
  <c r="BB32" i="11" s="1"/>
  <c r="AZ44" i="11"/>
  <c r="BB44" i="11" s="1"/>
  <c r="AZ50" i="11"/>
  <c r="BB50" i="11" s="1"/>
  <c r="AZ62" i="11"/>
  <c r="BB62" i="11" s="1"/>
  <c r="AZ32" i="12"/>
  <c r="BB32" i="12" s="1"/>
  <c r="AZ37" i="12"/>
  <c r="BB37" i="12" s="1"/>
  <c r="AZ44" i="12"/>
  <c r="BB44" i="12" s="1"/>
  <c r="AZ49" i="12"/>
  <c r="BB49" i="12" s="1"/>
  <c r="AZ56" i="12"/>
  <c r="BB56" i="12" s="1"/>
  <c r="AZ61" i="12"/>
  <c r="BB61" i="12" s="1"/>
  <c r="AZ68" i="12"/>
  <c r="BB68" i="12" s="1"/>
  <c r="AZ28" i="11"/>
  <c r="BB28" i="11" s="1"/>
  <c r="AZ29" i="11"/>
  <c r="BB29" i="11" s="1"/>
  <c r="AZ34" i="11"/>
  <c r="BB34" i="11" s="1"/>
  <c r="AZ35" i="11"/>
  <c r="BB35" i="11" s="1"/>
  <c r="AZ40" i="11"/>
  <c r="BB40" i="11" s="1"/>
  <c r="AZ41" i="11"/>
  <c r="BB41" i="11" s="1"/>
  <c r="AZ47" i="11"/>
  <c r="BB47" i="11" s="1"/>
  <c r="AZ52" i="11"/>
  <c r="BB52" i="11" s="1"/>
  <c r="AZ53" i="11"/>
  <c r="BB53" i="11" s="1"/>
  <c r="AZ58" i="11"/>
  <c r="BB58" i="11" s="1"/>
  <c r="AZ59" i="11"/>
  <c r="BB59" i="11" s="1"/>
  <c r="AZ64" i="11"/>
  <c r="BB64" i="11" s="1"/>
  <c r="AZ65" i="11"/>
  <c r="BB65" i="11" s="1"/>
  <c r="AZ22" i="12"/>
  <c r="BB22" i="12" s="1"/>
  <c r="AZ23" i="12"/>
  <c r="BB23" i="12" s="1"/>
  <c r="AZ26" i="12"/>
  <c r="BB26" i="12" s="1"/>
  <c r="AC174" i="12"/>
  <c r="AO174" i="12"/>
  <c r="U175" i="12"/>
  <c r="AG175" i="12"/>
  <c r="AK175" i="12"/>
  <c r="AW175" i="12"/>
  <c r="W19" i="12"/>
  <c r="W20" i="12" s="1"/>
  <c r="AA19" i="12"/>
  <c r="AA20" i="12" s="1"/>
  <c r="AE19" i="12"/>
  <c r="AE20" i="12" s="1"/>
  <c r="AI19" i="12"/>
  <c r="AI20" i="12" s="1"/>
  <c r="AM19" i="12"/>
  <c r="AM20" i="12" s="1"/>
  <c r="AQ19" i="12"/>
  <c r="AQ20" i="12" s="1"/>
  <c r="AU19" i="12"/>
  <c r="AU20" i="12" s="1"/>
  <c r="V174" i="12"/>
  <c r="Z174" i="12"/>
  <c r="AD174" i="12"/>
  <c r="AH174" i="12"/>
  <c r="AL174" i="12"/>
  <c r="AP174" i="12"/>
  <c r="AT174" i="12"/>
  <c r="AX174" i="12"/>
  <c r="V175" i="12"/>
  <c r="Z175" i="12"/>
  <c r="AD175" i="12"/>
  <c r="AH175" i="12"/>
  <c r="AL175" i="12"/>
  <c r="AP175" i="12"/>
  <c r="AT175" i="12"/>
  <c r="AX175" i="12"/>
  <c r="U174" i="12"/>
  <c r="AG174" i="12"/>
  <c r="AS174" i="12"/>
  <c r="Y175" i="12"/>
  <c r="AO175" i="12"/>
  <c r="W174" i="12"/>
  <c r="AA174" i="12"/>
  <c r="AE174" i="12"/>
  <c r="AI174" i="12"/>
  <c r="AM174" i="12"/>
  <c r="AQ174" i="12"/>
  <c r="AU174" i="12"/>
  <c r="AY174" i="12"/>
  <c r="W175" i="12"/>
  <c r="AA175" i="12"/>
  <c r="AE175" i="12"/>
  <c r="AI175" i="12"/>
  <c r="AM175" i="12"/>
  <c r="AQ175" i="12"/>
  <c r="AU175" i="12"/>
  <c r="AY175" i="12"/>
  <c r="Y174" i="12"/>
  <c r="AK174" i="12"/>
  <c r="AC175" i="12"/>
  <c r="U19" i="12"/>
  <c r="U20" i="12" s="1"/>
  <c r="Y19" i="12"/>
  <c r="Y20" i="12" s="1"/>
  <c r="AC19" i="12"/>
  <c r="AC20" i="12" s="1"/>
  <c r="AG19" i="12"/>
  <c r="AG20" i="12" s="1"/>
  <c r="AK19" i="12"/>
  <c r="AK20" i="12" s="1"/>
  <c r="AO19" i="12"/>
  <c r="AO20" i="12" s="1"/>
  <c r="X174" i="12"/>
  <c r="AB174" i="12"/>
  <c r="AF174" i="12"/>
  <c r="AJ174" i="12"/>
  <c r="AN174" i="12"/>
  <c r="AR174" i="12"/>
  <c r="X175" i="12"/>
  <c r="AB175" i="12"/>
  <c r="AF175" i="12"/>
  <c r="AJ175" i="12"/>
  <c r="AN175" i="12"/>
  <c r="AR175" i="12"/>
  <c r="AV73" i="11"/>
  <c r="AZ26" i="11"/>
  <c r="BB26" i="11" s="1"/>
  <c r="AZ25" i="11"/>
  <c r="BB25" i="11" s="1"/>
  <c r="AZ22" i="11"/>
  <c r="BB22" i="11" s="1"/>
  <c r="AZ23" i="11"/>
  <c r="BB23" i="11" s="1"/>
  <c r="U72" i="11"/>
  <c r="Y72" i="11"/>
  <c r="AC72" i="11"/>
  <c r="AG72" i="11"/>
  <c r="AK72" i="11"/>
  <c r="AO72" i="11"/>
  <c r="AS72" i="11"/>
  <c r="AW72" i="11"/>
  <c r="U73" i="11"/>
  <c r="Y73" i="11"/>
  <c r="AC73" i="11"/>
  <c r="AG73" i="11"/>
  <c r="AK73" i="11"/>
  <c r="AO73" i="11"/>
  <c r="AS73" i="11"/>
  <c r="AW73" i="11"/>
  <c r="W19" i="11"/>
  <c r="W20" i="11" s="1"/>
  <c r="AA19" i="11"/>
  <c r="AA20" i="11" s="1"/>
  <c r="AE19" i="11"/>
  <c r="AE20" i="11" s="1"/>
  <c r="AI19" i="11"/>
  <c r="AI20" i="11" s="1"/>
  <c r="AM19" i="11"/>
  <c r="AM20" i="11" s="1"/>
  <c r="AQ19" i="11"/>
  <c r="AQ20" i="11" s="1"/>
  <c r="V72" i="11"/>
  <c r="Z72" i="11"/>
  <c r="AD72" i="11"/>
  <c r="AH72" i="11"/>
  <c r="AL72" i="11"/>
  <c r="AP72" i="11"/>
  <c r="AT72" i="11"/>
  <c r="AX72" i="11"/>
  <c r="V73" i="11"/>
  <c r="Z73" i="11"/>
  <c r="AD73" i="11"/>
  <c r="AH73" i="11"/>
  <c r="AL73" i="11"/>
  <c r="AP73" i="11"/>
  <c r="AT73" i="11"/>
  <c r="AX73" i="11"/>
  <c r="W72" i="11"/>
  <c r="AA72" i="11"/>
  <c r="AE72" i="11"/>
  <c r="AI72" i="11"/>
  <c r="AM72" i="11"/>
  <c r="AQ72" i="11"/>
  <c r="AU72" i="11"/>
  <c r="AY72" i="11"/>
  <c r="W73" i="11"/>
  <c r="AA73" i="11"/>
  <c r="AE73" i="11"/>
  <c r="AI73" i="11"/>
  <c r="AM73" i="11"/>
  <c r="AQ73" i="11"/>
  <c r="AU73" i="11"/>
  <c r="AY73" i="11"/>
  <c r="X72" i="11"/>
  <c r="AB72" i="11"/>
  <c r="AF72" i="11"/>
  <c r="AJ72" i="11"/>
  <c r="AN72" i="11"/>
  <c r="AR72" i="11"/>
  <c r="X73" i="11"/>
  <c r="AB73" i="11"/>
  <c r="AF73" i="11"/>
  <c r="AJ73" i="11"/>
  <c r="AN73" i="11"/>
  <c r="AR73" i="11"/>
  <c r="Z45" i="10"/>
  <c r="Z47" i="10"/>
  <c r="R39" i="10"/>
  <c r="X39" i="10" s="1"/>
  <c r="X41" i="10" s="1"/>
  <c r="Z43" i="10"/>
  <c r="AZ175" i="12" l="1"/>
  <c r="AZ174" i="12"/>
  <c r="AZ73" i="11"/>
  <c r="AZ72" i="11"/>
  <c r="Z39" i="10"/>
  <c r="Z41" i="10"/>
  <c r="F28" i="8"/>
  <c r="F25" i="8"/>
  <c r="F67" i="8"/>
  <c r="F64" i="8"/>
  <c r="F61" i="8"/>
  <c r="F58" i="8"/>
  <c r="F55" i="8"/>
  <c r="F52" i="8"/>
  <c r="F49" i="8"/>
  <c r="F46" i="8"/>
  <c r="F43" i="8"/>
  <c r="F40" i="8"/>
  <c r="F37" i="8"/>
  <c r="F34" i="8"/>
  <c r="F31" i="8"/>
  <c r="F22" i="8"/>
  <c r="AY68" i="8"/>
  <c r="AX68" i="8"/>
  <c r="AW68" i="8"/>
  <c r="AQ68" i="8"/>
  <c r="AF68" i="8"/>
  <c r="Y68" i="8"/>
  <c r="AY67" i="8"/>
  <c r="AX67" i="8"/>
  <c r="AW67" i="8"/>
  <c r="AQ67" i="8"/>
  <c r="AF67" i="8"/>
  <c r="Y67" i="8"/>
  <c r="AY65" i="8"/>
  <c r="AX65" i="8"/>
  <c r="AW65" i="8"/>
  <c r="AF65" i="8"/>
  <c r="AY64" i="8"/>
  <c r="AX64" i="8"/>
  <c r="AW64" i="8"/>
  <c r="AF64" i="8"/>
  <c r="AY62" i="8"/>
  <c r="AX62" i="8"/>
  <c r="AW62" i="8"/>
  <c r="AU62" i="8"/>
  <c r="AS62" i="8"/>
  <c r="AG62" i="8"/>
  <c r="AY61" i="8"/>
  <c r="AX61" i="8"/>
  <c r="AW61" i="8"/>
  <c r="AU61" i="8"/>
  <c r="AS61" i="8"/>
  <c r="AG61" i="8"/>
  <c r="AY59" i="8"/>
  <c r="AX59" i="8"/>
  <c r="AW59" i="8"/>
  <c r="AS59" i="8"/>
  <c r="AQ59" i="8"/>
  <c r="AK59" i="8"/>
  <c r="AY58" i="8"/>
  <c r="AX58" i="8"/>
  <c r="AW58" i="8"/>
  <c r="AS58" i="8"/>
  <c r="AQ58" i="8"/>
  <c r="AK58" i="8"/>
  <c r="AY56" i="8"/>
  <c r="AX56" i="8"/>
  <c r="AW56" i="8"/>
  <c r="AU56" i="8"/>
  <c r="AS56" i="8"/>
  <c r="AK56" i="8"/>
  <c r="AG56" i="8"/>
  <c r="AB56" i="8"/>
  <c r="AY55" i="8"/>
  <c r="AX55" i="8"/>
  <c r="AW55" i="8"/>
  <c r="AU55" i="8"/>
  <c r="AS55" i="8"/>
  <c r="AK55" i="8"/>
  <c r="AG55" i="8"/>
  <c r="AB55" i="8"/>
  <c r="AY53" i="8"/>
  <c r="AX53" i="8"/>
  <c r="AW53" i="8"/>
  <c r="AQ53" i="8"/>
  <c r="AK53" i="8"/>
  <c r="AF53" i="8"/>
  <c r="AB53" i="8"/>
  <c r="Y53" i="8"/>
  <c r="AY52" i="8"/>
  <c r="AX52" i="8"/>
  <c r="AW52" i="8"/>
  <c r="AQ52" i="8"/>
  <c r="AK52" i="8"/>
  <c r="AF52" i="8"/>
  <c r="AB52" i="8"/>
  <c r="Y52" i="8"/>
  <c r="AY50" i="8"/>
  <c r="AX50" i="8"/>
  <c r="AW50" i="8"/>
  <c r="AU50" i="8"/>
  <c r="AQ50" i="8"/>
  <c r="AG50" i="8"/>
  <c r="AY49" i="8"/>
  <c r="AX49" i="8"/>
  <c r="AW49" i="8"/>
  <c r="AU49" i="8"/>
  <c r="AQ49" i="8"/>
  <c r="AG49" i="8"/>
  <c r="AY47" i="8"/>
  <c r="AX47" i="8"/>
  <c r="AW47" i="8"/>
  <c r="AS47" i="8"/>
  <c r="AK47" i="8"/>
  <c r="Y47" i="8"/>
  <c r="AY46" i="8"/>
  <c r="AX46" i="8"/>
  <c r="AW46" i="8"/>
  <c r="AS46" i="8"/>
  <c r="AK46" i="8"/>
  <c r="Y46" i="8"/>
  <c r="AY44" i="8"/>
  <c r="AX44" i="8"/>
  <c r="AW44" i="8"/>
  <c r="AK44" i="8"/>
  <c r="AG44" i="8"/>
  <c r="AY43" i="8"/>
  <c r="AX43" i="8"/>
  <c r="AW43" i="8"/>
  <c r="AK43" i="8"/>
  <c r="AG43" i="8"/>
  <c r="AY41" i="8"/>
  <c r="AX41" i="8"/>
  <c r="AW41" i="8"/>
  <c r="AQ41" i="8"/>
  <c r="AY40" i="8"/>
  <c r="AX40" i="8"/>
  <c r="AW40" i="8"/>
  <c r="AQ40" i="8"/>
  <c r="AY38" i="8"/>
  <c r="AX38" i="8"/>
  <c r="AW38" i="8"/>
  <c r="AS38" i="8"/>
  <c r="AY37" i="8"/>
  <c r="AX37" i="8"/>
  <c r="AW37" i="8"/>
  <c r="AS37" i="8"/>
  <c r="AY35" i="8"/>
  <c r="AX35" i="8"/>
  <c r="AW35" i="8"/>
  <c r="AG35" i="8"/>
  <c r="AY34" i="8"/>
  <c r="AX34" i="8"/>
  <c r="AW34" i="8"/>
  <c r="AG34" i="8"/>
  <c r="AY32" i="8"/>
  <c r="AX32" i="8"/>
  <c r="AW32" i="8"/>
  <c r="AU32" i="8"/>
  <c r="AF32" i="8"/>
  <c r="AB32" i="8"/>
  <c r="Y32" i="8"/>
  <c r="AY31" i="8"/>
  <c r="AX31" i="8"/>
  <c r="AW31" i="8"/>
  <c r="AU31" i="8"/>
  <c r="AF31" i="8"/>
  <c r="AB31" i="8"/>
  <c r="Y31" i="8"/>
  <c r="AY29" i="8"/>
  <c r="AX29" i="8"/>
  <c r="AW29" i="8"/>
  <c r="AU29" i="8"/>
  <c r="AY28" i="8"/>
  <c r="AX28" i="8"/>
  <c r="AW28" i="8"/>
  <c r="AU28" i="8"/>
  <c r="AY26" i="8"/>
  <c r="AX26" i="8"/>
  <c r="AW26" i="8"/>
  <c r="AU26" i="8"/>
  <c r="AS26" i="8"/>
  <c r="AK26" i="8"/>
  <c r="AG26" i="8"/>
  <c r="AF26" i="8"/>
  <c r="AB26" i="8"/>
  <c r="Y26" i="8"/>
  <c r="AY25" i="8"/>
  <c r="AX25" i="8"/>
  <c r="AW25" i="8"/>
  <c r="AU25" i="8"/>
  <c r="AS25" i="8"/>
  <c r="AK25" i="8"/>
  <c r="AG25" i="8"/>
  <c r="AF25" i="8"/>
  <c r="AB25" i="8"/>
  <c r="Y25" i="8"/>
  <c r="AY23" i="8"/>
  <c r="AX23" i="8"/>
  <c r="AW23" i="8"/>
  <c r="AY22" i="8"/>
  <c r="AX22" i="8"/>
  <c r="AW22" i="8"/>
  <c r="AV23" i="8"/>
  <c r="AP23" i="8"/>
  <c r="AV22" i="8"/>
  <c r="AP22" i="8"/>
  <c r="AO23" i="8"/>
  <c r="AI23" i="8"/>
  <c r="AO22" i="8"/>
  <c r="AI22" i="8"/>
  <c r="AG23" i="8"/>
  <c r="AC23" i="8"/>
  <c r="AG22" i="8"/>
  <c r="AC22" i="8"/>
  <c r="AA23" i="8"/>
  <c r="X23" i="8"/>
  <c r="AA22" i="8"/>
  <c r="X22" i="8"/>
  <c r="D47" i="5"/>
  <c r="D44" i="5"/>
  <c r="D41"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6" i="5"/>
  <c r="T8" i="5"/>
  <c r="R8" i="5"/>
  <c r="L8" i="5"/>
  <c r="T7" i="5"/>
  <c r="R7" i="5"/>
  <c r="L7" i="5"/>
  <c r="T6" i="5"/>
  <c r="R6" i="5"/>
  <c r="L6" i="5"/>
  <c r="T43" i="5"/>
  <c r="L43" i="5"/>
  <c r="T42" i="5"/>
  <c r="R42" i="5"/>
  <c r="L42" i="5"/>
  <c r="T40" i="5"/>
  <c r="L40" i="5"/>
  <c r="T39" i="5"/>
  <c r="L39" i="5"/>
  <c r="L44" i="5" l="1"/>
  <c r="L41" i="5"/>
  <c r="AY72" i="8"/>
  <c r="AW72" i="8"/>
  <c r="AX72" i="8"/>
  <c r="X6" i="5"/>
  <c r="X7" i="5"/>
  <c r="AB40" i="8" s="1"/>
  <c r="X8" i="5"/>
  <c r="R40" i="5"/>
  <c r="X40" i="5" s="1"/>
  <c r="Z40" i="5" s="1"/>
  <c r="X42" i="5"/>
  <c r="R43" i="5"/>
  <c r="X43" i="5" s="1"/>
  <c r="Z43" i="5" s="1"/>
  <c r="R39" i="5"/>
  <c r="X39" i="5" s="1"/>
  <c r="AS49" i="8" l="1"/>
  <c r="AF55" i="8"/>
  <c r="Y40" i="8"/>
  <c r="Y55" i="8"/>
  <c r="AQ55" i="8"/>
  <c r="X41" i="5"/>
  <c r="AK67" i="8" s="1"/>
  <c r="Z7" i="5"/>
  <c r="AB41" i="8" s="1"/>
  <c r="Z42" i="5"/>
  <c r="X44" i="5"/>
  <c r="Y28" i="8"/>
  <c r="AG46" i="8"/>
  <c r="AQ37" i="8"/>
  <c r="AB37" i="8"/>
  <c r="AQ31" i="8"/>
  <c r="AD22" i="8"/>
  <c r="AF46" i="8"/>
  <c r="AK37" i="8"/>
  <c r="AK31" i="8"/>
  <c r="AG28" i="8"/>
  <c r="AG31" i="8"/>
  <c r="AU46" i="8"/>
  <c r="AS40" i="8"/>
  <c r="AU67" i="8"/>
  <c r="AS67" i="8"/>
  <c r="AB67" i="8"/>
  <c r="Z22" i="8"/>
  <c r="AU37" i="8"/>
  <c r="AF28" i="8"/>
  <c r="AS43" i="8"/>
  <c r="AF37" i="8"/>
  <c r="AK34" i="8"/>
  <c r="AQ28" i="8"/>
  <c r="AB49" i="8"/>
  <c r="AB43" i="8"/>
  <c r="AK49" i="8"/>
  <c r="AR22" i="8"/>
  <c r="AM22" i="8"/>
  <c r="AH22" i="8"/>
  <c r="AT22" i="8"/>
  <c r="AB22" i="8"/>
  <c r="AU22" i="8"/>
  <c r="AQ22" i="8"/>
  <c r="AL22" i="8"/>
  <c r="AK22" i="8"/>
  <c r="AN22" i="8"/>
  <c r="AF22" i="8"/>
  <c r="AS22" i="8"/>
  <c r="AJ22" i="8"/>
  <c r="AE22" i="8"/>
  <c r="Y22" i="8"/>
  <c r="U22" i="8"/>
  <c r="W22" i="8"/>
  <c r="V22" i="8"/>
  <c r="Z8" i="5"/>
  <c r="Z6" i="5"/>
  <c r="Z44" i="5"/>
  <c r="Z41" i="5"/>
  <c r="AK68" i="8" s="1"/>
  <c r="Z39" i="5"/>
  <c r="AG67" i="8" l="1"/>
  <c r="AU47" i="8"/>
  <c r="AG32" i="8"/>
  <c r="AS41" i="8"/>
  <c r="Y56" i="8"/>
  <c r="AS50" i="8"/>
  <c r="AF56" i="8"/>
  <c r="AQ56" i="8"/>
  <c r="Y41" i="8"/>
  <c r="Z23" i="8"/>
  <c r="AK50" i="8"/>
  <c r="AQ29" i="8"/>
  <c r="AU38" i="8"/>
  <c r="AS44" i="8"/>
  <c r="AF38" i="8"/>
  <c r="AK35" i="8"/>
  <c r="AB50" i="8"/>
  <c r="AB44" i="8"/>
  <c r="AF29" i="8"/>
  <c r="AF47" i="8"/>
  <c r="AK38" i="8"/>
  <c r="AK32" i="8"/>
  <c r="Y29" i="8"/>
  <c r="AG29" i="8"/>
  <c r="AG47" i="8"/>
  <c r="AQ38" i="8"/>
  <c r="AB38" i="8"/>
  <c r="AQ32" i="8"/>
  <c r="AD23" i="8"/>
  <c r="AU68" i="8"/>
  <c r="AG68" i="8"/>
  <c r="AS68" i="8"/>
  <c r="AB68" i="8"/>
  <c r="AS23" i="8"/>
  <c r="AN23" i="8"/>
  <c r="AJ23" i="8"/>
  <c r="AE23" i="8"/>
  <c r="AT23" i="8"/>
  <c r="AK23" i="8"/>
  <c r="AB23" i="8"/>
  <c r="AR23" i="8"/>
  <c r="AM23" i="8"/>
  <c r="AH23" i="8"/>
  <c r="AU23" i="8"/>
  <c r="AF23" i="8"/>
  <c r="AQ23" i="8"/>
  <c r="AL23" i="8"/>
  <c r="AZ22" i="8"/>
  <c r="BB22" i="8" s="1"/>
  <c r="V23" i="8"/>
  <c r="Y23" i="8"/>
  <c r="U23" i="8"/>
  <c r="W23" i="8"/>
  <c r="AZ23" i="8" l="1"/>
  <c r="BB23" i="8" s="1"/>
  <c r="AY18" i="8" l="1"/>
  <c r="G56" i="8" l="1"/>
  <c r="G68" i="8" l="1"/>
  <c r="G65" i="8"/>
  <c r="G62" i="8"/>
  <c r="G59" i="8"/>
  <c r="G53" i="8"/>
  <c r="G50" i="8"/>
  <c r="G47" i="8"/>
  <c r="G44" i="8"/>
  <c r="G41" i="8"/>
  <c r="G38" i="8"/>
  <c r="G35" i="8"/>
  <c r="G32" i="8"/>
  <c r="G29" i="8"/>
  <c r="G26" i="8"/>
  <c r="G23" i="8"/>
  <c r="B25" i="8"/>
  <c r="B28" i="8" s="1"/>
  <c r="B31" i="8" s="1"/>
  <c r="B34" i="8" s="1"/>
  <c r="B37" i="8" s="1"/>
  <c r="B40" i="8" s="1"/>
  <c r="B43" i="8" s="1"/>
  <c r="B46" i="8" s="1"/>
  <c r="B49" i="8" s="1"/>
  <c r="B52" i="8" s="1"/>
  <c r="AD2" i="8"/>
  <c r="AS19" i="8" l="1"/>
  <c r="AS20" i="8" s="1"/>
  <c r="AX18" i="8"/>
  <c r="AX19" i="8" s="1"/>
  <c r="AX20" i="8" s="1"/>
  <c r="AW18" i="8"/>
  <c r="AW19" i="8" s="1"/>
  <c r="AW20" i="8" s="1"/>
  <c r="B55" i="8"/>
  <c r="B58" i="8" s="1"/>
  <c r="B61" i="8" s="1"/>
  <c r="B64" i="8" s="1"/>
  <c r="B67" i="8" s="1"/>
  <c r="AD19" i="8"/>
  <c r="AD20" i="8" s="1"/>
  <c r="AL19" i="8"/>
  <c r="AL20" i="8" s="1"/>
  <c r="AT19" i="8"/>
  <c r="AT20" i="8" s="1"/>
  <c r="V19" i="8"/>
  <c r="V20" i="8" s="1"/>
  <c r="W19" i="8"/>
  <c r="W20" i="8" s="1"/>
  <c r="AE19" i="8"/>
  <c r="AE20" i="8" s="1"/>
  <c r="AM19" i="8"/>
  <c r="AM20" i="8" s="1"/>
  <c r="AU19" i="8"/>
  <c r="AU20" i="8" s="1"/>
  <c r="Z19" i="8"/>
  <c r="Z20" i="8" s="1"/>
  <c r="AH19" i="8"/>
  <c r="AH20" i="8" s="1"/>
  <c r="AP19" i="8"/>
  <c r="AP20" i="8" s="1"/>
  <c r="AA19" i="8"/>
  <c r="AA20" i="8" s="1"/>
  <c r="AI19" i="8"/>
  <c r="AI20" i="8" s="1"/>
  <c r="AQ19" i="8"/>
  <c r="AQ20" i="8" s="1"/>
  <c r="AY73" i="8"/>
  <c r="AY19" i="8"/>
  <c r="AY20" i="8" s="1"/>
  <c r="X19" i="8"/>
  <c r="X20" i="8" s="1"/>
  <c r="AB19" i="8"/>
  <c r="AB20" i="8" s="1"/>
  <c r="AF19" i="8"/>
  <c r="AF20" i="8" s="1"/>
  <c r="AJ19" i="8"/>
  <c r="AJ20" i="8" s="1"/>
  <c r="AN19" i="8"/>
  <c r="AN20" i="8" s="1"/>
  <c r="AR19" i="8"/>
  <c r="AR20" i="8" s="1"/>
  <c r="AV19" i="8"/>
  <c r="AV20" i="8" s="1"/>
  <c r="BC8" i="8"/>
  <c r="U19" i="8"/>
  <c r="U20" i="8" s="1"/>
  <c r="Y19" i="8"/>
  <c r="Y20" i="8" s="1"/>
  <c r="AC19" i="8"/>
  <c r="AC20" i="8" s="1"/>
  <c r="AG19" i="8"/>
  <c r="AG20" i="8" s="1"/>
  <c r="AK19" i="8"/>
  <c r="AK20" i="8" s="1"/>
  <c r="AO19" i="8"/>
  <c r="AO20" i="8" s="1"/>
  <c r="L45" i="5" l="1"/>
  <c r="L46" i="5"/>
  <c r="L10" i="5"/>
  <c r="L11" i="5"/>
  <c r="L12" i="5"/>
  <c r="L13" i="5"/>
  <c r="L14" i="5"/>
  <c r="L15" i="5"/>
  <c r="L16" i="5"/>
  <c r="L17" i="5"/>
  <c r="L18" i="5"/>
  <c r="L19" i="5"/>
  <c r="L20" i="5"/>
  <c r="L21" i="5"/>
  <c r="L22" i="5"/>
  <c r="L9" i="5"/>
  <c r="T46" i="5"/>
  <c r="R46" i="5"/>
  <c r="T45" i="5"/>
  <c r="R45" i="5"/>
  <c r="T22" i="5"/>
  <c r="R22" i="5"/>
  <c r="X22" i="5" s="1"/>
  <c r="T21" i="5"/>
  <c r="R21" i="5"/>
  <c r="T20" i="5"/>
  <c r="R20" i="5"/>
  <c r="T19" i="5"/>
  <c r="R19" i="5"/>
  <c r="T18" i="5"/>
  <c r="R18" i="5"/>
  <c r="T17" i="5"/>
  <c r="R17" i="5"/>
  <c r="T16" i="5"/>
  <c r="R16" i="5"/>
  <c r="T15" i="5"/>
  <c r="R15" i="5"/>
  <c r="T14" i="5"/>
  <c r="R14" i="5"/>
  <c r="T13" i="5"/>
  <c r="R13" i="5"/>
  <c r="T12" i="5"/>
  <c r="R12" i="5"/>
  <c r="T11" i="5"/>
  <c r="R11" i="5"/>
  <c r="T10" i="5"/>
  <c r="R10" i="5"/>
  <c r="T9" i="5"/>
  <c r="R9" i="5"/>
  <c r="L47" i="5" l="1"/>
  <c r="X14" i="5"/>
  <c r="AG37" i="8" s="1"/>
  <c r="AQ46" i="8"/>
  <c r="AU43" i="8"/>
  <c r="AF40" i="8"/>
  <c r="AB28" i="8"/>
  <c r="X45" i="5"/>
  <c r="Z14" i="5"/>
  <c r="Z22" i="5"/>
  <c r="X17" i="5"/>
  <c r="Z17" i="5" s="1"/>
  <c r="X19" i="5"/>
  <c r="Z19" i="5" s="1"/>
  <c r="X12" i="5"/>
  <c r="AB64" i="8" s="1"/>
  <c r="X46" i="5"/>
  <c r="Z46" i="5" s="1"/>
  <c r="X10" i="5"/>
  <c r="AB58" i="8" s="1"/>
  <c r="X16" i="5"/>
  <c r="Z16" i="5" s="1"/>
  <c r="X18" i="5"/>
  <c r="Z18" i="5" s="1"/>
  <c r="X20" i="5"/>
  <c r="Z20" i="5" s="1"/>
  <c r="X13" i="5"/>
  <c r="AB61" i="8" s="1"/>
  <c r="X21" i="5"/>
  <c r="Z21" i="5" s="1"/>
  <c r="X15" i="5"/>
  <c r="X11" i="5"/>
  <c r="X9" i="5"/>
  <c r="AQ25" i="8" s="1"/>
  <c r="AS28" i="8" l="1"/>
  <c r="Y37" i="8"/>
  <c r="AK40" i="8"/>
  <c r="AF49" i="8"/>
  <c r="Y49" i="8"/>
  <c r="Z45" i="5"/>
  <c r="X47" i="5"/>
  <c r="Z15" i="5"/>
  <c r="AB46" i="8"/>
  <c r="AF43" i="8"/>
  <c r="AS31" i="8"/>
  <c r="AQ43" i="8"/>
  <c r="AU40" i="8"/>
  <c r="AG40" i="8"/>
  <c r="AK28" i="8"/>
  <c r="Y43" i="8"/>
  <c r="Z12" i="5"/>
  <c r="AB65" i="8" s="1"/>
  <c r="AQ64" i="8"/>
  <c r="AK64" i="8"/>
  <c r="Y64" i="8"/>
  <c r="AU64" i="8"/>
  <c r="AG64" i="8"/>
  <c r="AS64" i="8"/>
  <c r="AF41" i="8"/>
  <c r="Y38" i="8"/>
  <c r="AQ47" i="8"/>
  <c r="AU44" i="8"/>
  <c r="AG38" i="8"/>
  <c r="AK41" i="8"/>
  <c r="AQ34" i="8"/>
  <c r="AB34" i="8"/>
  <c r="Y34" i="8"/>
  <c r="AU34" i="8"/>
  <c r="AS34" i="8"/>
  <c r="AF34" i="8"/>
  <c r="Z13" i="5"/>
  <c r="AB62" i="8" s="1"/>
  <c r="AF61" i="8"/>
  <c r="AQ61" i="8"/>
  <c r="AK61" i="8"/>
  <c r="Y61" i="8"/>
  <c r="Z10" i="5"/>
  <c r="AB59" i="8" s="1"/>
  <c r="Y58" i="8"/>
  <c r="AU58" i="8"/>
  <c r="AG58" i="8"/>
  <c r="AF58" i="8"/>
  <c r="Z11" i="5"/>
  <c r="AU52" i="8"/>
  <c r="AG52" i="8"/>
  <c r="AS52" i="8"/>
  <c r="AS29" i="8"/>
  <c r="AB29" i="8"/>
  <c r="Z9" i="5"/>
  <c r="AQ26" i="8" s="1"/>
  <c r="AT67" i="8"/>
  <c r="AP67" i="8"/>
  <c r="AL67" i="8"/>
  <c r="AH67" i="8"/>
  <c r="AD67" i="8"/>
  <c r="Z67" i="8"/>
  <c r="V67" i="8"/>
  <c r="AV64" i="8"/>
  <c r="AR64" i="8"/>
  <c r="AN64" i="8"/>
  <c r="AJ64" i="8"/>
  <c r="X64" i="8"/>
  <c r="AT61" i="8"/>
  <c r="AP61" i="8"/>
  <c r="AL61" i="8"/>
  <c r="AH61" i="8"/>
  <c r="AD61" i="8"/>
  <c r="Z61" i="8"/>
  <c r="V61" i="8"/>
  <c r="AV58" i="8"/>
  <c r="AR58" i="8"/>
  <c r="AN58" i="8"/>
  <c r="AJ58" i="8"/>
  <c r="X58" i="8"/>
  <c r="AT55" i="8"/>
  <c r="AP55" i="8"/>
  <c r="AL55" i="8"/>
  <c r="AH55" i="8"/>
  <c r="AD55" i="8"/>
  <c r="Z55" i="8"/>
  <c r="V55" i="8"/>
  <c r="AV52" i="8"/>
  <c r="AR52" i="8"/>
  <c r="AN52" i="8"/>
  <c r="AJ52" i="8"/>
  <c r="X52" i="8"/>
  <c r="AT49" i="8"/>
  <c r="AP49" i="8"/>
  <c r="AL49" i="8"/>
  <c r="AH49" i="8"/>
  <c r="AD49" i="8"/>
  <c r="Z49" i="8"/>
  <c r="V49" i="8"/>
  <c r="AV46" i="8"/>
  <c r="AR46" i="8"/>
  <c r="AN46" i="8"/>
  <c r="AJ46" i="8"/>
  <c r="X46" i="8"/>
  <c r="AO67" i="8"/>
  <c r="AC67" i="8"/>
  <c r="U67" i="8"/>
  <c r="AM64" i="8"/>
  <c r="AI64" i="8"/>
  <c r="AE64" i="8"/>
  <c r="AA64" i="8"/>
  <c r="W64" i="8"/>
  <c r="AO61" i="8"/>
  <c r="AC61" i="8"/>
  <c r="U61" i="8"/>
  <c r="AM58" i="8"/>
  <c r="AI58" i="8"/>
  <c r="AE58" i="8"/>
  <c r="AA58" i="8"/>
  <c r="W58" i="8"/>
  <c r="AO55" i="8"/>
  <c r="AC55" i="8"/>
  <c r="U55" i="8"/>
  <c r="AM52" i="8"/>
  <c r="AI52" i="8"/>
  <c r="AE52" i="8"/>
  <c r="AA52" i="8"/>
  <c r="W52" i="8"/>
  <c r="AO49" i="8"/>
  <c r="AC49" i="8"/>
  <c r="U49" i="8"/>
  <c r="AM46" i="8"/>
  <c r="AI46" i="8"/>
  <c r="AE46" i="8"/>
  <c r="AA46" i="8"/>
  <c r="W46" i="8"/>
  <c r="AM67" i="8"/>
  <c r="AA67" i="8"/>
  <c r="AL64" i="8"/>
  <c r="Z64" i="8"/>
  <c r="AM61" i="8"/>
  <c r="AA61" i="8"/>
  <c r="AL58" i="8"/>
  <c r="Z58" i="8"/>
  <c r="AM55" i="8"/>
  <c r="AA55" i="8"/>
  <c r="AL52" i="8"/>
  <c r="Z52" i="8"/>
  <c r="AM49" i="8"/>
  <c r="AA49" i="8"/>
  <c r="AL46" i="8"/>
  <c r="Z46" i="8"/>
  <c r="AV43" i="8"/>
  <c r="AR43" i="8"/>
  <c r="AN43" i="8"/>
  <c r="AJ43" i="8"/>
  <c r="X43" i="8"/>
  <c r="AT40" i="8"/>
  <c r="AP40" i="8"/>
  <c r="AL40" i="8"/>
  <c r="AH40" i="8"/>
  <c r="AD40" i="8"/>
  <c r="Z40" i="8"/>
  <c r="V40" i="8"/>
  <c r="AV37" i="8"/>
  <c r="AR37" i="8"/>
  <c r="AN37" i="8"/>
  <c r="AJ37" i="8"/>
  <c r="X37" i="8"/>
  <c r="AT34" i="8"/>
  <c r="AP34" i="8"/>
  <c r="AL34" i="8"/>
  <c r="AH34" i="8"/>
  <c r="AD34" i="8"/>
  <c r="Z34" i="8"/>
  <c r="V34" i="8"/>
  <c r="AV31" i="8"/>
  <c r="AR31" i="8"/>
  <c r="AN31" i="8"/>
  <c r="AJ31" i="8"/>
  <c r="X31" i="8"/>
  <c r="AR67" i="8"/>
  <c r="AD64" i="8"/>
  <c r="AR61" i="8"/>
  <c r="AD58" i="8"/>
  <c r="AR55" i="8"/>
  <c r="AD52" i="8"/>
  <c r="AR49" i="8"/>
  <c r="AD46" i="8"/>
  <c r="AM43" i="8"/>
  <c r="AI43" i="8"/>
  <c r="AE43" i="8"/>
  <c r="AA43" i="8"/>
  <c r="W43" i="8"/>
  <c r="AO40" i="8"/>
  <c r="AC40" i="8"/>
  <c r="U40" i="8"/>
  <c r="AM37" i="8"/>
  <c r="AI37" i="8"/>
  <c r="AE37" i="8"/>
  <c r="AA37" i="8"/>
  <c r="W37" i="8"/>
  <c r="AO34" i="8"/>
  <c r="AC34" i="8"/>
  <c r="U34" i="8"/>
  <c r="AM31" i="8"/>
  <c r="AI31" i="8"/>
  <c r="AE31" i="8"/>
  <c r="AA31" i="8"/>
  <c r="W31" i="8"/>
  <c r="AO28" i="8"/>
  <c r="AC28" i="8"/>
  <c r="U28" i="8"/>
  <c r="AM25" i="8"/>
  <c r="AV67" i="8"/>
  <c r="AJ67" i="8"/>
  <c r="AE67" i="8"/>
  <c r="X67" i="8"/>
  <c r="AH64" i="8"/>
  <c r="X61" i="8"/>
  <c r="AC58" i="8"/>
  <c r="U58" i="8"/>
  <c r="AV55" i="8"/>
  <c r="AN55" i="8"/>
  <c r="AT52" i="8"/>
  <c r="AO52" i="8"/>
  <c r="V52" i="8"/>
  <c r="AI49" i="8"/>
  <c r="AP46" i="8"/>
  <c r="AT43" i="8"/>
  <c r="AO43" i="8"/>
  <c r="U43" i="8"/>
  <c r="AN40" i="8"/>
  <c r="AI40" i="8"/>
  <c r="W40" i="8"/>
  <c r="AT37" i="8"/>
  <c r="AO37" i="8"/>
  <c r="U37" i="8"/>
  <c r="AN34" i="8"/>
  <c r="AI34" i="8"/>
  <c r="W34" i="8"/>
  <c r="AT31" i="8"/>
  <c r="AO31" i="8"/>
  <c r="U31" i="8"/>
  <c r="AL28" i="8"/>
  <c r="AH28" i="8"/>
  <c r="AD28" i="8"/>
  <c r="AO25" i="8"/>
  <c r="AJ25" i="8"/>
  <c r="X25" i="8"/>
  <c r="W28" i="8"/>
  <c r="AD25" i="8"/>
  <c r="AN67" i="8"/>
  <c r="U64" i="8"/>
  <c r="AV61" i="8"/>
  <c r="AT58" i="8"/>
  <c r="AE49" i="8"/>
  <c r="AC43" i="8"/>
  <c r="AV40" i="8"/>
  <c r="X40" i="8"/>
  <c r="AP37" i="8"/>
  <c r="V37" i="8"/>
  <c r="AJ34" i="8"/>
  <c r="AC31" i="8"/>
  <c r="AR28" i="8"/>
  <c r="AE28" i="8"/>
  <c r="AT25" i="8"/>
  <c r="U25" i="8"/>
  <c r="AI67" i="8"/>
  <c r="AP64" i="8"/>
  <c r="AJ61" i="8"/>
  <c r="AE61" i="8"/>
  <c r="W61" i="8"/>
  <c r="AH58" i="8"/>
  <c r="X55" i="8"/>
  <c r="AC52" i="8"/>
  <c r="U52" i="8"/>
  <c r="AV49" i="8"/>
  <c r="AN49" i="8"/>
  <c r="AT46" i="8"/>
  <c r="AO46" i="8"/>
  <c r="V46" i="8"/>
  <c r="AL43" i="8"/>
  <c r="Z43" i="8"/>
  <c r="AM40" i="8"/>
  <c r="AA40" i="8"/>
  <c r="AL37" i="8"/>
  <c r="Z37" i="8"/>
  <c r="AM34" i="8"/>
  <c r="AA34" i="8"/>
  <c r="AL31" i="8"/>
  <c r="Z31" i="8"/>
  <c r="AT28" i="8"/>
  <c r="AP28" i="8"/>
  <c r="X28" i="8"/>
  <c r="AV25" i="8"/>
  <c r="AR25" i="8"/>
  <c r="AN25" i="8"/>
  <c r="AI25" i="8"/>
  <c r="AE25" i="8"/>
  <c r="AA25" i="8"/>
  <c r="W25" i="8"/>
  <c r="AR40" i="8"/>
  <c r="AD37" i="8"/>
  <c r="AJ28" i="8"/>
  <c r="AH25" i="8"/>
  <c r="V25" i="8"/>
  <c r="AC64" i="8"/>
  <c r="V58" i="8"/>
  <c r="AI55" i="8"/>
  <c r="AP52" i="8"/>
  <c r="AJ49" i="8"/>
  <c r="AH46" i="8"/>
  <c r="AP43" i="8"/>
  <c r="V43" i="8"/>
  <c r="AE40" i="8"/>
  <c r="AH37" i="8"/>
  <c r="AE34" i="8"/>
  <c r="AH31" i="8"/>
  <c r="AM28" i="8"/>
  <c r="Z28" i="8"/>
  <c r="AP25" i="8"/>
  <c r="W67" i="8"/>
  <c r="AT64" i="8"/>
  <c r="AO64" i="8"/>
  <c r="V64" i="8"/>
  <c r="AI61" i="8"/>
  <c r="AP58" i="8"/>
  <c r="AJ55" i="8"/>
  <c r="AE55" i="8"/>
  <c r="W55" i="8"/>
  <c r="AH52" i="8"/>
  <c r="X49" i="8"/>
  <c r="AC46" i="8"/>
  <c r="U46" i="8"/>
  <c r="AD43" i="8"/>
  <c r="AR34" i="8"/>
  <c r="AD31" i="8"/>
  <c r="AN28" i="8"/>
  <c r="AA28" i="8"/>
  <c r="AL25" i="8"/>
  <c r="Z25" i="8"/>
  <c r="AN61" i="8"/>
  <c r="AO58" i="8"/>
  <c r="W49" i="8"/>
  <c r="AH43" i="8"/>
  <c r="AJ40" i="8"/>
  <c r="AC37" i="8"/>
  <c r="AV34" i="8"/>
  <c r="X34" i="8"/>
  <c r="AP31" i="8"/>
  <c r="V31" i="8"/>
  <c r="AV28" i="8"/>
  <c r="AI28" i="8"/>
  <c r="V28" i="8"/>
  <c r="AC25" i="8"/>
  <c r="AF50" i="8" l="1"/>
  <c r="Y50" i="8"/>
  <c r="AB72" i="8"/>
  <c r="AS72" i="8"/>
  <c r="AG72" i="8"/>
  <c r="AU72" i="8"/>
  <c r="Y72" i="8"/>
  <c r="AF72" i="8"/>
  <c r="AK72" i="8"/>
  <c r="AQ72" i="8"/>
  <c r="AS53" i="8"/>
  <c r="AU53" i="8"/>
  <c r="AG53" i="8"/>
  <c r="AF59" i="8"/>
  <c r="Y59" i="8"/>
  <c r="AU59" i="8"/>
  <c r="AG59" i="8"/>
  <c r="AS65" i="8"/>
  <c r="AQ65" i="8"/>
  <c r="AK65" i="8"/>
  <c r="Y65" i="8"/>
  <c r="AU65" i="8"/>
  <c r="AG65" i="8"/>
  <c r="AS35" i="8"/>
  <c r="AF35" i="8"/>
  <c r="AQ35" i="8"/>
  <c r="AB35" i="8"/>
  <c r="Y35" i="8"/>
  <c r="AU35" i="8"/>
  <c r="AK62" i="8"/>
  <c r="Y62" i="8"/>
  <c r="AF62" i="8"/>
  <c r="AQ62" i="8"/>
  <c r="Y44" i="8"/>
  <c r="AB47" i="8"/>
  <c r="AK29" i="8"/>
  <c r="AF44" i="8"/>
  <c r="AS32" i="8"/>
  <c r="AQ44" i="8"/>
  <c r="AU41" i="8"/>
  <c r="AG41" i="8"/>
  <c r="AN72" i="8"/>
  <c r="V72" i="8"/>
  <c r="AZ46" i="8"/>
  <c r="BB46" i="8" s="1"/>
  <c r="X72" i="8"/>
  <c r="AD72" i="8"/>
  <c r="AE72" i="8"/>
  <c r="W72" i="8"/>
  <c r="AZ37" i="8"/>
  <c r="BB37" i="8" s="1"/>
  <c r="AZ58" i="8"/>
  <c r="BB58" i="8" s="1"/>
  <c r="AZ49" i="8"/>
  <c r="BB49" i="8" s="1"/>
  <c r="AZ55" i="8"/>
  <c r="BB55" i="8" s="1"/>
  <c r="AV72" i="8"/>
  <c r="AT72" i="8"/>
  <c r="AZ52" i="8"/>
  <c r="BB52" i="8" s="1"/>
  <c r="AR72" i="8"/>
  <c r="AL72" i="8"/>
  <c r="AZ28" i="8"/>
  <c r="BB28" i="8" s="1"/>
  <c r="U72" i="8"/>
  <c r="AZ34" i="8"/>
  <c r="BB34" i="8" s="1"/>
  <c r="AZ40" i="8"/>
  <c r="BB40" i="8" s="1"/>
  <c r="AO72" i="8"/>
  <c r="AZ61" i="8"/>
  <c r="BB61" i="8" s="1"/>
  <c r="AZ67" i="8"/>
  <c r="BB67" i="8" s="1"/>
  <c r="AI72" i="8"/>
  <c r="AP72" i="8"/>
  <c r="AZ64" i="8"/>
  <c r="BB64" i="8" s="1"/>
  <c r="AH72" i="8"/>
  <c r="Z72" i="8"/>
  <c r="AJ72" i="8"/>
  <c r="AA72" i="8"/>
  <c r="AM72" i="8"/>
  <c r="AZ25" i="8"/>
  <c r="BB25" i="8" s="1"/>
  <c r="AZ31" i="8"/>
  <c r="BB31" i="8" s="1"/>
  <c r="AZ43" i="8"/>
  <c r="BB43" i="8" s="1"/>
  <c r="AC72" i="8"/>
  <c r="AM68" i="8"/>
  <c r="AI68" i="8"/>
  <c r="AE68" i="8"/>
  <c r="AA68" i="8"/>
  <c r="W68" i="8"/>
  <c r="AO65" i="8"/>
  <c r="AC65" i="8"/>
  <c r="U65" i="8"/>
  <c r="AM62" i="8"/>
  <c r="AI62" i="8"/>
  <c r="AE62" i="8"/>
  <c r="AA62" i="8"/>
  <c r="W62" i="8"/>
  <c r="AO59" i="8"/>
  <c r="AC59" i="8"/>
  <c r="U59" i="8"/>
  <c r="AM56" i="8"/>
  <c r="AI56" i="8"/>
  <c r="AE56" i="8"/>
  <c r="AA56" i="8"/>
  <c r="W56" i="8"/>
  <c r="AO53" i="8"/>
  <c r="AC53" i="8"/>
  <c r="U53" i="8"/>
  <c r="AM50" i="8"/>
  <c r="AI50" i="8"/>
  <c r="AE50" i="8"/>
  <c r="AA50" i="8"/>
  <c r="W50" i="8"/>
  <c r="AO47" i="8"/>
  <c r="AC47" i="8"/>
  <c r="U47" i="8"/>
  <c r="AM44" i="8"/>
  <c r="AI44" i="8"/>
  <c r="AE44" i="8"/>
  <c r="AA44" i="8"/>
  <c r="W44" i="8"/>
  <c r="AT68" i="8"/>
  <c r="AP68" i="8"/>
  <c r="AL68" i="8"/>
  <c r="AH68" i="8"/>
  <c r="AD68" i="8"/>
  <c r="Z68" i="8"/>
  <c r="V68" i="8"/>
  <c r="AV65" i="8"/>
  <c r="AR65" i="8"/>
  <c r="AN65" i="8"/>
  <c r="AJ65" i="8"/>
  <c r="X65" i="8"/>
  <c r="AT62" i="8"/>
  <c r="AP62" i="8"/>
  <c r="AL62" i="8"/>
  <c r="AH62" i="8"/>
  <c r="AD62" i="8"/>
  <c r="Z62" i="8"/>
  <c r="V62" i="8"/>
  <c r="AV59" i="8"/>
  <c r="AR59" i="8"/>
  <c r="AN59" i="8"/>
  <c r="AJ59" i="8"/>
  <c r="X59" i="8"/>
  <c r="AT56" i="8"/>
  <c r="AP56" i="8"/>
  <c r="AL56" i="8"/>
  <c r="AH56" i="8"/>
  <c r="AD56" i="8"/>
  <c r="Z56" i="8"/>
  <c r="V56" i="8"/>
  <c r="AV53" i="8"/>
  <c r="AR53" i="8"/>
  <c r="AN53" i="8"/>
  <c r="AJ53" i="8"/>
  <c r="X53" i="8"/>
  <c r="AT50" i="8"/>
  <c r="AP50" i="8"/>
  <c r="AL50" i="8"/>
  <c r="AH50" i="8"/>
  <c r="AD50" i="8"/>
  <c r="Z50" i="8"/>
  <c r="V50" i="8"/>
  <c r="AV47" i="8"/>
  <c r="AR47" i="8"/>
  <c r="AN47" i="8"/>
  <c r="AJ47" i="8"/>
  <c r="X47" i="8"/>
  <c r="AT44" i="8"/>
  <c r="AP44" i="8"/>
  <c r="AL44" i="8"/>
  <c r="AH44" i="8"/>
  <c r="AD44" i="8"/>
  <c r="AO68" i="8"/>
  <c r="AT65" i="8"/>
  <c r="AM65" i="8"/>
  <c r="AH65" i="8"/>
  <c r="AD65" i="8"/>
  <c r="AO62" i="8"/>
  <c r="AT59" i="8"/>
  <c r="AM59" i="8"/>
  <c r="AH59" i="8"/>
  <c r="AD59" i="8"/>
  <c r="AO56" i="8"/>
  <c r="AT53" i="8"/>
  <c r="AM53" i="8"/>
  <c r="AH53" i="8"/>
  <c r="AD53" i="8"/>
  <c r="AO50" i="8"/>
  <c r="AT47" i="8"/>
  <c r="AM47" i="8"/>
  <c r="AH47" i="8"/>
  <c r="AD47" i="8"/>
  <c r="AO44" i="8"/>
  <c r="Z44" i="8"/>
  <c r="U44" i="8"/>
  <c r="AM41" i="8"/>
  <c r="AI41" i="8"/>
  <c r="AE41" i="8"/>
  <c r="AA41" i="8"/>
  <c r="W41" i="8"/>
  <c r="AO38" i="8"/>
  <c r="AC38" i="8"/>
  <c r="U38" i="8"/>
  <c r="AM35" i="8"/>
  <c r="AI35" i="8"/>
  <c r="AE35" i="8"/>
  <c r="AA35" i="8"/>
  <c r="W35" i="8"/>
  <c r="AO32" i="8"/>
  <c r="AC32" i="8"/>
  <c r="U32" i="8"/>
  <c r="AM29" i="8"/>
  <c r="AN68" i="8"/>
  <c r="X68" i="8"/>
  <c r="AL65" i="8"/>
  <c r="W65" i="8"/>
  <c r="AN62" i="8"/>
  <c r="X62" i="8"/>
  <c r="AL59" i="8"/>
  <c r="W59" i="8"/>
  <c r="AN56" i="8"/>
  <c r="X56" i="8"/>
  <c r="AL53" i="8"/>
  <c r="W53" i="8"/>
  <c r="AN50" i="8"/>
  <c r="X50" i="8"/>
  <c r="AL47" i="8"/>
  <c r="W47" i="8"/>
  <c r="AN44" i="8"/>
  <c r="AT41" i="8"/>
  <c r="AP41" i="8"/>
  <c r="AL41" i="8"/>
  <c r="AH41" i="8"/>
  <c r="AD41" i="8"/>
  <c r="Z41" i="8"/>
  <c r="V41" i="8"/>
  <c r="AV38" i="8"/>
  <c r="AR38" i="8"/>
  <c r="AN38" i="8"/>
  <c r="AJ38" i="8"/>
  <c r="X38" i="8"/>
  <c r="AT35" i="8"/>
  <c r="AP35" i="8"/>
  <c r="AL35" i="8"/>
  <c r="AH35" i="8"/>
  <c r="AD35" i="8"/>
  <c r="Z35" i="8"/>
  <c r="V35" i="8"/>
  <c r="AV32" i="8"/>
  <c r="AR32" i="8"/>
  <c r="AN32" i="8"/>
  <c r="AJ32" i="8"/>
  <c r="X32" i="8"/>
  <c r="AT29" i="8"/>
  <c r="AP29" i="8"/>
  <c r="AL29" i="8"/>
  <c r="AH29" i="8"/>
  <c r="AD29" i="8"/>
  <c r="Z29" i="8"/>
  <c r="V29" i="8"/>
  <c r="AV26" i="8"/>
  <c r="AR26" i="8"/>
  <c r="AN26" i="8"/>
  <c r="AJ26" i="8"/>
  <c r="X26" i="8"/>
  <c r="AR68" i="8"/>
  <c r="AC68" i="8"/>
  <c r="U68" i="8"/>
  <c r="AA65" i="8"/>
  <c r="V65" i="8"/>
  <c r="AJ68" i="8"/>
  <c r="Z65" i="8"/>
  <c r="AC62" i="8"/>
  <c r="AP59" i="8"/>
  <c r="Z59" i="8"/>
  <c r="AV56" i="8"/>
  <c r="U56" i="8"/>
  <c r="AA53" i="8"/>
  <c r="AR50" i="8"/>
  <c r="AI47" i="8"/>
  <c r="V47" i="8"/>
  <c r="AJ44" i="8"/>
  <c r="AV41" i="8"/>
  <c r="AJ41" i="8"/>
  <c r="AP38" i="8"/>
  <c r="AI38" i="8"/>
  <c r="AE38" i="8"/>
  <c r="Z38" i="8"/>
  <c r="AV35" i="8"/>
  <c r="AJ35" i="8"/>
  <c r="AP32" i="8"/>
  <c r="AI32" i="8"/>
  <c r="AE32" i="8"/>
  <c r="Z32" i="8"/>
  <c r="AV29" i="8"/>
  <c r="AJ29" i="8"/>
  <c r="AE29" i="8"/>
  <c r="AT26" i="8"/>
  <c r="AO26" i="8"/>
  <c r="AI26" i="8"/>
  <c r="AE26" i="8"/>
  <c r="AA26" i="8"/>
  <c r="V26" i="8"/>
  <c r="W29" i="8"/>
  <c r="AC26" i="8"/>
  <c r="AI53" i="8"/>
  <c r="AE47" i="8"/>
  <c r="V44" i="8"/>
  <c r="AR41" i="8"/>
  <c r="U35" i="8"/>
  <c r="V32" i="8"/>
  <c r="AA29" i="8"/>
  <c r="AP65" i="8"/>
  <c r="AJ62" i="8"/>
  <c r="AE59" i="8"/>
  <c r="AC56" i="8"/>
  <c r="AP53" i="8"/>
  <c r="Z53" i="8"/>
  <c r="AV50" i="8"/>
  <c r="U50" i="8"/>
  <c r="AA47" i="8"/>
  <c r="AR44" i="8"/>
  <c r="AO41" i="8"/>
  <c r="AT38" i="8"/>
  <c r="AM38" i="8"/>
  <c r="AH38" i="8"/>
  <c r="AD38" i="8"/>
  <c r="AO35" i="8"/>
  <c r="AT32" i="8"/>
  <c r="AM32" i="8"/>
  <c r="AH32" i="8"/>
  <c r="AD32" i="8"/>
  <c r="AO29" i="8"/>
  <c r="AI29" i="8"/>
  <c r="AC29" i="8"/>
  <c r="X29" i="8"/>
  <c r="AM26" i="8"/>
  <c r="AH26" i="8"/>
  <c r="AD26" i="8"/>
  <c r="Z26" i="8"/>
  <c r="U26" i="8"/>
  <c r="AN41" i="8"/>
  <c r="AL38" i="8"/>
  <c r="X35" i="8"/>
  <c r="W32" i="8"/>
  <c r="AN29" i="8"/>
  <c r="AL26" i="8"/>
  <c r="AV68" i="8"/>
  <c r="U62" i="8"/>
  <c r="AA59" i="8"/>
  <c r="AC41" i="8"/>
  <c r="AA38" i="8"/>
  <c r="AC35" i="8"/>
  <c r="AA32" i="8"/>
  <c r="U29" i="8"/>
  <c r="AP26" i="8"/>
  <c r="AE65" i="8"/>
  <c r="AR62" i="8"/>
  <c r="AI59" i="8"/>
  <c r="V59" i="8"/>
  <c r="AJ56" i="8"/>
  <c r="AE53" i="8"/>
  <c r="AC50" i="8"/>
  <c r="AP47" i="8"/>
  <c r="Z47" i="8"/>
  <c r="AV44" i="8"/>
  <c r="X44" i="8"/>
  <c r="X41" i="8"/>
  <c r="W38" i="8"/>
  <c r="AN35" i="8"/>
  <c r="AL32" i="8"/>
  <c r="AI65" i="8"/>
  <c r="AV62" i="8"/>
  <c r="AR56" i="8"/>
  <c r="V53" i="8"/>
  <c r="AJ50" i="8"/>
  <c r="AC44" i="8"/>
  <c r="U41" i="8"/>
  <c r="V38" i="8"/>
  <c r="AR35" i="8"/>
  <c r="AR29" i="8"/>
  <c r="W26" i="8"/>
  <c r="Z47" i="5"/>
  <c r="AZ72" i="8" l="1"/>
  <c r="AZ41" i="8"/>
  <c r="BB41" i="8" s="1"/>
  <c r="AZ62" i="8"/>
  <c r="BB62" i="8" s="1"/>
  <c r="AZ26" i="8"/>
  <c r="BB26" i="8" s="1"/>
  <c r="AZ56" i="8"/>
  <c r="BB56" i="8" s="1"/>
  <c r="AZ50" i="8"/>
  <c r="BB50" i="8" s="1"/>
  <c r="AZ68" i="8"/>
  <c r="BB68" i="8" s="1"/>
  <c r="AZ29" i="8"/>
  <c r="BB29" i="8" s="1"/>
  <c r="AZ32" i="8"/>
  <c r="BB32" i="8" s="1"/>
  <c r="AZ38" i="8"/>
  <c r="BB38" i="8" s="1"/>
  <c r="AZ44" i="8"/>
  <c r="BB44" i="8" s="1"/>
  <c r="AZ35" i="8"/>
  <c r="BB35" i="8" s="1"/>
  <c r="AZ47" i="8"/>
  <c r="BB47" i="8" s="1"/>
  <c r="AZ53" i="8"/>
  <c r="BB53" i="8" s="1"/>
  <c r="AZ59" i="8"/>
  <c r="BB59" i="8" s="1"/>
  <c r="AZ65" i="8"/>
  <c r="BB65" i="8" s="1"/>
  <c r="AI73" i="8"/>
  <c r="AE73" i="8"/>
  <c r="AX73" i="8"/>
  <c r="AP73" i="8"/>
  <c r="AL73" i="8"/>
  <c r="Z73" i="8"/>
  <c r="AS73" i="8"/>
  <c r="AG73" i="8"/>
  <c r="AN73" i="8"/>
  <c r="AB73" i="8"/>
  <c r="AR73" i="8"/>
  <c r="AK73" i="8"/>
  <c r="AU73" i="8"/>
  <c r="AJ73" i="8"/>
  <c r="AA73" i="8"/>
  <c r="X73" i="8"/>
  <c r="AO73" i="8"/>
  <c r="AM73" i="8"/>
  <c r="AV73" i="8"/>
  <c r="AQ73" i="8"/>
  <c r="AF73" i="8"/>
  <c r="AW73" i="8"/>
  <c r="AD73" i="8"/>
  <c r="Y73" i="8"/>
  <c r="AT73" i="8"/>
  <c r="W73" i="8"/>
  <c r="U73" i="8"/>
  <c r="AH73" i="8"/>
  <c r="V73" i="8"/>
  <c r="AC73" i="8"/>
  <c r="AZ73" i="8" l="1"/>
</calcChain>
</file>

<file path=xl/sharedStrings.xml><?xml version="1.0" encoding="utf-8"?>
<sst xmlns="http://schemas.openxmlformats.org/spreadsheetml/2006/main" count="4123" uniqueCount="1116">
  <si>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</si>
  <si>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</si>
  <si>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</si>
  <si>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</si>
  <si>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</si>
  <si>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</si>
  <si>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</si>
  <si>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</si>
  <si>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</si>
  <si>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</si>
  <si>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</si>
  <si>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</si>
  <si>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</si>
  <si>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</si>
  <si>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</si>
  <si>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</si>
  <si>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</si>
  <si>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</si>
  <si>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</si>
  <si>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</si>
  <si>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</si>
  <si>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</si>
  <si>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</si>
  <si>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</si>
  <si>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</si>
  <si>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</si>
  <si>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</si>
  <si>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</si>
  <si>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</si>
  <si>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</si>
  <si>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</si>
  <si>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</si>
  <si>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</si>
  <si>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</si>
  <si>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</si>
  <si>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</si>
  <si>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</si>
  <si>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</si>
  <si>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</si>
  <si>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</si>
  <si>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</si>
  <si>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</si>
  <si>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</si>
  <si>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</si>
  <si>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</si>
  <si>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</si>
  <si>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</si>
  <si>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</si>
  <si>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</si>
  <si>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</si>
  <si>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</si>
  <si>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</si>
  <si>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</si>
  <si>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</si>
  <si>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</si>
  <si>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</si>
  <si>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</si>
  <si>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</si>
  <si>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</si>
  <si>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</si>
  <si>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</si>
  <si>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</si>
  <si>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</si>
  <si>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</si>
  <si>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日中の勤務時間</t>
    <rPh sb="0" eb="2">
      <t>ニッチュウ</t>
    </rPh>
    <rPh sb="3" eb="5">
      <t>キンム</t>
    </rPh>
    <rPh sb="5" eb="7">
      <t>ジカン</t>
    </rPh>
    <phoneticPr fontId="2"/>
  </si>
  <si>
    <t>日中の時間帯</t>
    <rPh sb="0" eb="2">
      <t>ニッチュウ</t>
    </rPh>
    <rPh sb="3" eb="6">
      <t>ジカンタイ</t>
    </rPh>
    <phoneticPr fontId="2"/>
  </si>
  <si>
    <t>aa</t>
    <phoneticPr fontId="2"/>
  </si>
  <si>
    <t>ab</t>
    <phoneticPr fontId="2"/>
  </si>
  <si>
    <t>ac</t>
    <phoneticPr fontId="2"/>
  </si>
  <si>
    <t>ad</t>
    <phoneticPr fontId="2"/>
  </si>
  <si>
    <t>ae</t>
    <phoneticPr fontId="2"/>
  </si>
  <si>
    <t>af</t>
    <phoneticPr fontId="2"/>
  </si>
  <si>
    <t>日中の勤務時間数</t>
    <rPh sb="0" eb="2">
      <t>ニッチュウ</t>
    </rPh>
    <rPh sb="3" eb="5">
      <t>キンム</t>
    </rPh>
    <rPh sb="5" eb="8">
      <t>ジカンスウ</t>
    </rPh>
    <phoneticPr fontId="2"/>
  </si>
  <si>
    <t>夜間・深夜の勤務時間数</t>
    <rPh sb="0" eb="2">
      <t>ヤカン</t>
    </rPh>
    <rPh sb="3" eb="5">
      <t>シンヤ</t>
    </rPh>
    <rPh sb="6" eb="8">
      <t>キンム</t>
    </rPh>
    <rPh sb="8" eb="11">
      <t>ジカンスウ</t>
    </rPh>
    <phoneticPr fontId="13"/>
  </si>
  <si>
    <t>夜間及び深夜</t>
    <rPh sb="0" eb="2">
      <t>ヤカン</t>
    </rPh>
    <rPh sb="2" eb="3">
      <t>オヨ</t>
    </rPh>
    <rPh sb="4" eb="6">
      <t>シンヤ</t>
    </rPh>
    <phoneticPr fontId="2"/>
  </si>
  <si>
    <t>の勤務時間</t>
    <rPh sb="1" eb="3">
      <t>キンム</t>
    </rPh>
    <rPh sb="3" eb="5">
      <t>ジカン</t>
    </rPh>
    <phoneticPr fontId="2"/>
  </si>
  <si>
    <t>管理者</t>
    <rPh sb="0" eb="3">
      <t>カンリシャ</t>
    </rPh>
    <phoneticPr fontId="2"/>
  </si>
  <si>
    <t>介護支援専門員</t>
    <rPh sb="0" eb="2">
      <t>カイゴ</t>
    </rPh>
    <rPh sb="2" eb="4">
      <t>シエン</t>
    </rPh>
    <rPh sb="4" eb="7">
      <t>センモンイン</t>
    </rPh>
    <phoneticPr fontId="2"/>
  </si>
  <si>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2"/>
  </si>
  <si>
    <t>看護師</t>
    <rPh sb="0" eb="3">
      <t>カンゴシ</t>
    </rPh>
    <phoneticPr fontId="2"/>
  </si>
  <si>
    <t>准看護師</t>
    <rPh sb="0" eb="4">
      <t>ジュンカンゴシ</t>
    </rPh>
    <phoneticPr fontId="2"/>
  </si>
  <si>
    <t>ー</t>
    <phoneticPr fontId="2"/>
  </si>
  <si>
    <t>計画作成担当者</t>
    <rPh sb="0" eb="2">
      <t>ケイカク</t>
    </rPh>
    <rPh sb="2" eb="4">
      <t>サクセイ</t>
    </rPh>
    <rPh sb="4" eb="7">
      <t>タントウシャ</t>
    </rPh>
    <phoneticPr fontId="2"/>
  </si>
  <si>
    <t>職種名</t>
    <rPh sb="0" eb="2">
      <t>ショクシュ</t>
    </rPh>
    <rPh sb="2" eb="3">
      <t>メイ</t>
    </rPh>
    <phoneticPr fontId="2"/>
  </si>
  <si>
    <t>資格</t>
    <rPh sb="0" eb="2">
      <t>シカク</t>
    </rPh>
    <phoneticPr fontId="2"/>
  </si>
  <si>
    <t>介護従業者</t>
    <rPh sb="0" eb="2">
      <t>カイゴ</t>
    </rPh>
    <rPh sb="2" eb="5">
      <t>ジュウギョウシャ</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</si>
  <si>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</si>
  <si>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</si>
  <si>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</si>
  <si>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</si>
  <si>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</si>
  <si>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</si>
  <si>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</si>
  <si>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</si>
  <si>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</si>
  <si>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利用者の生活時間帯（日中）</t>
    <rPh sb="0" eb="3">
      <t>リヨウシャ</t>
    </rPh>
    <rPh sb="4" eb="6">
      <t>セイカツ</t>
    </rPh>
    <rPh sb="6" eb="9">
      <t>ジカンタイ</t>
    </rPh>
    <rPh sb="10" eb="12">
      <t>ニッチュウ</t>
    </rPh>
    <phoneticPr fontId="2"/>
  </si>
  <si>
    <t>夜間及び深夜の時間帯</t>
    <rPh sb="0" eb="2">
      <t>ヤカン</t>
    </rPh>
    <rPh sb="2" eb="3">
      <t>オヨ</t>
    </rPh>
    <rPh sb="4" eb="6">
      <t>シンヤ</t>
    </rPh>
    <rPh sb="7" eb="10">
      <t>ジカンタイ</t>
    </rPh>
    <phoneticPr fontId="2"/>
  </si>
  <si>
    <t>日中／夜間及び深夜
の区分</t>
    <rPh sb="0" eb="2">
      <t>ニッチュウ</t>
    </rPh>
    <rPh sb="3" eb="5">
      <t>ヤカン</t>
    </rPh>
    <rPh sb="5" eb="6">
      <t>オヨ</t>
    </rPh>
    <rPh sb="7" eb="9">
      <t>シンヤ</t>
    </rPh>
    <rPh sb="11" eb="13">
      <t>クブン</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</si>
  <si>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</si>
  <si>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</si>
  <si>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</si>
  <si>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</si>
  <si>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D列・・・「介護従業者」</t>
    <rPh sb="2" eb="3">
      <t>レツ</t>
    </rPh>
    <rPh sb="7" eb="9">
      <t>カイゴ</t>
    </rPh>
    <rPh sb="9" eb="12">
      <t>ジュウギョウシャ</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</si>
  <si>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</si>
  <si>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</si>
  <si>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</si>
  <si>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</si>
  <si>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</si>
  <si>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</si>
  <si>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</si>
  <si>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</si>
  <si>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</si>
  <si>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</si>
  <si>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</si>
  <si>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</si>
  <si>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</si>
  <si>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</si>
  <si>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</si>
  <si>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</si>
  <si>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に色づけされます。</t>
    <rPh sb="1" eb="2">
      <t>イロ</t>
    </rPh>
    <phoneticPr fontId="2"/>
  </si>
  <si>
    <t>C</t>
  </si>
  <si>
    <t>○○　A男</t>
    <rPh sb="4" eb="5">
      <t>オトコ</t>
    </rPh>
    <phoneticPr fontId="2"/>
  </si>
  <si>
    <t>○○　B子</t>
    <rPh sb="4" eb="5">
      <t>コ</t>
    </rPh>
    <phoneticPr fontId="2"/>
  </si>
  <si>
    <t>○○　C太</t>
    <rPh sb="4" eb="5">
      <t>タ</t>
    </rPh>
    <phoneticPr fontId="2"/>
  </si>
  <si>
    <t>○○　D美</t>
    <phoneticPr fontId="2"/>
  </si>
  <si>
    <t>○○　E夫</t>
    <phoneticPr fontId="2"/>
  </si>
  <si>
    <t>○○　F子</t>
    <phoneticPr fontId="2"/>
  </si>
  <si>
    <t>○○　G太</t>
    <phoneticPr fontId="2"/>
  </si>
  <si>
    <t>○○　H美</t>
    <phoneticPr fontId="2"/>
  </si>
  <si>
    <t>○○　J太郎</t>
    <rPh sb="4" eb="6">
      <t>タロウ</t>
    </rPh>
    <phoneticPr fontId="2"/>
  </si>
  <si>
    <t>○○　K子</t>
    <phoneticPr fontId="2"/>
  </si>
  <si>
    <t>○○　L太</t>
    <phoneticPr fontId="2"/>
  </si>
  <si>
    <t>○○　M子</t>
    <phoneticPr fontId="2"/>
  </si>
  <si>
    <t>○○　N男</t>
    <phoneticPr fontId="2"/>
  </si>
  <si>
    <t>○○　P子</t>
    <rPh sb="4" eb="5">
      <t>コ</t>
    </rPh>
    <phoneticPr fontId="2"/>
  </si>
  <si>
    <t>○○　R次郎</t>
    <rPh sb="4" eb="6">
      <t>ジロウ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</si>
  <si>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</si>
  <si>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</si>
  <si>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</si>
  <si>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</si>
  <si>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</si>
  <si>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</si>
  <si>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</si>
  <si>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</si>
  <si>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t>
    <phoneticPr fontId="2"/>
  </si>
  <si>
    <t>【自治体の皆様へ】</t>
    <rPh sb="1" eb="4">
      <t>ジチタイ</t>
    </rPh>
    <rPh sb="5" eb="7">
      <t>ミナサマ</t>
    </rPh>
    <phoneticPr fontId="2"/>
  </si>
  <si>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</si>
  <si>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　C14～L14・・・「職種」</t>
    <rPh sb="12" eb="14">
      <t>ショクシュ</t>
    </rPh>
    <phoneticPr fontId="2"/>
  </si>
  <si>
    <t>ー</t>
    <phoneticPr fontId="2"/>
  </si>
  <si>
    <t>(2)</t>
    <phoneticPr fontId="2"/>
  </si>
  <si>
    <t>予定</t>
  </si>
  <si>
    <t>a</t>
  </si>
  <si>
    <t>b</t>
  </si>
  <si>
    <t>c</t>
  </si>
  <si>
    <t>d</t>
  </si>
  <si>
    <t>d</t>
    <phoneticPr fontId="2"/>
  </si>
  <si>
    <t>e</t>
  </si>
  <si>
    <t>f</t>
  </si>
  <si>
    <t>g</t>
  </si>
  <si>
    <t>h</t>
  </si>
  <si>
    <t>i</t>
  </si>
  <si>
    <t>j</t>
  </si>
  <si>
    <t>aa</t>
    <phoneticPr fontId="2"/>
  </si>
  <si>
    <t>ab</t>
    <phoneticPr fontId="2"/>
  </si>
  <si>
    <t>ag</t>
  </si>
  <si>
    <t>ah</t>
    <phoneticPr fontId="2"/>
  </si>
  <si>
    <t>ai</t>
    <phoneticPr fontId="2"/>
  </si>
  <si>
    <t>始業時刻</t>
    <rPh sb="0" eb="2">
      <t>シギョウ</t>
    </rPh>
    <rPh sb="2" eb="4">
      <t>ジコク</t>
    </rPh>
    <phoneticPr fontId="2"/>
  </si>
  <si>
    <t>終業時刻</t>
    <rPh sb="0" eb="2">
      <t>シュウギョウ</t>
    </rPh>
    <rPh sb="2" eb="4">
      <t>ジコク</t>
    </rPh>
    <phoneticPr fontId="2"/>
  </si>
  <si>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</si>
  <si>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</si>
  <si>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</si>
  <si>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t>
  </si>
  <si>
    <t>1日に2回勤務する場合</t>
    <rPh sb="1" eb="2">
      <t>ニチ</t>
    </rPh>
    <rPh sb="4" eb="5">
      <t>カイ</t>
    </rPh>
    <rPh sb="5" eb="7">
      <t>キンム</t>
    </rPh>
    <rPh sb="9" eb="11">
      <t>バアイ</t>
    </rPh>
    <phoneticPr fontId="2"/>
  </si>
  <si>
    <t>1日に2回勤務する場合</t>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</si>
  <si>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</si>
  <si>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</si>
  <si>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</si>
  <si>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</si>
  <si>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a</t>
    <phoneticPr fontId="2"/>
  </si>
  <si>
    <t>-</t>
    <phoneticPr fontId="2"/>
  </si>
  <si>
    <t>４週</t>
  </si>
  <si>
    <t>）</t>
    <phoneticPr fontId="2"/>
  </si>
  <si>
    <t>（宿直   ･･･</t>
    <rPh sb="1" eb="3">
      <t>シュクチョク</t>
    </rPh>
    <phoneticPr fontId="2"/>
  </si>
  <si>
    <t>c</t>
    <phoneticPr fontId="2"/>
  </si>
  <si>
    <t>i</t>
    <phoneticPr fontId="2"/>
  </si>
  <si>
    <t>j</t>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</si>
  <si>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</si>
  <si>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</si>
  <si>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</si>
  <si>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</si>
  <si>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</si>
  <si>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</si>
  <si>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</si>
  <si>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認知症対応型共同生活介護</t>
    <rPh sb="0" eb="12">
      <t>ニンチショウタイオウガタキョウドウセイカツカイゴ</t>
    </rPh>
    <phoneticPr fontId="2"/>
  </si>
  <si>
    <t>介護予防認知症対応型共同生活介護</t>
    <rPh sb="0" eb="2">
      <t>カイゴ</t>
    </rPh>
    <rPh sb="2" eb="4">
      <t>ヨボウ</t>
    </rPh>
    <rPh sb="4" eb="7">
      <t>ニンチショウ</t>
    </rPh>
    <rPh sb="7" eb="9">
      <t>タイオウ</t>
    </rPh>
    <rPh sb="9" eb="10">
      <t>ガタ</t>
    </rPh>
    <rPh sb="10" eb="12">
      <t>キョウドウ</t>
    </rPh>
    <rPh sb="12" eb="14">
      <t>セイカツ</t>
    </rPh>
    <rPh sb="14" eb="16">
      <t>カイゴ</t>
    </rPh>
    <phoneticPr fontId="2"/>
  </si>
  <si>
    <t>認知症対応型共同生活介護・介護予防認知症対応型共同生活介護</t>
  </si>
  <si>
    <t>認知症対応型共同生活介護・共用型認知症対応型通所介護</t>
    <rPh sb="0" eb="12">
      <t>ニンチショウタイオウガタキョウドウセイカツカイゴ</t>
    </rPh>
    <rPh sb="13" eb="15">
      <t>キョウヨウ</t>
    </rPh>
    <rPh sb="15" eb="16">
      <t>ガタ</t>
    </rPh>
    <rPh sb="16" eb="19">
      <t>ニンチショウ</t>
    </rPh>
    <rPh sb="19" eb="21">
      <t>タイオウ</t>
    </rPh>
    <rPh sb="21" eb="22">
      <t>ガタ</t>
    </rPh>
    <rPh sb="22" eb="24">
      <t>ツウショ</t>
    </rPh>
    <rPh sb="24" eb="26">
      <t>カイゴ</t>
    </rPh>
    <phoneticPr fontId="2"/>
  </si>
  <si>
    <t>実践者研修修了</t>
    <rPh sb="0" eb="3">
      <t>ジッセンシャ</t>
    </rPh>
    <rPh sb="3" eb="5">
      <t>ケンシュウ</t>
    </rPh>
    <rPh sb="5" eb="7">
      <t>シュウリョウ</t>
    </rPh>
    <phoneticPr fontId="2"/>
  </si>
  <si>
    <t>基礎課程修了</t>
    <rPh sb="0" eb="2">
      <t>キソ</t>
    </rPh>
    <rPh sb="2" eb="4">
      <t>カテイ</t>
    </rPh>
    <rPh sb="4" eb="6">
      <t>シュウリョウ</t>
    </rPh>
    <phoneticPr fontId="2"/>
  </si>
  <si>
    <t>　E列・・・「計画作成担当者」</t>
    <rPh sb="2" eb="3">
      <t>レツ</t>
    </rPh>
    <rPh sb="7" eb="9">
      <t>ケイカク</t>
    </rPh>
    <rPh sb="9" eb="11">
      <t>サクセイ</t>
    </rPh>
    <rPh sb="11" eb="14">
      <t>タントウシャ</t>
    </rPh>
    <phoneticPr fontId="2"/>
  </si>
  <si>
    <t>従業者の勤務の体制及び勤務形態一覧表　記入方法　（認知症対応型共同生活介護）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ニンチショウ</t>
    </rPh>
    <rPh sb="28" eb="31">
      <t>タイオウガタ</t>
    </rPh>
    <rPh sb="31" eb="33">
      <t>キョウドウ</t>
    </rPh>
    <rPh sb="33" eb="35">
      <t>セイカツ</t>
    </rPh>
    <rPh sb="35" eb="37">
      <t>カイゴ</t>
    </rPh>
    <phoneticPr fontId="3"/>
  </si>
  <si>
    <t>○○○○</t>
    <phoneticPr fontId="2"/>
  </si>
  <si>
    <t>ユニット</t>
    <phoneticPr fontId="2"/>
  </si>
  <si>
    <t>ユニット目</t>
    <rPh sb="4" eb="5">
      <t>メ</t>
    </rPh>
    <phoneticPr fontId="2"/>
  </si>
  <si>
    <t>　　この場合、どの共同生活住居についての記載であるのかをわかるようにしてください。（例　１ユニット目／２ユニット目）</t>
    <rPh sb="4" eb="6">
      <t>バアイ</t>
    </rPh>
    <rPh sb="9" eb="11">
      <t>キョウドウ</t>
    </rPh>
    <rPh sb="11" eb="13">
      <t>セイカツ</t>
    </rPh>
    <rPh sb="13" eb="15">
      <t>ジュウキョ</t>
    </rPh>
    <rPh sb="20" eb="22">
      <t>キサイ</t>
    </rPh>
    <rPh sb="42" eb="43">
      <t>レイ</t>
    </rPh>
    <rPh sb="49" eb="50">
      <t>メ</t>
    </rPh>
    <rPh sb="56" eb="57">
      <t>メ</t>
    </rPh>
    <phoneticPr fontId="2"/>
  </si>
  <si>
    <t>（夜勤）17:00～翌10:00勤務</t>
    <rPh sb="1" eb="3">
      <t>ヤキン</t>
    </rPh>
    <rPh sb="10" eb="11">
      <t>ヨク</t>
    </rPh>
    <rPh sb="16" eb="18">
      <t>キンム</t>
    </rPh>
    <phoneticPr fontId="2"/>
  </si>
  <si>
    <t>（夜勤）17:00～翌10:00勤務</t>
  </si>
  <si>
    <t>a</t>
    <phoneticPr fontId="2"/>
  </si>
  <si>
    <t>b</t>
    <phoneticPr fontId="2"/>
  </si>
  <si>
    <t>ag</t>
    <phoneticPr fontId="2"/>
  </si>
  <si>
    <t>c</t>
    <phoneticPr fontId="2"/>
  </si>
  <si>
    <t>f</t>
    <phoneticPr fontId="2"/>
  </si>
  <si>
    <t>e</t>
    <phoneticPr fontId="2"/>
  </si>
  <si>
    <t>h</t>
    <phoneticPr fontId="2"/>
  </si>
  <si>
    <t>g</t>
    <phoneticPr fontId="2"/>
  </si>
  <si>
    <t>（前年度の平均値または推定数）</t>
    <rPh sb="1" eb="4">
      <t>ゼンネンド</t>
    </rPh>
    <rPh sb="5" eb="8">
      <t>ヘイキンチ</t>
    </rPh>
    <rPh sb="11" eb="14">
      <t>スイテイスウ</t>
    </rPh>
    <phoneticPr fontId="2"/>
  </si>
  <si>
    <t>人</t>
    <rPh sb="0" eb="1">
      <t>ニン</t>
    </rPh>
    <phoneticPr fontId="2"/>
  </si>
  <si>
    <t>(4) 利用者数</t>
    <rPh sb="4" eb="7">
      <t>リヨウシャ</t>
    </rPh>
    <rPh sb="7" eb="8">
      <t>スウ</t>
    </rPh>
    <phoneticPr fontId="2"/>
  </si>
  <si>
    <t>(5) 事業所の共同生活住居（ユニット）数</t>
    <rPh sb="4" eb="7">
      <t>ジギョウショ</t>
    </rPh>
    <rPh sb="8" eb="10">
      <t>キョウドウ</t>
    </rPh>
    <rPh sb="10" eb="12">
      <t>セイカツ</t>
    </rPh>
    <rPh sb="12" eb="14">
      <t>ジュウキョ</t>
    </rPh>
    <rPh sb="20" eb="21">
      <t>スウ</t>
    </rPh>
    <phoneticPr fontId="2"/>
  </si>
  <si>
    <t>(6) 日中／夜間及び深夜の時間帯の区分</t>
    <rPh sb="4" eb="6">
      <t>ニッチュウ</t>
    </rPh>
    <rPh sb="7" eb="9">
      <t>ヤカン</t>
    </rPh>
    <rPh sb="9" eb="10">
      <t>オヨ</t>
    </rPh>
    <rPh sb="11" eb="13">
      <t>シンヤ</t>
    </rPh>
    <rPh sb="14" eb="17">
      <t>ジカンタイ</t>
    </rPh>
    <rPh sb="18" eb="20">
      <t>クブン</t>
    </rPh>
    <phoneticPr fontId="2"/>
  </si>
  <si>
    <t>(7) 
職種</t>
    <phoneticPr fontId="3"/>
  </si>
  <si>
    <t>(8)
勤務
形態</t>
    <phoneticPr fontId="3"/>
  </si>
  <si>
    <t>(9) 資格</t>
    <rPh sb="4" eb="6">
      <t>シカク</t>
    </rPh>
    <phoneticPr fontId="2"/>
  </si>
  <si>
    <t>(10) 氏　名</t>
    <phoneticPr fontId="3"/>
  </si>
  <si>
    <t>(11)</t>
    <phoneticPr fontId="2"/>
  </si>
  <si>
    <r>
      <t xml:space="preserve">(13)
</t>
    </r>
    <r>
      <rPr>
        <sz val="11"/>
        <rFont val="HGSｺﾞｼｯｸM"/>
        <family val="3"/>
        <charset val="128"/>
      </rPr>
      <t>週平均
勤務時間数</t>
    </r>
    <rPh sb="6" eb="8">
      <t>ヘイキン</t>
    </rPh>
    <rPh sb="9" eb="11">
      <t>キンム</t>
    </rPh>
    <rPh sb="11" eb="13">
      <t>ジカン</t>
    </rPh>
    <rPh sb="13" eb="14">
      <t>スウ</t>
    </rPh>
    <phoneticPr fontId="3"/>
  </si>
  <si>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</si>
  <si>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r>
      <t>(15)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</si>
  <si>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r>
      <t>(15)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</si>
  <si>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t>(16) 日ごとの実利用者数</t>
    <rPh sb="5" eb="6">
      <t>ヒ</t>
    </rPh>
    <rPh sb="9" eb="10">
      <t>ジツ</t>
    </rPh>
    <rPh sb="10" eb="13">
      <t>リヨウシャ</t>
    </rPh>
    <rPh sb="13" eb="14">
      <t>スウ</t>
    </rPh>
    <phoneticPr fontId="2"/>
  </si>
  <si>
    <t>(17) 介護従業者の日中の勤務時間の合計</t>
    <rPh sb="5" eb="7">
      <t>カイゴ</t>
    </rPh>
    <rPh sb="7" eb="10">
      <t>ジュウギョウシャ</t>
    </rPh>
    <rPh sb="11" eb="13">
      <t>ニッチュウ</t>
    </rPh>
    <rPh sb="14" eb="16">
      <t>キンム</t>
    </rPh>
    <rPh sb="16" eb="18">
      <t>ジカン</t>
    </rPh>
    <rPh sb="19" eb="21">
      <t>ゴウケイ</t>
    </rPh>
    <phoneticPr fontId="2"/>
  </si>
  <si>
    <t>(18) 介護従業者の夜間・深夜の勤務時間の合計</t>
    <rPh sb="5" eb="7">
      <t>カイゴ</t>
    </rPh>
    <rPh sb="7" eb="10">
      <t>ジュウギョウシャ</t>
    </rPh>
    <rPh sb="11" eb="13">
      <t>ヤカン</t>
    </rPh>
    <rPh sb="14" eb="16">
      <t>シンヤ</t>
    </rPh>
    <rPh sb="17" eb="19">
      <t>キンム</t>
    </rPh>
    <rPh sb="19" eb="21">
      <t>ジカン</t>
    </rPh>
    <rPh sb="22" eb="24">
      <t>ゴウケイ</t>
    </rPh>
    <phoneticPr fontId="2"/>
  </si>
  <si>
    <t>　　  共用型認知症対応型通所介護を実施している場合は、同サービスの利用者を含む。）とします。</t>
    <rPh sb="18" eb="20">
      <t>ジッシ</t>
    </rPh>
    <rPh sb="24" eb="26">
      <t>バアイ</t>
    </rPh>
    <rPh sb="28" eb="29">
      <t>ドウ</t>
    </rPh>
    <rPh sb="34" eb="37">
      <t>リヨウシャ</t>
    </rPh>
    <rPh sb="38" eb="39">
      <t>フク</t>
    </rPh>
    <phoneticPr fontId="2"/>
  </si>
  <si>
    <t>　　  新規又は再開の場合は、推定数（共用型認知症対応型通所介護を実施している場合は、同サービスの利用者の推定数を含む。）を入力してください。</t>
    <rPh sb="19" eb="21">
      <t>キョウヨウ</t>
    </rPh>
    <rPh sb="21" eb="22">
      <t>ガタ</t>
    </rPh>
    <rPh sb="22" eb="25">
      <t>ニンチショウ</t>
    </rPh>
    <rPh sb="25" eb="27">
      <t>タイオウ</t>
    </rPh>
    <rPh sb="27" eb="28">
      <t>ガタ</t>
    </rPh>
    <rPh sb="28" eb="30">
      <t>ツウショ</t>
    </rPh>
    <rPh sb="30" eb="32">
      <t>カイゴ</t>
    </rPh>
    <rPh sb="33" eb="35">
      <t>ジッシ</t>
    </rPh>
    <rPh sb="39" eb="41">
      <t>バアイ</t>
    </rPh>
    <rPh sb="43" eb="44">
      <t>ドウ</t>
    </rPh>
    <rPh sb="49" eb="52">
      <t>リヨウシャ</t>
    </rPh>
    <rPh sb="53" eb="56">
      <t>スイテイスウ</t>
    </rPh>
    <rPh sb="57" eb="58">
      <t>フク</t>
    </rPh>
    <phoneticPr fontId="2"/>
  </si>
  <si>
    <t>　(4) 利用者数を入力してください。利用者数は、前年度の平均値（前年度の入所者延数を当該前年度の日数で除して得た数。小数点第2位以下を切り上げ。</t>
    <rPh sb="5" eb="8">
      <t>リヨウシャ</t>
    </rPh>
    <rPh sb="8" eb="9">
      <t>スウ</t>
    </rPh>
    <rPh sb="10" eb="12">
      <t>ニュウリョク</t>
    </rPh>
    <rPh sb="19" eb="22">
      <t>リヨウシャ</t>
    </rPh>
    <rPh sb="22" eb="23">
      <t>スウ</t>
    </rPh>
    <phoneticPr fontId="2"/>
  </si>
  <si>
    <t>　(5) 事業所の共同生活住居（ユニット）数を入力してください。複数の共同生活住居（ユニット）からなる事業所の場合は、本表は共同生活住居（ユニット）ごとに作成してください。</t>
    <rPh sb="5" eb="8">
      <t>ジギョウショ</t>
    </rPh>
    <rPh sb="9" eb="11">
      <t>キョウドウ</t>
    </rPh>
    <rPh sb="11" eb="13">
      <t>セイカツ</t>
    </rPh>
    <rPh sb="13" eb="15">
      <t>ジュウキョ</t>
    </rPh>
    <rPh sb="21" eb="22">
      <t>スウ</t>
    </rPh>
    <rPh sb="23" eb="25">
      <t>ニュウリョク</t>
    </rPh>
    <rPh sb="32" eb="34">
      <t>フクスウ</t>
    </rPh>
    <rPh sb="35" eb="37">
      <t>キョウドウ</t>
    </rPh>
    <rPh sb="37" eb="39">
      <t>セイカツ</t>
    </rPh>
    <rPh sb="39" eb="41">
      <t>ジュウキョ</t>
    </rPh>
    <rPh sb="51" eb="54">
      <t>ジギョウショ</t>
    </rPh>
    <rPh sb="55" eb="57">
      <t>バアイ</t>
    </rPh>
    <rPh sb="59" eb="61">
      <t>ホンピョウ</t>
    </rPh>
    <rPh sb="62" eb="64">
      <t>キョウドウ</t>
    </rPh>
    <rPh sb="64" eb="66">
      <t>セイカツ</t>
    </rPh>
    <rPh sb="66" eb="68">
      <t>ジュウキョ</t>
    </rPh>
    <rPh sb="77" eb="79">
      <t>サクセイ</t>
    </rPh>
    <phoneticPr fontId="2"/>
  </si>
  <si>
    <t>　(6)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2"/>
  </si>
  <si>
    <t>　(7)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2"/>
  </si>
  <si>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</si>
  <si>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(9)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2"/>
  </si>
  <si>
    <t>　(10) 従業者の氏名を記入してください。</t>
    <rPh sb="6" eb="9">
      <t>ジュウギョウシャ</t>
    </rPh>
    <rPh sb="10" eb="12">
      <t>シメイ</t>
    </rPh>
    <rPh sb="13" eb="15">
      <t>キニュウ</t>
    </rPh>
    <phoneticPr fontId="2"/>
  </si>
  <si>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</si>
  <si>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</si>
  <si>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</si>
  <si>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</si>
  <si>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(15)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2"/>
  </si>
  <si>
    <t>　(16) 通いサービスの利用者数を入力してください。</t>
    <rPh sb="6" eb="7">
      <t>カヨ</t>
    </rPh>
    <rPh sb="13" eb="16">
      <t>リヨウシャ</t>
    </rPh>
    <rPh sb="16" eb="17">
      <t>スウ</t>
    </rPh>
    <rPh sb="18" eb="20">
      <t>ニュウリョク</t>
    </rPh>
    <phoneticPr fontId="2"/>
  </si>
  <si>
    <t>　(17) 宿泊サービスの利用者数を入力してください。</t>
    <rPh sb="6" eb="8">
      <t>シュクハク</t>
    </rPh>
    <rPh sb="13" eb="16">
      <t>リヨウシャ</t>
    </rPh>
    <rPh sb="16" eb="17">
      <t>スウ</t>
    </rPh>
    <rPh sb="18" eb="20">
      <t>ニュウリョク</t>
    </rPh>
    <phoneticPr fontId="2"/>
  </si>
  <si>
    <t>　(18) 介護従業者の日中の勤務時間の合計が自動計算されますので、誤りがないか確認してください。</t>
    <rPh sb="6" eb="8">
      <t>カイゴ</t>
    </rPh>
    <rPh sb="8" eb="11">
      <t>ジュウギョウシャ</t>
    </rPh>
    <rPh sb="12" eb="14">
      <t>ニッチュウ</t>
    </rPh>
    <rPh sb="15" eb="17">
      <t>キンム</t>
    </rPh>
    <rPh sb="17" eb="19">
      <t>ジカン</t>
    </rPh>
    <rPh sb="20" eb="22">
      <t>ゴウケイ</t>
    </rPh>
    <rPh sb="23" eb="25">
      <t>ジドウ</t>
    </rPh>
    <rPh sb="25" eb="27">
      <t>ケイサン</t>
    </rPh>
    <rPh sb="34" eb="35">
      <t>アヤマ</t>
    </rPh>
    <rPh sb="40" eb="42">
      <t>カクニン</t>
    </rPh>
    <phoneticPr fontId="2"/>
  </si>
  <si>
    <t>　(19) 介護従業者の夜間・深夜の勤務時間の合計が自動計算されますので、誤りがないか確認してください。</t>
    <rPh sb="6" eb="8">
      <t>カイゴ</t>
    </rPh>
    <rPh sb="8" eb="11">
      <t>ジュウギョウシャ</t>
    </rPh>
    <rPh sb="12" eb="14">
      <t>ヤカン</t>
    </rPh>
    <rPh sb="15" eb="17">
      <t>シンヤ</t>
    </rPh>
    <rPh sb="18" eb="20">
      <t>キンム</t>
    </rPh>
    <rPh sb="20" eb="22">
      <t>ジカン</t>
    </rPh>
    <rPh sb="23" eb="25">
      <t>ゴウケイ</t>
    </rPh>
    <rPh sb="26" eb="28">
      <t>ジドウ</t>
    </rPh>
    <rPh sb="28" eb="30">
      <t>ケイサン</t>
    </rPh>
    <rPh sb="37" eb="38">
      <t>アヤマ</t>
    </rPh>
    <rPh sb="43" eb="45">
      <t>カクニン</t>
    </rPh>
    <phoneticPr fontId="2"/>
  </si>
  <si>
    <t>介護予防認知症対応型共同生活介護・共用型介護予防認知症対応型通所介護</t>
    <rPh sb="0" eb="2">
      <t>カイゴ</t>
    </rPh>
    <rPh sb="2" eb="4">
      <t>ヨボウ</t>
    </rPh>
    <rPh sb="4" eb="7">
      <t>ニンチショウ</t>
    </rPh>
    <rPh sb="7" eb="9">
      <t>タイオウ</t>
    </rPh>
    <rPh sb="9" eb="10">
      <t>ガタ</t>
    </rPh>
    <rPh sb="10" eb="12">
      <t>キョウドウ</t>
    </rPh>
    <rPh sb="12" eb="14">
      <t>セイカツ</t>
    </rPh>
    <rPh sb="14" eb="16">
      <t>カイゴ</t>
    </rPh>
    <rPh sb="17" eb="19">
      <t>キョウヨウ</t>
    </rPh>
    <rPh sb="19" eb="20">
      <t>ガタ</t>
    </rPh>
    <rPh sb="20" eb="22">
      <t>カイゴ</t>
    </rPh>
    <rPh sb="22" eb="24">
      <t>ヨボウ</t>
    </rPh>
    <rPh sb="24" eb="27">
      <t>ニンチショウ</t>
    </rPh>
    <rPh sb="27" eb="29">
      <t>タイオウ</t>
    </rPh>
    <rPh sb="29" eb="30">
      <t>ガタ</t>
    </rPh>
    <rPh sb="30" eb="32">
      <t>ツウショ</t>
    </rPh>
    <rPh sb="32" eb="34">
      <t>カイゴ</t>
    </rPh>
    <phoneticPr fontId="2"/>
  </si>
  <si>
    <t>（標準様式1）</t>
    <rPh sb="1" eb="3">
      <t>ヒョウジュン</t>
    </rPh>
    <rPh sb="3" eb="5">
      <t>ヨウシキ</t>
    </rPh>
    <phoneticPr fontId="3"/>
  </si>
  <si>
    <t>介護給付費算定に係る体制等に関する届出書・変更届出書　チェック表
（認知症対応型共同生活介護・介護予防認知症対応型共同生活介護）</t>
    <rPh sb="0" eb="2">
      <t>カイゴ</t>
    </rPh>
    <rPh sb="2" eb="5">
      <t>キュウフヒ</t>
    </rPh>
    <rPh sb="5" eb="7">
      <t>サンテイ</t>
    </rPh>
    <rPh sb="8" eb="9">
      <t>カカ</t>
    </rPh>
    <rPh sb="10" eb="12">
      <t>タイセイ</t>
    </rPh>
    <rPh sb="12" eb="13">
      <t>トウ</t>
    </rPh>
    <rPh sb="14" eb="15">
      <t>カン</t>
    </rPh>
    <rPh sb="17" eb="20">
      <t>トドケデショ</t>
    </rPh>
    <rPh sb="21" eb="23">
      <t>ヘンコウ</t>
    </rPh>
    <rPh sb="23" eb="25">
      <t>トドケデ</t>
    </rPh>
    <rPh sb="25" eb="26">
      <t>ショ</t>
    </rPh>
    <rPh sb="31" eb="32">
      <t>ヒョウ</t>
    </rPh>
    <rPh sb="34" eb="36">
      <t>ニンチ</t>
    </rPh>
    <rPh sb="36" eb="37">
      <t>ショウ</t>
    </rPh>
    <rPh sb="37" eb="40">
      <t>タイオウガタ</t>
    </rPh>
    <rPh sb="40" eb="42">
      <t>キョウドウ</t>
    </rPh>
    <rPh sb="42" eb="44">
      <t>セイカツ</t>
    </rPh>
    <rPh sb="44" eb="46">
      <t>カイゴ</t>
    </rPh>
    <rPh sb="47" eb="49">
      <t>カイゴ</t>
    </rPh>
    <rPh sb="49" eb="51">
      <t>ヨボウ</t>
    </rPh>
    <rPh sb="51" eb="53">
      <t>ニンチ</t>
    </rPh>
    <rPh sb="53" eb="54">
      <t>ショウ</t>
    </rPh>
    <rPh sb="54" eb="57">
      <t>タイオウガタ</t>
    </rPh>
    <rPh sb="57" eb="59">
      <t>キョウドウ</t>
    </rPh>
    <rPh sb="59" eb="61">
      <t>セイカツ</t>
    </rPh>
    <rPh sb="61" eb="63">
      <t>カイゴ</t>
    </rPh>
    <phoneticPr fontId="3"/>
  </si>
  <si>
    <t>担当者名</t>
    <rPh sb="0" eb="3">
      <t>タントウシャ</t>
    </rPh>
    <rPh sb="3" eb="4">
      <t>メイ</t>
    </rPh>
    <phoneticPr fontId="3"/>
  </si>
  <si>
    <t>連絡先（TEL）</t>
    <rPh sb="0" eb="3">
      <t>レンラクサキ</t>
    </rPh>
    <phoneticPr fontId="3"/>
  </si>
  <si>
    <t>※　加算が算定されなくなる場合、欠員が解消される場合等についても同様に届け出てください。</t>
    <rPh sb="2" eb="4">
      <t>カサン</t>
    </rPh>
    <rPh sb="5" eb="7">
      <t>サンテイ</t>
    </rPh>
    <rPh sb="13" eb="15">
      <t>バアイ</t>
    </rPh>
    <rPh sb="16" eb="18">
      <t>ケツイン</t>
    </rPh>
    <rPh sb="19" eb="21">
      <t>カイショウ</t>
    </rPh>
    <rPh sb="24" eb="26">
      <t>バアイ</t>
    </rPh>
    <rPh sb="26" eb="27">
      <t>トウ</t>
    </rPh>
    <rPh sb="32" eb="34">
      <t>ドウヨウ</t>
    </rPh>
    <rPh sb="35" eb="36">
      <t>トド</t>
    </rPh>
    <rPh sb="37" eb="38">
      <t>デ</t>
    </rPh>
    <phoneticPr fontId="3"/>
  </si>
  <si>
    <t xml:space="preserve">※　厚労省様式（「別紙○」の名称のもの）については、記載の注意事項を確認し正しい方法で使用してください。
</t>
    <rPh sb="2" eb="5">
      <t>コウロウショウ</t>
    </rPh>
    <rPh sb="5" eb="7">
      <t>ヨウシキ</t>
    </rPh>
    <rPh sb="9" eb="11">
      <t>ベッシ</t>
    </rPh>
    <rPh sb="14" eb="16">
      <t>メイショウ</t>
    </rPh>
    <rPh sb="26" eb="28">
      <t>キサイ</t>
    </rPh>
    <rPh sb="29" eb="33">
      <t>チュウイジコウ</t>
    </rPh>
    <rPh sb="34" eb="36">
      <t>カクニン</t>
    </rPh>
    <rPh sb="37" eb="38">
      <t>タダ</t>
    </rPh>
    <rPh sb="40" eb="42">
      <t>ホウホウ</t>
    </rPh>
    <rPh sb="43" eb="45">
      <t>シヨウ</t>
    </rPh>
    <phoneticPr fontId="3"/>
  </si>
  <si>
    <t>※　参考様式は、算定要件を満たす内容を証するものであれば任意様式で提出しても差し支えありませんが、</t>
    <rPh sb="2" eb="6">
      <t>サンコウヨウシキ</t>
    </rPh>
    <rPh sb="8" eb="12">
      <t>サンテイヨウケン</t>
    </rPh>
    <rPh sb="13" eb="14">
      <t>ミ</t>
    </rPh>
    <rPh sb="16" eb="18">
      <t>ナイヨウ</t>
    </rPh>
    <rPh sb="19" eb="20">
      <t>ショウ</t>
    </rPh>
    <rPh sb="28" eb="30">
      <t>ニンイ</t>
    </rPh>
    <rPh sb="30" eb="32">
      <t>ヨウシキ</t>
    </rPh>
    <rPh sb="33" eb="35">
      <t>テイシュツ</t>
    </rPh>
    <rPh sb="38" eb="39">
      <t>サ</t>
    </rPh>
    <rPh sb="40" eb="41">
      <t>ツカ</t>
    </rPh>
    <phoneticPr fontId="3"/>
  </si>
  <si>
    <t>　届け出後も同じ様式を継続して使用し、算定要件を毎月確認及び記録してください。</t>
    <rPh sb="1" eb="2">
      <t>トド</t>
    </rPh>
    <rPh sb="3" eb="4">
      <t>デ</t>
    </rPh>
    <rPh sb="4" eb="5">
      <t>ゴ</t>
    </rPh>
    <rPh sb="6" eb="7">
      <t>オナ</t>
    </rPh>
    <rPh sb="8" eb="10">
      <t>ヨウシキ</t>
    </rPh>
    <rPh sb="11" eb="13">
      <t>ケイゾク</t>
    </rPh>
    <rPh sb="15" eb="17">
      <t>シヨウ</t>
    </rPh>
    <rPh sb="19" eb="23">
      <t>サンテイヨウケン</t>
    </rPh>
    <rPh sb="24" eb="26">
      <t>マイツキ</t>
    </rPh>
    <rPh sb="26" eb="28">
      <t>カクニン</t>
    </rPh>
    <rPh sb="28" eb="29">
      <t>オヨ</t>
    </rPh>
    <rPh sb="30" eb="32">
      <t>キロク</t>
    </rPh>
    <phoneticPr fontId="3"/>
  </si>
  <si>
    <t>※　「従業者の勤務の体制及び勤務形態一覧表（別紙７）又はこれに準じた勤務割表等」については、</t>
    <rPh sb="3" eb="6">
      <t>ジュウギョウシャ</t>
    </rPh>
    <rPh sb="7" eb="9">
      <t>キンム</t>
    </rPh>
    <rPh sb="10" eb="12">
      <t>タイセイ</t>
    </rPh>
    <rPh sb="12" eb="13">
      <t>オヨ</t>
    </rPh>
    <rPh sb="14" eb="16">
      <t>キンム</t>
    </rPh>
    <rPh sb="16" eb="18">
      <t>ケイタイ</t>
    </rPh>
    <rPh sb="18" eb="21">
      <t>イチランヒョウ</t>
    </rPh>
    <rPh sb="22" eb="24">
      <t>ベッシ</t>
    </rPh>
    <rPh sb="26" eb="27">
      <t>マタ</t>
    </rPh>
    <rPh sb="31" eb="32">
      <t>ジュン</t>
    </rPh>
    <rPh sb="34" eb="36">
      <t>キンム</t>
    </rPh>
    <rPh sb="36" eb="37">
      <t>ワリ</t>
    </rPh>
    <rPh sb="37" eb="38">
      <t>ヒョウ</t>
    </rPh>
    <rPh sb="38" eb="39">
      <t>ナド</t>
    </rPh>
    <phoneticPr fontId="3"/>
  </si>
  <si>
    <t>　指定申請等に使用した（標準様式１）で作成したものも対象です。</t>
    <rPh sb="19" eb="21">
      <t>サクセイ</t>
    </rPh>
    <rPh sb="26" eb="28">
      <t>タイショウ</t>
    </rPh>
    <phoneticPr fontId="3"/>
  </si>
  <si>
    <t>届出事項</t>
    <rPh sb="0" eb="2">
      <t>トドケデ</t>
    </rPh>
    <rPh sb="2" eb="4">
      <t>ジコウ</t>
    </rPh>
    <phoneticPr fontId="3"/>
  </si>
  <si>
    <t>開設</t>
    <rPh sb="0" eb="2">
      <t>カイセツ</t>
    </rPh>
    <phoneticPr fontId="3"/>
  </si>
  <si>
    <t>加算
追加
・
加算
削除</t>
    <rPh sb="0" eb="2">
      <t>カサン</t>
    </rPh>
    <rPh sb="3" eb="5">
      <t>ツイカ</t>
    </rPh>
    <rPh sb="8" eb="10">
      <t>カサン</t>
    </rPh>
    <rPh sb="11" eb="13">
      <t>サクジョ</t>
    </rPh>
    <phoneticPr fontId="3"/>
  </si>
  <si>
    <t>添　付　書　類</t>
    <rPh sb="0" eb="1">
      <t>ソウ</t>
    </rPh>
    <rPh sb="2" eb="3">
      <t>ヅケ</t>
    </rPh>
    <rPh sb="4" eb="5">
      <t>ショ</t>
    </rPh>
    <rPh sb="6" eb="7">
      <t>タグイ</t>
    </rPh>
    <phoneticPr fontId="3"/>
  </si>
  <si>
    <t>備　　考</t>
    <rPh sb="0" eb="1">
      <t>ソナエ</t>
    </rPh>
    <rPh sb="3" eb="4">
      <t>コウ</t>
    </rPh>
    <phoneticPr fontId="3"/>
  </si>
  <si>
    <t>共　通　事　項
（必ず必要な書類）</t>
    <rPh sb="0" eb="1">
      <t>トモ</t>
    </rPh>
    <rPh sb="2" eb="3">
      <t>ツウ</t>
    </rPh>
    <rPh sb="4" eb="5">
      <t>コト</t>
    </rPh>
    <rPh sb="6" eb="7">
      <t>コウ</t>
    </rPh>
    <rPh sb="9" eb="10">
      <t>カナラ</t>
    </rPh>
    <rPh sb="11" eb="13">
      <t>ヒツヨウ</t>
    </rPh>
    <rPh sb="14" eb="16">
      <t>ショルイ</t>
    </rPh>
    <phoneticPr fontId="3"/>
  </si>
  <si>
    <t>□</t>
    <phoneticPr fontId="3"/>
  </si>
  <si>
    <t>・</t>
    <phoneticPr fontId="3"/>
  </si>
  <si>
    <t>運営規程</t>
    <rPh sb="0" eb="2">
      <t>ウンエイ</t>
    </rPh>
    <rPh sb="2" eb="4">
      <t>キテイ</t>
    </rPh>
    <phoneticPr fontId="3"/>
  </si>
  <si>
    <t>※</t>
    <phoneticPr fontId="3"/>
  </si>
  <si>
    <t>変更後の運営規程</t>
    <rPh sb="0" eb="2">
      <t>ヘンコウ</t>
    </rPh>
    <rPh sb="2" eb="3">
      <t>ゴ</t>
    </rPh>
    <rPh sb="4" eb="6">
      <t>ウンエイ</t>
    </rPh>
    <rPh sb="6" eb="8">
      <t>キテイ</t>
    </rPh>
    <phoneticPr fontId="3"/>
  </si>
  <si>
    <t>（料金部分のみ変更の場合は料金表のみで可）</t>
    <phoneticPr fontId="2"/>
  </si>
  <si>
    <t>LIFEへの登録</t>
    <rPh sb="6" eb="8">
      <t>トウロク</t>
    </rPh>
    <phoneticPr fontId="3"/>
  </si>
  <si>
    <t>割引をする場合</t>
    <rPh sb="0" eb="2">
      <t>ワリビキ</t>
    </rPh>
    <rPh sb="5" eb="7">
      <t>バアイ</t>
    </rPh>
    <phoneticPr fontId="3"/>
  </si>
  <si>
    <t>指定居宅サービス事業者等による介護給付費の割引に係る割引率の設定について＜別紙５-２＞</t>
    <rPh sb="0" eb="2">
      <t>シテイ</t>
    </rPh>
    <rPh sb="2" eb="4">
      <t>キョタク</t>
    </rPh>
    <rPh sb="8" eb="11">
      <t>ジギョウシャ</t>
    </rPh>
    <rPh sb="11" eb="12">
      <t>トウ</t>
    </rPh>
    <rPh sb="15" eb="17">
      <t>カイゴ</t>
    </rPh>
    <rPh sb="17" eb="20">
      <t>キュウフヒ</t>
    </rPh>
    <rPh sb="21" eb="23">
      <t>ワリビキ</t>
    </rPh>
    <rPh sb="24" eb="25">
      <t>カカ</t>
    </rPh>
    <rPh sb="26" eb="29">
      <t>ワリビキリツ</t>
    </rPh>
    <rPh sb="30" eb="32">
      <t>セッテイ</t>
    </rPh>
    <rPh sb="37" eb="39">
      <t>ベッシ</t>
    </rPh>
    <phoneticPr fontId="3"/>
  </si>
  <si>
    <t>施設等の区分</t>
    <rPh sb="0" eb="2">
      <t>シセツ</t>
    </rPh>
    <rPh sb="2" eb="3">
      <t>トウ</t>
    </rPh>
    <rPh sb="4" eb="6">
      <t>クブン</t>
    </rPh>
    <phoneticPr fontId="3"/>
  </si>
  <si>
    <t>職員の欠員による減算の状況</t>
    <rPh sb="0" eb="2">
      <t>ショクイン</t>
    </rPh>
    <rPh sb="3" eb="5">
      <t>ケツイン</t>
    </rPh>
    <rPh sb="8" eb="10">
      <t>ゲンサン</t>
    </rPh>
    <rPh sb="11" eb="13">
      <t>ジョウキョウ</t>
    </rPh>
    <phoneticPr fontId="3"/>
  </si>
  <si>
    <t>理由書</t>
  </si>
  <si>
    <t>任意の様式で可。</t>
    <rPh sb="0" eb="2">
      <t>ニンイ</t>
    </rPh>
    <rPh sb="3" eb="5">
      <t>ヨウシキ</t>
    </rPh>
    <rPh sb="6" eb="7">
      <t>カ</t>
    </rPh>
    <phoneticPr fontId="3"/>
  </si>
  <si>
    <t>従業者の勤務の体制及び勤務形態一覧表＜別紙７＞又はこれに準じた勤務割表等</t>
    <rPh sb="19" eb="21">
      <t>ベッシ</t>
    </rPh>
    <phoneticPr fontId="3"/>
  </si>
  <si>
    <t>介護従業者の勤務状況がわかるもの。</t>
    <rPh sb="0" eb="2">
      <t>カイゴ</t>
    </rPh>
    <rPh sb="2" eb="5">
      <t>ジュウギョウシャ</t>
    </rPh>
    <rPh sb="6" eb="8">
      <t>キンム</t>
    </rPh>
    <rPh sb="8" eb="10">
      <t>ジョウキョウ</t>
    </rPh>
    <phoneticPr fontId="3"/>
  </si>
  <si>
    <t>組織体制図</t>
    <rPh sb="2" eb="4">
      <t>タイセイ</t>
    </rPh>
    <phoneticPr fontId="3"/>
  </si>
  <si>
    <t>夜間勤務条件基準</t>
    <rPh sb="0" eb="2">
      <t>ヤカン</t>
    </rPh>
    <rPh sb="2" eb="4">
      <t>キンム</t>
    </rPh>
    <rPh sb="4" eb="6">
      <t>ジョウケン</t>
    </rPh>
    <rPh sb="6" eb="8">
      <t>キジュン</t>
    </rPh>
    <phoneticPr fontId="3"/>
  </si>
  <si>
    <t>身体拘束廃止取組
の有無</t>
    <rPh sb="0" eb="2">
      <t>シンタイ</t>
    </rPh>
    <rPh sb="2" eb="4">
      <t>コウソク</t>
    </rPh>
    <rPh sb="4" eb="6">
      <t>ハイシ</t>
    </rPh>
    <rPh sb="6" eb="8">
      <t>トリクミ</t>
    </rPh>
    <rPh sb="10" eb="12">
      <t>ウム</t>
    </rPh>
    <phoneticPr fontId="3"/>
  </si>
  <si>
    <t>理由書</t>
    <phoneticPr fontId="3"/>
  </si>
  <si>
    <t>身体拘束改善計画又は身体拘束改善報告</t>
    <rPh sb="0" eb="2">
      <t>シンタイ</t>
    </rPh>
    <rPh sb="2" eb="4">
      <t>コウソク</t>
    </rPh>
    <rPh sb="4" eb="6">
      <t>カイゼン</t>
    </rPh>
    <rPh sb="6" eb="8">
      <t>ケイカク</t>
    </rPh>
    <rPh sb="8" eb="9">
      <t>マタ</t>
    </rPh>
    <rPh sb="10" eb="12">
      <t>シンタイ</t>
    </rPh>
    <rPh sb="12" eb="14">
      <t>コウソク</t>
    </rPh>
    <rPh sb="14" eb="16">
      <t>カイゼン</t>
    </rPh>
    <rPh sb="16" eb="18">
      <t>ホウコク</t>
    </rPh>
    <phoneticPr fontId="3"/>
  </si>
  <si>
    <t>任意の様式で可（代表者名）。ただし、経緯、今後の改善策・職員教育、対象入所者の現状及び廃止に向けた取組みは必ず記載すること。</t>
    <rPh sb="0" eb="2">
      <t>ニンイ</t>
    </rPh>
    <rPh sb="3" eb="5">
      <t>ヨウシキ</t>
    </rPh>
    <rPh sb="6" eb="7">
      <t>カ</t>
    </rPh>
    <rPh sb="8" eb="11">
      <t>ダイヒョウシャ</t>
    </rPh>
    <rPh sb="11" eb="12">
      <t>メイ</t>
    </rPh>
    <rPh sb="12" eb="13">
      <t>リナ</t>
    </rPh>
    <rPh sb="18" eb="20">
      <t>ケイイ</t>
    </rPh>
    <rPh sb="21" eb="23">
      <t>コンゴ</t>
    </rPh>
    <rPh sb="24" eb="27">
      <t>カイゼンサク</t>
    </rPh>
    <rPh sb="28" eb="30">
      <t>ショクイン</t>
    </rPh>
    <rPh sb="30" eb="32">
      <t>キョウイク</t>
    </rPh>
    <rPh sb="33" eb="35">
      <t>タイショウ</t>
    </rPh>
    <rPh sb="35" eb="38">
      <t>ニュウショシャ</t>
    </rPh>
    <rPh sb="39" eb="41">
      <t>ゲンジョウ</t>
    </rPh>
    <rPh sb="41" eb="42">
      <t>オヨ</t>
    </rPh>
    <rPh sb="43" eb="45">
      <t>ハイシ</t>
    </rPh>
    <rPh sb="46" eb="47">
      <t>ム</t>
    </rPh>
    <rPh sb="49" eb="51">
      <t>トリクミ</t>
    </rPh>
    <rPh sb="53" eb="54">
      <t>カナラ</t>
    </rPh>
    <rPh sb="55" eb="57">
      <t>キサイ</t>
    </rPh>
    <phoneticPr fontId="3"/>
  </si>
  <si>
    <t>高齢者虐待防止措置実施の有無</t>
    <rPh sb="0" eb="3">
      <t>コウレイシャ</t>
    </rPh>
    <rPh sb="3" eb="7">
      <t>ギャクタイボウシ</t>
    </rPh>
    <rPh sb="7" eb="9">
      <t>ソチ</t>
    </rPh>
    <rPh sb="9" eb="11">
      <t>ジッシ</t>
    </rPh>
    <phoneticPr fontId="31"/>
  </si>
  <si>
    <t>高齢者虐待防止措置に係る改善計画又は改善報告書</t>
    <rPh sb="0" eb="3">
      <t>コウレイシャ</t>
    </rPh>
    <rPh sb="3" eb="7">
      <t>ギャクタイボウシ</t>
    </rPh>
    <rPh sb="7" eb="9">
      <t>ソチ</t>
    </rPh>
    <rPh sb="10" eb="11">
      <t>カカ</t>
    </rPh>
    <rPh sb="12" eb="16">
      <t>カイゼンケイカク</t>
    </rPh>
    <rPh sb="16" eb="17">
      <t>マタ</t>
    </rPh>
    <rPh sb="18" eb="23">
      <t>カイゼンホウコクショ</t>
    </rPh>
    <phoneticPr fontId="3"/>
  </si>
  <si>
    <t>任意の様式で可（代表者名）。ただし、未措置事項（指針、委員会、研修、担当者の設置）の現状及び改善に向けた取組みは必ず記載すること。</t>
    <rPh sb="0" eb="2">
      <t>ニンイ</t>
    </rPh>
    <rPh sb="3" eb="5">
      <t>ヨウシキ</t>
    </rPh>
    <rPh sb="6" eb="7">
      <t>カ</t>
    </rPh>
    <rPh sb="8" eb="11">
      <t>ダイヒョウシャ</t>
    </rPh>
    <rPh sb="11" eb="12">
      <t>メイ</t>
    </rPh>
    <rPh sb="18" eb="21">
      <t>ミソチ</t>
    </rPh>
    <rPh sb="21" eb="23">
      <t>ジコウ</t>
    </rPh>
    <rPh sb="24" eb="26">
      <t>シシン</t>
    </rPh>
    <rPh sb="27" eb="30">
      <t>イインカイ</t>
    </rPh>
    <rPh sb="31" eb="33">
      <t>ケンシュウ</t>
    </rPh>
    <rPh sb="34" eb="37">
      <t>タントウシャ</t>
    </rPh>
    <rPh sb="38" eb="40">
      <t>セッチ</t>
    </rPh>
    <rPh sb="42" eb="44">
      <t>ゲンジョウ</t>
    </rPh>
    <rPh sb="44" eb="45">
      <t>オヨ</t>
    </rPh>
    <rPh sb="46" eb="48">
      <t>カイゼン</t>
    </rPh>
    <rPh sb="49" eb="50">
      <t>ム</t>
    </rPh>
    <rPh sb="52" eb="54">
      <t>トリクミ</t>
    </rPh>
    <rPh sb="56" eb="57">
      <t>カナラ</t>
    </rPh>
    <rPh sb="58" eb="60">
      <t>キサイ</t>
    </rPh>
    <phoneticPr fontId="3"/>
  </si>
  <si>
    <t>業務継続計画策定の有無</t>
    <rPh sb="0" eb="6">
      <t>ギョウムケイゾクケイカク</t>
    </rPh>
    <rPh sb="6" eb="8">
      <t>サクテイ</t>
    </rPh>
    <rPh sb="9" eb="11">
      <t>ウム</t>
    </rPh>
    <phoneticPr fontId="31"/>
  </si>
  <si>
    <t>業務継続計画に係る改善計画又は改善報告書</t>
    <rPh sb="0" eb="2">
      <t>ギョウム</t>
    </rPh>
    <rPh sb="2" eb="4">
      <t>ケイゾク</t>
    </rPh>
    <rPh sb="4" eb="6">
      <t>ケイカク</t>
    </rPh>
    <rPh sb="7" eb="8">
      <t>カカ</t>
    </rPh>
    <rPh sb="9" eb="11">
      <t>カイゼン</t>
    </rPh>
    <rPh sb="11" eb="13">
      <t>ケイカク</t>
    </rPh>
    <rPh sb="13" eb="14">
      <t>マタ</t>
    </rPh>
    <rPh sb="15" eb="20">
      <t>カイゼンホウコクショ</t>
    </rPh>
    <phoneticPr fontId="3"/>
  </si>
  <si>
    <t>任意の様式で可（代表者名）。ただし、未措置事項（BCP策定、訓練、研修）の現状及び改善に向けた取組みは必ず記載すること。</t>
    <rPh sb="0" eb="2">
      <t>ニンイ</t>
    </rPh>
    <rPh sb="3" eb="5">
      <t>ヨウシキ</t>
    </rPh>
    <rPh sb="6" eb="7">
      <t>カ</t>
    </rPh>
    <rPh sb="8" eb="11">
      <t>ダイヒョウシャ</t>
    </rPh>
    <rPh sb="11" eb="12">
      <t>メイ</t>
    </rPh>
    <rPh sb="18" eb="21">
      <t>ミソチ</t>
    </rPh>
    <rPh sb="21" eb="23">
      <t>ジコウ</t>
    </rPh>
    <rPh sb="27" eb="29">
      <t>サクテイ</t>
    </rPh>
    <rPh sb="30" eb="32">
      <t>クンレン</t>
    </rPh>
    <rPh sb="33" eb="35">
      <t>ケンシュウ</t>
    </rPh>
    <rPh sb="37" eb="39">
      <t>ゲンジョウ</t>
    </rPh>
    <rPh sb="39" eb="40">
      <t>オヨ</t>
    </rPh>
    <rPh sb="41" eb="43">
      <t>カイゼン</t>
    </rPh>
    <rPh sb="44" eb="45">
      <t>ム</t>
    </rPh>
    <rPh sb="47" eb="49">
      <t>トリクミ</t>
    </rPh>
    <rPh sb="51" eb="52">
      <t>カナラ</t>
    </rPh>
    <rPh sb="53" eb="55">
      <t>キサイ</t>
    </rPh>
    <phoneticPr fontId="3"/>
  </si>
  <si>
    <t>業務継続計画（BCP）</t>
  </si>
  <si>
    <t>BCP未策定に伴う減算を解消する場合。感染症及び災害の項目を設定したもの。</t>
    <rPh sb="3" eb="6">
      <t>ミサクテイ</t>
    </rPh>
    <rPh sb="7" eb="8">
      <t>トモナ</t>
    </rPh>
    <rPh sb="9" eb="11">
      <t>ゲンサン</t>
    </rPh>
    <rPh sb="12" eb="14">
      <t>カイショウ</t>
    </rPh>
    <rPh sb="16" eb="18">
      <t>バアイ</t>
    </rPh>
    <phoneticPr fontId="3"/>
  </si>
  <si>
    <t>３ユニットの事業所が夜勤職員を２人以上とする場合</t>
    <phoneticPr fontId="31"/>
  </si>
  <si>
    <t>事業所の平面図＜別紙６＞</t>
    <rPh sb="0" eb="3">
      <t>ジギョウショ</t>
    </rPh>
    <rPh sb="4" eb="7">
      <t>ヘイメンズ</t>
    </rPh>
    <rPh sb="8" eb="10">
      <t>ベッシ</t>
    </rPh>
    <phoneticPr fontId="31"/>
  </si>
  <si>
    <t>最新の状況であれば、指定時に提出した平面図と同等のもの（任意様式）での提出可。</t>
    <rPh sb="0" eb="2">
      <t>サイシン</t>
    </rPh>
    <rPh sb="3" eb="5">
      <t>ジョウキョウ</t>
    </rPh>
    <rPh sb="10" eb="13">
      <t>シテイジ</t>
    </rPh>
    <rPh sb="14" eb="16">
      <t>テイシュツ</t>
    </rPh>
    <rPh sb="18" eb="21">
      <t>ヘイメンズ</t>
    </rPh>
    <rPh sb="22" eb="24">
      <t>ドウトウ</t>
    </rPh>
    <rPh sb="28" eb="32">
      <t>ニンイヨウシキ</t>
    </rPh>
    <rPh sb="35" eb="37">
      <t>テイシュツ</t>
    </rPh>
    <rPh sb="37" eb="38">
      <t>カ</t>
    </rPh>
    <phoneticPr fontId="3"/>
  </si>
  <si>
    <t>夜間支援体制加算</t>
    <rPh sb="0" eb="2">
      <t>ヤカン</t>
    </rPh>
    <rPh sb="2" eb="4">
      <t>シエン</t>
    </rPh>
    <rPh sb="4" eb="6">
      <t>タイセイ</t>
    </rPh>
    <rPh sb="6" eb="8">
      <t>カサン</t>
    </rPh>
    <phoneticPr fontId="3"/>
  </si>
  <si>
    <t>夜間支援体制加算に係る届出書＜別紙46＞</t>
    <rPh sb="0" eb="2">
      <t>ヤカン</t>
    </rPh>
    <rPh sb="2" eb="4">
      <t>シエン</t>
    </rPh>
    <rPh sb="4" eb="6">
      <t>タイセイ</t>
    </rPh>
    <rPh sb="6" eb="8">
      <t>カサン</t>
    </rPh>
    <rPh sb="9" eb="10">
      <t>カカ</t>
    </rPh>
    <rPh sb="11" eb="14">
      <t>トドケデショ</t>
    </rPh>
    <rPh sb="15" eb="17">
      <t>ベッシ</t>
    </rPh>
    <phoneticPr fontId="3"/>
  </si>
  <si>
    <t>夜間及び深夜の時間帯を明記すること。算定開始する月の分。</t>
    <rPh sb="0" eb="2">
      <t>ヤカン</t>
    </rPh>
    <rPh sb="2" eb="3">
      <t>オヨ</t>
    </rPh>
    <rPh sb="4" eb="6">
      <t>シンヤ</t>
    </rPh>
    <rPh sb="7" eb="10">
      <t>ジカンタイ</t>
    </rPh>
    <rPh sb="11" eb="13">
      <t>メイキ</t>
    </rPh>
    <rPh sb="18" eb="20">
      <t>サンテイ</t>
    </rPh>
    <rPh sb="20" eb="22">
      <t>カイシ</t>
    </rPh>
    <rPh sb="24" eb="25">
      <t>ツキ</t>
    </rPh>
    <rPh sb="26" eb="27">
      <t>ブン</t>
    </rPh>
    <phoneticPr fontId="3"/>
  </si>
  <si>
    <t>≪見守り機器等を導入した緩和措置を適用する場合≫
利用者の安全やケアの質の確保、職員の負担の軽減を図るための委員会の議事概要</t>
    <rPh sb="1" eb="3">
      <t>ミマモ</t>
    </rPh>
    <rPh sb="4" eb="7">
      <t>キキトウ</t>
    </rPh>
    <rPh sb="8" eb="10">
      <t>ドウニュウ</t>
    </rPh>
    <rPh sb="12" eb="14">
      <t>カンワ</t>
    </rPh>
    <rPh sb="14" eb="16">
      <t>ソチ</t>
    </rPh>
    <rPh sb="17" eb="19">
      <t>テキヨウ</t>
    </rPh>
    <rPh sb="25" eb="28">
      <t>リヨウシャ</t>
    </rPh>
    <rPh sb="29" eb="31">
      <t>アンゼン</t>
    </rPh>
    <rPh sb="35" eb="36">
      <t>シツ</t>
    </rPh>
    <rPh sb="37" eb="39">
      <t>カクホ</t>
    </rPh>
    <rPh sb="40" eb="42">
      <t>ショクイン</t>
    </rPh>
    <rPh sb="43" eb="45">
      <t>フタン</t>
    </rPh>
    <rPh sb="46" eb="48">
      <t>ケイゲン</t>
    </rPh>
    <rPh sb="49" eb="50">
      <t>ハカ</t>
    </rPh>
    <rPh sb="54" eb="57">
      <t>イインカイ</t>
    </rPh>
    <rPh sb="58" eb="62">
      <t>ギジガイヨウ</t>
    </rPh>
    <phoneticPr fontId="3"/>
  </si>
  <si>
    <t>導入後から９週間以上、継続して定期的に実施していることがわかるようにすること。</t>
    <rPh sb="0" eb="3">
      <t>ドウニュウゴ</t>
    </rPh>
    <rPh sb="6" eb="8">
      <t>シュウカン</t>
    </rPh>
    <rPh sb="8" eb="10">
      <t>イジョウ</t>
    </rPh>
    <rPh sb="11" eb="13">
      <t>ケイゾク</t>
    </rPh>
    <rPh sb="15" eb="18">
      <t>テイキテキ</t>
    </rPh>
    <rPh sb="19" eb="21">
      <t>ジッシ</t>
    </rPh>
    <phoneticPr fontId="3"/>
  </si>
  <si>
    <t>若年性認知症利用者受入加算</t>
    <rPh sb="0" eb="2">
      <t>ジャクネン</t>
    </rPh>
    <rPh sb="2" eb="3">
      <t>セイ</t>
    </rPh>
    <rPh sb="3" eb="6">
      <t>ニンチショウ</t>
    </rPh>
    <rPh sb="6" eb="9">
      <t>リヨウシャ</t>
    </rPh>
    <rPh sb="9" eb="11">
      <t>ウケイレ</t>
    </rPh>
    <rPh sb="11" eb="13">
      <t>カサン</t>
    </rPh>
    <phoneticPr fontId="3"/>
  </si>
  <si>
    <t>若年性認知症利用者受入加算に関する届出書＜参考様式５＞</t>
    <rPh sb="0" eb="2">
      <t>ジャクネン</t>
    </rPh>
    <rPh sb="2" eb="3">
      <t>セイ</t>
    </rPh>
    <rPh sb="3" eb="6">
      <t>ニンチショウ</t>
    </rPh>
    <rPh sb="6" eb="9">
      <t>リヨウシャ</t>
    </rPh>
    <rPh sb="9" eb="11">
      <t>ウケイレ</t>
    </rPh>
    <rPh sb="11" eb="13">
      <t>カサン</t>
    </rPh>
    <rPh sb="14" eb="15">
      <t>カン</t>
    </rPh>
    <rPh sb="17" eb="20">
      <t>トドケデショ</t>
    </rPh>
    <rPh sb="21" eb="23">
      <t>サンコウ</t>
    </rPh>
    <rPh sb="23" eb="25">
      <t>ヨウシキ</t>
    </rPh>
    <phoneticPr fontId="3"/>
  </si>
  <si>
    <t>利用者の入院期間中の体制（入院時費用）</t>
    <rPh sb="13" eb="15">
      <t>ニュウイン</t>
    </rPh>
    <rPh sb="15" eb="16">
      <t>ジ</t>
    </rPh>
    <rPh sb="16" eb="18">
      <t>ヒヨウ</t>
    </rPh>
    <phoneticPr fontId="31"/>
  </si>
  <si>
    <t>入院時費用に関する調書＜参考様式15＞</t>
    <rPh sb="0" eb="2">
      <t>ニュウイン</t>
    </rPh>
    <rPh sb="2" eb="3">
      <t>ジ</t>
    </rPh>
    <rPh sb="3" eb="5">
      <t>ヒヨウ</t>
    </rPh>
    <rPh sb="12" eb="14">
      <t>サンコウ</t>
    </rPh>
    <rPh sb="14" eb="16">
      <t>ヨウシキ</t>
    </rPh>
    <phoneticPr fontId="3"/>
  </si>
  <si>
    <r>
      <t xml:space="preserve">看取り介護加算
</t>
    </r>
    <r>
      <rPr>
        <sz val="8"/>
        <rFont val="ＭＳ Ｐゴシック"/>
        <family val="3"/>
        <charset val="128"/>
      </rPr>
      <t>＊介護サービス（短期利用型を除く）のみ</t>
    </r>
    <rPh sb="0" eb="2">
      <t>ミト</t>
    </rPh>
    <rPh sb="3" eb="5">
      <t>カイゴ</t>
    </rPh>
    <rPh sb="5" eb="7">
      <t>カサン</t>
    </rPh>
    <rPh sb="16" eb="18">
      <t>タンキ</t>
    </rPh>
    <rPh sb="18" eb="20">
      <t>リヨウ</t>
    </rPh>
    <rPh sb="20" eb="21">
      <t>ガタ</t>
    </rPh>
    <rPh sb="22" eb="23">
      <t>ノゾ</t>
    </rPh>
    <phoneticPr fontId="3"/>
  </si>
  <si>
    <t>看取り介護加算に関する届出書＜別紙47＞</t>
    <rPh sb="0" eb="2">
      <t>ミト</t>
    </rPh>
    <rPh sb="3" eb="5">
      <t>カイゴ</t>
    </rPh>
    <rPh sb="5" eb="7">
      <t>カサン</t>
    </rPh>
    <rPh sb="8" eb="9">
      <t>カン</t>
    </rPh>
    <rPh sb="11" eb="13">
      <t>トドケデ</t>
    </rPh>
    <rPh sb="13" eb="14">
      <t>ショ</t>
    </rPh>
    <rPh sb="15" eb="17">
      <t>ベッシ</t>
    </rPh>
    <phoneticPr fontId="3"/>
  </si>
  <si>
    <t>看取りに関する指針</t>
    <rPh sb="0" eb="2">
      <t>ミト</t>
    </rPh>
    <rPh sb="4" eb="5">
      <t>カン</t>
    </rPh>
    <rPh sb="7" eb="9">
      <t>シシン</t>
    </rPh>
    <phoneticPr fontId="3"/>
  </si>
  <si>
    <t>必要な要件を満たしている場合は，重度化した場合の対応に係る指針をもって代えることも可。</t>
    <rPh sb="0" eb="2">
      <t>ヒツヨウ</t>
    </rPh>
    <rPh sb="3" eb="5">
      <t>ヨウケン</t>
    </rPh>
    <rPh sb="4" eb="5">
      <t>ヒツヨウ</t>
    </rPh>
    <rPh sb="6" eb="7">
      <t>ミ</t>
    </rPh>
    <rPh sb="12" eb="14">
      <t>バアイ</t>
    </rPh>
    <rPh sb="16" eb="19">
      <t>ジュウドカ</t>
    </rPh>
    <rPh sb="21" eb="23">
      <t>バアイ</t>
    </rPh>
    <rPh sb="24" eb="26">
      <t>タイオウ</t>
    </rPh>
    <rPh sb="27" eb="28">
      <t>カカ</t>
    </rPh>
    <rPh sb="29" eb="31">
      <t>シシン</t>
    </rPh>
    <rPh sb="35" eb="36">
      <t>カ</t>
    </rPh>
    <rPh sb="41" eb="42">
      <t>カ</t>
    </rPh>
    <phoneticPr fontId="3"/>
  </si>
  <si>
    <r>
      <t>医療連携体制</t>
    </r>
    <r>
      <rPr>
        <sz val="8"/>
        <rFont val="ＭＳ Ｐゴシック"/>
        <family val="3"/>
        <charset val="128"/>
      </rPr>
      <t xml:space="preserve">
＊介護サービスのみ</t>
    </r>
    <rPh sb="0" eb="2">
      <t>イリョウ</t>
    </rPh>
    <rPh sb="2" eb="4">
      <t>レンケイ</t>
    </rPh>
    <rPh sb="4" eb="6">
      <t>タイセイ</t>
    </rPh>
    <rPh sb="8" eb="10">
      <t>カイゴ</t>
    </rPh>
    <phoneticPr fontId="3"/>
  </si>
  <si>
    <t>医療連携体制加算（Ⅰ）に係る届出書＜別紙48＞</t>
    <rPh sb="6" eb="8">
      <t>カサン</t>
    </rPh>
    <rPh sb="12" eb="13">
      <t>カカ</t>
    </rPh>
    <rPh sb="18" eb="20">
      <t>ベッシ</t>
    </rPh>
    <phoneticPr fontId="3"/>
  </si>
  <si>
    <t>医療連携体制加算（Ⅱ）に係る届出書＜別紙48-2＞</t>
    <rPh sb="12" eb="13">
      <t>カカ</t>
    </rPh>
    <rPh sb="18" eb="20">
      <t>ベッシ</t>
    </rPh>
    <phoneticPr fontId="3"/>
  </si>
  <si>
    <t>加算Ⅱを算定する場合のみ。</t>
    <rPh sb="0" eb="2">
      <t>カサン</t>
    </rPh>
    <rPh sb="4" eb="6">
      <t>サンテイ</t>
    </rPh>
    <rPh sb="8" eb="10">
      <t>バアイ</t>
    </rPh>
    <phoneticPr fontId="3"/>
  </si>
  <si>
    <t>算定開始する月の分。</t>
    <rPh sb="0" eb="2">
      <t>サンテイ</t>
    </rPh>
    <rPh sb="2" eb="4">
      <t>カイシ</t>
    </rPh>
    <rPh sb="6" eb="7">
      <t>ツキ</t>
    </rPh>
    <rPh sb="8" eb="9">
      <t>ブン</t>
    </rPh>
    <phoneticPr fontId="3"/>
  </si>
  <si>
    <t>≪病院、訪問看護ｽﾃｰｼｮﾝ等との連携による場合≫
２４時間連絡体制に係る契約書・協定書（写）</t>
    <rPh sb="28" eb="30">
      <t>ジカン</t>
    </rPh>
    <rPh sb="30" eb="32">
      <t>レンラク</t>
    </rPh>
    <rPh sb="32" eb="34">
      <t>タイセイ</t>
    </rPh>
    <rPh sb="35" eb="36">
      <t>カカ</t>
    </rPh>
    <rPh sb="41" eb="44">
      <t>キョウテイショ</t>
    </rPh>
    <phoneticPr fontId="3"/>
  </si>
  <si>
    <t>事業所に配置される看護職員，または２４時間連絡体制に係る看護師の免許証（写）</t>
    <rPh sb="0" eb="3">
      <t>ジギョウショ</t>
    </rPh>
    <rPh sb="4" eb="6">
      <t>ハイチ</t>
    </rPh>
    <rPh sb="9" eb="11">
      <t>カンゴ</t>
    </rPh>
    <rPh sb="11" eb="13">
      <t>ショクイン</t>
    </rPh>
    <rPh sb="19" eb="21">
      <t>ジカン</t>
    </rPh>
    <rPh sb="21" eb="23">
      <t>レンラク</t>
    </rPh>
    <rPh sb="23" eb="25">
      <t>タイセイ</t>
    </rPh>
    <rPh sb="26" eb="27">
      <t>カカワ</t>
    </rPh>
    <rPh sb="28" eb="31">
      <t>カンゴシ</t>
    </rPh>
    <rPh sb="32" eb="35">
      <t>メンキョショウ</t>
    </rPh>
    <rPh sb="36" eb="37">
      <t>ウツ</t>
    </rPh>
    <phoneticPr fontId="3"/>
  </si>
  <si>
    <t>重度化した場合の対応に係る指針（案）</t>
    <rPh sb="0" eb="3">
      <t>ジュウドカ</t>
    </rPh>
    <rPh sb="5" eb="7">
      <t>バアイ</t>
    </rPh>
    <rPh sb="8" eb="10">
      <t>タイオウ</t>
    </rPh>
    <rPh sb="11" eb="12">
      <t>カカワ</t>
    </rPh>
    <rPh sb="13" eb="15">
      <t>シシン</t>
    </rPh>
    <rPh sb="16" eb="17">
      <t>アン</t>
    </rPh>
    <phoneticPr fontId="3"/>
  </si>
  <si>
    <t>喀痰吸引等の「要件となる利用者の状態」ごとに、前３月の利用者数を記録（計算）したもの</t>
    <rPh sb="0" eb="5">
      <t>カクタンキュウイントウ</t>
    </rPh>
    <rPh sb="7" eb="9">
      <t>ヨウケン</t>
    </rPh>
    <rPh sb="12" eb="15">
      <t>リヨウシャ</t>
    </rPh>
    <rPh sb="16" eb="18">
      <t>ジョウタイ</t>
    </rPh>
    <rPh sb="27" eb="30">
      <t>リヨウシャ</t>
    </rPh>
    <rPh sb="30" eb="31">
      <t>スウ</t>
    </rPh>
    <rPh sb="32" eb="34">
      <t>キロク</t>
    </rPh>
    <rPh sb="35" eb="37">
      <t>ケイサン</t>
    </rPh>
    <phoneticPr fontId="3"/>
  </si>
  <si>
    <t>加算Ⅱを算定する場合のみ。
該当者がいない「利用者の状態」については利用者数の記録不要。</t>
    <rPh sb="0" eb="2">
      <t>カサン</t>
    </rPh>
    <rPh sb="4" eb="6">
      <t>サンテイ</t>
    </rPh>
    <rPh sb="8" eb="10">
      <t>バアイ</t>
    </rPh>
    <rPh sb="14" eb="17">
      <t>ガイトウシャ</t>
    </rPh>
    <rPh sb="22" eb="25">
      <t>リヨウシャ</t>
    </rPh>
    <rPh sb="26" eb="28">
      <t>ジョウタイ</t>
    </rPh>
    <rPh sb="34" eb="37">
      <t>リヨウシャ</t>
    </rPh>
    <rPh sb="37" eb="38">
      <t>スウ</t>
    </rPh>
    <rPh sb="39" eb="43">
      <t>キロクフヨウ</t>
    </rPh>
    <phoneticPr fontId="3"/>
  </si>
  <si>
    <t>　</t>
    <phoneticPr fontId="3"/>
  </si>
  <si>
    <t>認知症専門ケア加算</t>
    <rPh sb="0" eb="3">
      <t>ニンチショウ</t>
    </rPh>
    <rPh sb="3" eb="5">
      <t>センモン</t>
    </rPh>
    <rPh sb="7" eb="9">
      <t>カサン</t>
    </rPh>
    <phoneticPr fontId="3"/>
  </si>
  <si>
    <t>認知症専門ケア加算に係る届出書＜別紙12-２＞</t>
    <rPh sb="0" eb="3">
      <t>ニンチショウ</t>
    </rPh>
    <rPh sb="3" eb="5">
      <t>センモン</t>
    </rPh>
    <rPh sb="7" eb="9">
      <t>カサン</t>
    </rPh>
    <rPh sb="10" eb="11">
      <t>カカ</t>
    </rPh>
    <rPh sb="12" eb="14">
      <t>トドケデ</t>
    </rPh>
    <rPh sb="14" eb="15">
      <t>ショ</t>
    </rPh>
    <rPh sb="16" eb="18">
      <t>ベッシ</t>
    </rPh>
    <phoneticPr fontId="3"/>
  </si>
  <si>
    <t>認知症介護実践リーダー研修の修了証（写）</t>
    <phoneticPr fontId="3"/>
  </si>
  <si>
    <t>認知症介護指導者養成研修の修了証（写）</t>
    <phoneticPr fontId="3"/>
  </si>
  <si>
    <t>加算Ⅱを算定する場合。</t>
    <rPh sb="0" eb="2">
      <t>カサン</t>
    </rPh>
    <rPh sb="4" eb="6">
      <t>サンテイ</t>
    </rPh>
    <rPh sb="8" eb="10">
      <t>バアイ</t>
    </rPh>
    <phoneticPr fontId="3"/>
  </si>
  <si>
    <t>認知症看護に係る適切な研修の修了証等（写）</t>
    <rPh sb="14" eb="17">
      <t>シュウリョウショウ</t>
    </rPh>
    <rPh sb="17" eb="18">
      <t>トウ</t>
    </rPh>
    <rPh sb="19" eb="20">
      <t>ウツ</t>
    </rPh>
    <phoneticPr fontId="31"/>
  </si>
  <si>
    <t>認知症ケアに関する留意事項の伝達又は技術的指導に係る会議の開催状況がわかるもの</t>
    <rPh sb="0" eb="3">
      <t>ニンチショウ</t>
    </rPh>
    <rPh sb="6" eb="7">
      <t>カン</t>
    </rPh>
    <rPh sb="9" eb="13">
      <t>リュウイジコウ</t>
    </rPh>
    <rPh sb="14" eb="16">
      <t>デンタツ</t>
    </rPh>
    <rPh sb="16" eb="17">
      <t>マタ</t>
    </rPh>
    <rPh sb="18" eb="21">
      <t>ギジュツテキ</t>
    </rPh>
    <rPh sb="21" eb="23">
      <t>シドウ</t>
    </rPh>
    <rPh sb="24" eb="25">
      <t>カカ</t>
    </rPh>
    <rPh sb="26" eb="28">
      <t>カイギ</t>
    </rPh>
    <rPh sb="29" eb="33">
      <t>カイサイジョウキョウ</t>
    </rPh>
    <phoneticPr fontId="31"/>
  </si>
  <si>
    <t>予定の場合は、開催スケジュール（年間計画、実施フロー等開催時期と頻度がわかるもの）及び開催内容の概要を記載すること。</t>
    <rPh sb="0" eb="2">
      <t>ヨテイ</t>
    </rPh>
    <rPh sb="3" eb="5">
      <t>バアイ</t>
    </rPh>
    <rPh sb="7" eb="9">
      <t>カイサイ</t>
    </rPh>
    <rPh sb="16" eb="18">
      <t>ネンカン</t>
    </rPh>
    <rPh sb="18" eb="20">
      <t>ケイカク</t>
    </rPh>
    <rPh sb="21" eb="23">
      <t>ジッシ</t>
    </rPh>
    <rPh sb="26" eb="27">
      <t>トウ</t>
    </rPh>
    <rPh sb="27" eb="31">
      <t>カイサイジキ</t>
    </rPh>
    <rPh sb="32" eb="34">
      <t>ヒンド</t>
    </rPh>
    <rPh sb="41" eb="42">
      <t>オヨ</t>
    </rPh>
    <rPh sb="43" eb="45">
      <t>カイサイ</t>
    </rPh>
    <rPh sb="45" eb="47">
      <t>ナイヨウ</t>
    </rPh>
    <rPh sb="48" eb="50">
      <t>ガイヨウ</t>
    </rPh>
    <rPh sb="51" eb="53">
      <t>キサイ</t>
    </rPh>
    <phoneticPr fontId="3"/>
  </si>
  <si>
    <t>算定開始月を含む年間又は年度の研修計画（認知症ケアに関する研修計画）</t>
    <rPh sb="0" eb="5">
      <t>サンテイカイシツキ</t>
    </rPh>
    <rPh sb="6" eb="7">
      <t>フク</t>
    </rPh>
    <rPh sb="8" eb="10">
      <t>ネンカン</t>
    </rPh>
    <rPh sb="10" eb="11">
      <t>マタ</t>
    </rPh>
    <rPh sb="12" eb="14">
      <t>ネンド</t>
    </rPh>
    <rPh sb="15" eb="17">
      <t>ケンシュウ</t>
    </rPh>
    <rPh sb="17" eb="19">
      <t>ケイカク</t>
    </rPh>
    <rPh sb="20" eb="23">
      <t>ニンチショウ</t>
    </rPh>
    <rPh sb="26" eb="27">
      <t>カン</t>
    </rPh>
    <rPh sb="29" eb="31">
      <t>ケンシュウ</t>
    </rPh>
    <rPh sb="31" eb="33">
      <t>ケイカク</t>
    </rPh>
    <phoneticPr fontId="3"/>
  </si>
  <si>
    <t>認知症チームケア推進加算</t>
    <rPh sb="0" eb="3">
      <t>ニンチショウ</t>
    </rPh>
    <rPh sb="8" eb="12">
      <t>スイシンカサン</t>
    </rPh>
    <phoneticPr fontId="3"/>
  </si>
  <si>
    <t>認知症チームケア推進加算に係る届出書＜別紙40＞</t>
    <rPh sb="0" eb="3">
      <t>ニンチショウ</t>
    </rPh>
    <rPh sb="8" eb="10">
      <t>スイシン</t>
    </rPh>
    <rPh sb="10" eb="12">
      <t>カサン</t>
    </rPh>
    <rPh sb="13" eb="14">
      <t>カカ</t>
    </rPh>
    <rPh sb="15" eb="18">
      <t>トドケデショ</t>
    </rPh>
    <rPh sb="19" eb="21">
      <t>ベッシ</t>
    </rPh>
    <phoneticPr fontId="3"/>
  </si>
  <si>
    <t>前３月の各月末時点での利用者総数に占める、要件に該当する利用者の割合（平均）を記録（計算）したもの</t>
    <rPh sb="0" eb="1">
      <t>マエ</t>
    </rPh>
    <rPh sb="2" eb="3">
      <t>ツキ</t>
    </rPh>
    <rPh sb="4" eb="6">
      <t>カクツキ</t>
    </rPh>
    <rPh sb="6" eb="7">
      <t>マツ</t>
    </rPh>
    <rPh sb="7" eb="9">
      <t>ジテン</t>
    </rPh>
    <rPh sb="11" eb="13">
      <t>リヨウ</t>
    </rPh>
    <rPh sb="13" eb="14">
      <t>シャ</t>
    </rPh>
    <rPh sb="14" eb="16">
      <t>ソウスウ</t>
    </rPh>
    <rPh sb="17" eb="18">
      <t>シ</t>
    </rPh>
    <rPh sb="21" eb="23">
      <t>ヨウケン</t>
    </rPh>
    <rPh sb="24" eb="26">
      <t>ガイトウ</t>
    </rPh>
    <rPh sb="28" eb="31">
      <t>リヨウシャ</t>
    </rPh>
    <rPh sb="32" eb="34">
      <t>ワリアイ</t>
    </rPh>
    <rPh sb="35" eb="37">
      <t>ヘイキン</t>
    </rPh>
    <rPh sb="39" eb="41">
      <t>キロク</t>
    </rPh>
    <rPh sb="42" eb="44">
      <t>ケイサン</t>
    </rPh>
    <phoneticPr fontId="3"/>
  </si>
  <si>
    <t>各月末時点ごとの利用者数及び自立度Ⅱ・Ⅲ・Ⅳ又はMに該当する利用者総数がわかるもの。</t>
    <rPh sb="0" eb="2">
      <t>カクツキ</t>
    </rPh>
    <rPh sb="2" eb="3">
      <t>マツ</t>
    </rPh>
    <rPh sb="3" eb="5">
      <t>ジテン</t>
    </rPh>
    <rPh sb="8" eb="11">
      <t>リヨウシャ</t>
    </rPh>
    <rPh sb="11" eb="12">
      <t>スウ</t>
    </rPh>
    <rPh sb="12" eb="13">
      <t>オヨ</t>
    </rPh>
    <rPh sb="14" eb="17">
      <t>ジリツド</t>
    </rPh>
    <rPh sb="22" eb="23">
      <t>マタ</t>
    </rPh>
    <rPh sb="26" eb="28">
      <t>ガイトウ</t>
    </rPh>
    <rPh sb="30" eb="33">
      <t>リヨウシャ</t>
    </rPh>
    <rPh sb="33" eb="35">
      <t>ソウスウ</t>
    </rPh>
    <phoneticPr fontId="3"/>
  </si>
  <si>
    <t>加算Ⅰを算定する場合</t>
    <rPh sb="0" eb="2">
      <t>カサン</t>
    </rPh>
    <rPh sb="4" eb="6">
      <t>サンテイ</t>
    </rPh>
    <rPh sb="8" eb="10">
      <t>バアイ</t>
    </rPh>
    <phoneticPr fontId="3"/>
  </si>
  <si>
    <t>加算Ⅱを算定する場合</t>
    <rPh sb="0" eb="2">
      <t>カサン</t>
    </rPh>
    <rPh sb="4" eb="6">
      <t>サンテイ</t>
    </rPh>
    <rPh sb="8" eb="10">
      <t>バアイ</t>
    </rPh>
    <phoneticPr fontId="3"/>
  </si>
  <si>
    <t>認知症チームケア推進研修の修了証（写）</t>
    <rPh sb="0" eb="3">
      <t>ニンチショウ</t>
    </rPh>
    <rPh sb="8" eb="12">
      <t>スイシンケンシュウ</t>
    </rPh>
    <rPh sb="13" eb="16">
      <t>シュウリョウショウ</t>
    </rPh>
    <rPh sb="17" eb="18">
      <t>ウツ</t>
    </rPh>
    <phoneticPr fontId="3"/>
  </si>
  <si>
    <t>科学的介護推進体制加算</t>
    <phoneticPr fontId="3"/>
  </si>
  <si>
    <t>※LIFEへの登録が必須</t>
    <rPh sb="10" eb="12">
      <t>ヒッス</t>
    </rPh>
    <phoneticPr fontId="3"/>
  </si>
  <si>
    <t>高齢者施設等感染症対策向上加算</t>
    <rPh sb="0" eb="3">
      <t>コウレイシャ</t>
    </rPh>
    <rPh sb="3" eb="6">
      <t>シセツトウ</t>
    </rPh>
    <rPh sb="6" eb="9">
      <t>カンセンショウ</t>
    </rPh>
    <rPh sb="9" eb="11">
      <t>タイサク</t>
    </rPh>
    <rPh sb="11" eb="15">
      <t>コウジョウカサン</t>
    </rPh>
    <phoneticPr fontId="3"/>
  </si>
  <si>
    <t>高齢者施設等感染者対策向上加算に係る届出書＜別紙35＞</t>
    <rPh sb="0" eb="3">
      <t>コウレイシャ</t>
    </rPh>
    <rPh sb="3" eb="6">
      <t>シセツトウ</t>
    </rPh>
    <rPh sb="6" eb="9">
      <t>カンセンシャ</t>
    </rPh>
    <rPh sb="9" eb="11">
      <t>タイサク</t>
    </rPh>
    <rPh sb="11" eb="13">
      <t>コウジョウ</t>
    </rPh>
    <rPh sb="13" eb="15">
      <t>カサン</t>
    </rPh>
    <rPh sb="16" eb="17">
      <t>カカ</t>
    </rPh>
    <rPh sb="18" eb="21">
      <t>トドケデショ</t>
    </rPh>
    <rPh sb="22" eb="24">
      <t>ベッシ</t>
    </rPh>
    <phoneticPr fontId="3"/>
  </si>
  <si>
    <t>院内感染対策に関する研修又は訓練の参加記録</t>
    <rPh sb="0" eb="6">
      <t>インナイカンセンタイサク</t>
    </rPh>
    <rPh sb="7" eb="8">
      <t>カン</t>
    </rPh>
    <rPh sb="10" eb="12">
      <t>ケンシュウ</t>
    </rPh>
    <rPh sb="12" eb="13">
      <t>マタ</t>
    </rPh>
    <rPh sb="14" eb="16">
      <t>クンレン</t>
    </rPh>
    <rPh sb="17" eb="19">
      <t>サンカ</t>
    </rPh>
    <rPh sb="19" eb="21">
      <t>キロク</t>
    </rPh>
    <phoneticPr fontId="3"/>
  </si>
  <si>
    <t>加算Ⅰを算定する場合。</t>
    <rPh sb="0" eb="2">
      <t>カサン</t>
    </rPh>
    <rPh sb="4" eb="6">
      <t>サンテイ</t>
    </rPh>
    <rPh sb="8" eb="10">
      <t>バアイ</t>
    </rPh>
    <phoneticPr fontId="3"/>
  </si>
  <si>
    <t>病院等による実地指導を受けた日時及び指導概要</t>
    <rPh sb="0" eb="3">
      <t>ビョウイントウ</t>
    </rPh>
    <rPh sb="6" eb="8">
      <t>ジッチ</t>
    </rPh>
    <rPh sb="8" eb="10">
      <t>シドウ</t>
    </rPh>
    <rPh sb="11" eb="12">
      <t>ウ</t>
    </rPh>
    <rPh sb="14" eb="16">
      <t>ニチジ</t>
    </rPh>
    <rPh sb="16" eb="17">
      <t>オヨ</t>
    </rPh>
    <rPh sb="18" eb="20">
      <t>シドウ</t>
    </rPh>
    <rPh sb="20" eb="22">
      <t>ガイヨウ</t>
    </rPh>
    <phoneticPr fontId="3"/>
  </si>
  <si>
    <t>協力医療機関について年１回届け出るとともに、内容変更の場合は速やかに、その変更内容について変更届を提出すること。</t>
    <rPh sb="0" eb="2">
      <t>キョウリョク</t>
    </rPh>
    <rPh sb="2" eb="6">
      <t>イリョウキカン</t>
    </rPh>
    <rPh sb="10" eb="11">
      <t>ネン</t>
    </rPh>
    <rPh sb="12" eb="13">
      <t>カイ</t>
    </rPh>
    <rPh sb="13" eb="14">
      <t>トド</t>
    </rPh>
    <rPh sb="15" eb="16">
      <t>デ</t>
    </rPh>
    <rPh sb="22" eb="24">
      <t>ナイヨウ</t>
    </rPh>
    <rPh sb="24" eb="26">
      <t>ヘンコウ</t>
    </rPh>
    <rPh sb="27" eb="29">
      <t>バアイ</t>
    </rPh>
    <rPh sb="30" eb="31">
      <t>スミ</t>
    </rPh>
    <rPh sb="37" eb="39">
      <t>ヘンコウ</t>
    </rPh>
    <rPh sb="39" eb="41">
      <t>ナイヨウ</t>
    </rPh>
    <rPh sb="45" eb="47">
      <t>ヘンコウ</t>
    </rPh>
    <rPh sb="47" eb="48">
      <t>トドケ</t>
    </rPh>
    <rPh sb="49" eb="51">
      <t>テイシュツ</t>
    </rPh>
    <phoneticPr fontId="3"/>
  </si>
  <si>
    <t>協力医療機関が（変更）未届の場合は、算定不可。</t>
    <rPh sb="0" eb="6">
      <t>キョウリョクイリョウキカン</t>
    </rPh>
    <rPh sb="8" eb="10">
      <t>ヘンコウ</t>
    </rPh>
    <rPh sb="11" eb="13">
      <t>ミトド</t>
    </rPh>
    <rPh sb="14" eb="16">
      <t>バアイ</t>
    </rPh>
    <rPh sb="18" eb="20">
      <t>サンテイ</t>
    </rPh>
    <rPh sb="20" eb="22">
      <t>フカ</t>
    </rPh>
    <phoneticPr fontId="3"/>
  </si>
  <si>
    <t>生産性向上推進体制加算</t>
    <rPh sb="0" eb="3">
      <t>セイサンセイ</t>
    </rPh>
    <rPh sb="3" eb="5">
      <t>コウジョウ</t>
    </rPh>
    <rPh sb="5" eb="7">
      <t>スイシン</t>
    </rPh>
    <rPh sb="7" eb="11">
      <t>タイセイカサン</t>
    </rPh>
    <phoneticPr fontId="3"/>
  </si>
  <si>
    <t>生産性向上推進体制加算に係る届出書＜別紙28＞</t>
    <rPh sb="0" eb="11">
      <t>セイサンセイコウジョウスイシンタイセイカサン</t>
    </rPh>
    <rPh sb="12" eb="13">
      <t>カカ</t>
    </rPh>
    <rPh sb="14" eb="17">
      <t>トドケデショ</t>
    </rPh>
    <rPh sb="18" eb="20">
      <t>ベッシ</t>
    </rPh>
    <phoneticPr fontId="3"/>
  </si>
  <si>
    <t>利用者の安全やケアの質の確保、職員の負担の軽減を図るための委員会の議事概要</t>
    <rPh sb="0" eb="3">
      <t>リヨウシャ</t>
    </rPh>
    <rPh sb="4" eb="6">
      <t>アンゼン</t>
    </rPh>
    <rPh sb="10" eb="11">
      <t>シツ</t>
    </rPh>
    <rPh sb="12" eb="14">
      <t>カクホ</t>
    </rPh>
    <rPh sb="15" eb="17">
      <t>ショクイン</t>
    </rPh>
    <rPh sb="18" eb="20">
      <t>フタン</t>
    </rPh>
    <rPh sb="21" eb="23">
      <t>ケイゲン</t>
    </rPh>
    <rPh sb="24" eb="25">
      <t>ハカ</t>
    </rPh>
    <rPh sb="29" eb="32">
      <t>イインカイ</t>
    </rPh>
    <rPh sb="33" eb="37">
      <t>ギジガイヨウ</t>
    </rPh>
    <phoneticPr fontId="3"/>
  </si>
  <si>
    <t>各種指標に関する調査結果</t>
    <rPh sb="0" eb="2">
      <t>カクシュ</t>
    </rPh>
    <rPh sb="2" eb="4">
      <t>シヒョウ</t>
    </rPh>
    <rPh sb="5" eb="6">
      <t>カン</t>
    </rPh>
    <rPh sb="8" eb="12">
      <t>チョウサケッカ</t>
    </rPh>
    <phoneticPr fontId="3"/>
  </si>
  <si>
    <t>指針、業務フロー、手順書等算定要件に該当する取組の全体像（概要・体制）がわかる資料</t>
    <rPh sb="0" eb="2">
      <t>シシン</t>
    </rPh>
    <rPh sb="3" eb="5">
      <t>ギョウム</t>
    </rPh>
    <rPh sb="9" eb="12">
      <t>テジュンショ</t>
    </rPh>
    <rPh sb="12" eb="13">
      <t>トウ</t>
    </rPh>
    <rPh sb="13" eb="15">
      <t>サンテイ</t>
    </rPh>
    <rPh sb="15" eb="17">
      <t>ヨウケン</t>
    </rPh>
    <rPh sb="18" eb="20">
      <t>ガイトウ</t>
    </rPh>
    <rPh sb="22" eb="24">
      <t>トリクミ</t>
    </rPh>
    <rPh sb="25" eb="28">
      <t>ゼンタイゾウ</t>
    </rPh>
    <rPh sb="29" eb="31">
      <t>ガイヨウ</t>
    </rPh>
    <rPh sb="32" eb="34">
      <t>タイセイ</t>
    </rPh>
    <rPh sb="39" eb="41">
      <t>シリョウ</t>
    </rPh>
    <phoneticPr fontId="3"/>
  </si>
  <si>
    <t>算定要件である事務処理手順（各調査や研修等）がいつどのくらいの頻度でどのような形で実施（予定）されているのかがわかるもの。</t>
    <rPh sb="0" eb="4">
      <t>サンテイヨウケン</t>
    </rPh>
    <rPh sb="7" eb="11">
      <t>ジムショリ</t>
    </rPh>
    <rPh sb="11" eb="13">
      <t>テジュン</t>
    </rPh>
    <rPh sb="14" eb="15">
      <t>カク</t>
    </rPh>
    <rPh sb="15" eb="17">
      <t>チョウサ</t>
    </rPh>
    <rPh sb="18" eb="21">
      <t>ケンシュウトウ</t>
    </rPh>
    <rPh sb="31" eb="33">
      <t>ヒンド</t>
    </rPh>
    <rPh sb="39" eb="40">
      <t>カタチ</t>
    </rPh>
    <rPh sb="41" eb="43">
      <t>ジッシ</t>
    </rPh>
    <phoneticPr fontId="3"/>
  </si>
  <si>
    <t xml:space="preserve">サービス提供体制強化加算
</t>
    <rPh sb="4" eb="6">
      <t>テイキョウ</t>
    </rPh>
    <rPh sb="6" eb="8">
      <t>タイセイ</t>
    </rPh>
    <rPh sb="8" eb="10">
      <t>キョウカ</t>
    </rPh>
    <rPh sb="10" eb="12">
      <t>カサン</t>
    </rPh>
    <phoneticPr fontId="3"/>
  </si>
  <si>
    <t>サービス提供体制強化加算に関する届出書＜別紙14－６＞</t>
    <rPh sb="20" eb="22">
      <t>ベッシ</t>
    </rPh>
    <phoneticPr fontId="3"/>
  </si>
  <si>
    <t>様式中「（看護・）介護職員」は「介護従業者」と読み替えること。</t>
    <rPh sb="0" eb="3">
      <t>ヨウシキチュウ</t>
    </rPh>
    <rPh sb="5" eb="7">
      <t>カンゴ</t>
    </rPh>
    <rPh sb="9" eb="13">
      <t>カイゴショクイン</t>
    </rPh>
    <rPh sb="16" eb="21">
      <t>カイゴジュウギョウシャ</t>
    </rPh>
    <rPh sb="23" eb="24">
      <t>ヨ</t>
    </rPh>
    <rPh sb="25" eb="26">
      <t>カ</t>
    </rPh>
    <phoneticPr fontId="3"/>
  </si>
  <si>
    <t>前年度４月～２月の分。なお，前年度実績が６月に満たない場合は届出前３か月分</t>
    <rPh sb="4" eb="5">
      <t>ガツ</t>
    </rPh>
    <rPh sb="7" eb="8">
      <t>ガツ</t>
    </rPh>
    <rPh sb="9" eb="10">
      <t>ブン</t>
    </rPh>
    <rPh sb="14" eb="17">
      <t>ゼンネンド</t>
    </rPh>
    <rPh sb="17" eb="19">
      <t>ジッセキ</t>
    </rPh>
    <rPh sb="21" eb="22">
      <t>ゲツ</t>
    </rPh>
    <rPh sb="23" eb="24">
      <t>ミ</t>
    </rPh>
    <rPh sb="27" eb="29">
      <t>バアイ</t>
    </rPh>
    <rPh sb="30" eb="32">
      <t>トドケデ</t>
    </rPh>
    <rPh sb="32" eb="33">
      <t>マエ</t>
    </rPh>
    <rPh sb="35" eb="36">
      <t>ゲツ</t>
    </rPh>
    <rPh sb="36" eb="37">
      <t>ブン</t>
    </rPh>
    <phoneticPr fontId="3"/>
  </si>
  <si>
    <t>有資格者等の割合の参考計算書＜別紙７-2＞又はこれに準じた計算資料</t>
    <rPh sb="0" eb="4">
      <t>ユウシカクシャ</t>
    </rPh>
    <rPh sb="4" eb="5">
      <t>トウ</t>
    </rPh>
    <rPh sb="6" eb="8">
      <t>ワリアイ</t>
    </rPh>
    <rPh sb="9" eb="11">
      <t>サンコウ</t>
    </rPh>
    <rPh sb="11" eb="14">
      <t>ケイサンショ</t>
    </rPh>
    <rPh sb="15" eb="17">
      <t>ベッシ</t>
    </rPh>
    <rPh sb="21" eb="22">
      <t>マタ</t>
    </rPh>
    <rPh sb="26" eb="27">
      <t>ジュン</t>
    </rPh>
    <rPh sb="29" eb="33">
      <t>ケイサンシリョウ</t>
    </rPh>
    <phoneticPr fontId="3"/>
  </si>
  <si>
    <t>算定する加算の要件に応じた有資格者等の常勤換算を計算し平均したもの</t>
    <rPh sb="0" eb="2">
      <t>サンテイ</t>
    </rPh>
    <rPh sb="4" eb="6">
      <t>カサン</t>
    </rPh>
    <rPh sb="7" eb="9">
      <t>ヨウケン</t>
    </rPh>
    <rPh sb="10" eb="11">
      <t>オウ</t>
    </rPh>
    <rPh sb="13" eb="17">
      <t>ユウシカクシャ</t>
    </rPh>
    <rPh sb="17" eb="18">
      <t>トウ</t>
    </rPh>
    <rPh sb="19" eb="23">
      <t>ジョウキンカンサン</t>
    </rPh>
    <rPh sb="24" eb="26">
      <t>ケイサン</t>
    </rPh>
    <rPh sb="27" eb="29">
      <t>ヘイキン</t>
    </rPh>
    <phoneticPr fontId="3"/>
  </si>
  <si>
    <t>介護職員処遇改善加算</t>
    <rPh sb="0" eb="4">
      <t>カイゴショクイン</t>
    </rPh>
    <rPh sb="4" eb="10">
      <t>ショグウカイゼンカサン</t>
    </rPh>
    <phoneticPr fontId="3"/>
  </si>
  <si>
    <t>介護処遇改善加算等の専用受付に専用の届出一式を提出すること</t>
    <rPh sb="0" eb="9">
      <t>カイゴショグウカイゼンカサントウ</t>
    </rPh>
    <rPh sb="10" eb="12">
      <t>センヨウ</t>
    </rPh>
    <rPh sb="12" eb="14">
      <t>ウケツケ</t>
    </rPh>
    <rPh sb="15" eb="17">
      <t>センヨウ</t>
    </rPh>
    <rPh sb="18" eb="20">
      <t>トドケデ</t>
    </rPh>
    <rPh sb="20" eb="22">
      <t>イッシキ</t>
    </rPh>
    <rPh sb="23" eb="25">
      <t>テイシュツ</t>
    </rPh>
    <phoneticPr fontId="3"/>
  </si>
  <si>
    <r>
      <t xml:space="preserve">短期利用型
</t>
    </r>
    <r>
      <rPr>
        <sz val="8"/>
        <rFont val="ＭＳ Ｐゴシック"/>
        <family val="3"/>
        <charset val="128"/>
      </rPr>
      <t>＊介護事業の指定を受けた日から起算して３年以上経過している場合のみ</t>
    </r>
    <rPh sb="0" eb="2">
      <t>タンキ</t>
    </rPh>
    <rPh sb="2" eb="4">
      <t>リヨウ</t>
    </rPh>
    <rPh sb="4" eb="5">
      <t>ガタ</t>
    </rPh>
    <rPh sb="7" eb="9">
      <t>カイゴ</t>
    </rPh>
    <rPh sb="9" eb="11">
      <t>ジギョウ</t>
    </rPh>
    <rPh sb="12" eb="14">
      <t>シテイ</t>
    </rPh>
    <rPh sb="15" eb="16">
      <t>ウ</t>
    </rPh>
    <rPh sb="18" eb="19">
      <t>ヒ</t>
    </rPh>
    <rPh sb="21" eb="23">
      <t>キサン</t>
    </rPh>
    <rPh sb="26" eb="27">
      <t>ネン</t>
    </rPh>
    <rPh sb="27" eb="29">
      <t>イジョウ</t>
    </rPh>
    <rPh sb="29" eb="31">
      <t>ケイカ</t>
    </rPh>
    <rPh sb="35" eb="37">
      <t>バアイ</t>
    </rPh>
    <phoneticPr fontId="3"/>
  </si>
  <si>
    <t>短期利用型に関する調書＜参考様式15＞</t>
    <rPh sb="12" eb="14">
      <t>サンコウ</t>
    </rPh>
    <rPh sb="14" eb="16">
      <t>ヨウシキ</t>
    </rPh>
    <phoneticPr fontId="3"/>
  </si>
  <si>
    <t>該当する研修の修了証書（写）</t>
    <rPh sb="0" eb="2">
      <t>ガイトウ</t>
    </rPh>
    <rPh sb="4" eb="6">
      <t>ケンシュウ</t>
    </rPh>
    <rPh sb="7" eb="10">
      <t>シュウリョウショウ</t>
    </rPh>
    <rPh sb="10" eb="11">
      <t>ショ</t>
    </rPh>
    <rPh sb="12" eb="13">
      <t>ウツ</t>
    </rPh>
    <phoneticPr fontId="3"/>
  </si>
  <si>
    <t>・認知症介護実務者研修専門課程
・認知症介護実践研修（実践リーダー研修）
・認知症介護指導者養成研修</t>
    <rPh sb="1" eb="4">
      <t>ニンチショウ</t>
    </rPh>
    <rPh sb="4" eb="6">
      <t>カイゴ</t>
    </rPh>
    <rPh sb="6" eb="9">
      <t>ジツムシャ</t>
    </rPh>
    <rPh sb="9" eb="11">
      <t>ケンシュウ</t>
    </rPh>
    <rPh sb="11" eb="13">
      <t>センモン</t>
    </rPh>
    <rPh sb="13" eb="15">
      <t>カテイ</t>
    </rPh>
    <rPh sb="17" eb="20">
      <t>ニンチショウ</t>
    </rPh>
    <rPh sb="20" eb="22">
      <t>カイゴ</t>
    </rPh>
    <rPh sb="22" eb="24">
      <t>ジッセン</t>
    </rPh>
    <rPh sb="24" eb="26">
      <t>ケンシュウ</t>
    </rPh>
    <rPh sb="27" eb="29">
      <t>ジッセン</t>
    </rPh>
    <rPh sb="33" eb="35">
      <t>ケンシュウ</t>
    </rPh>
    <rPh sb="38" eb="41">
      <t>ニンチショウ</t>
    </rPh>
    <rPh sb="41" eb="43">
      <t>カイゴ</t>
    </rPh>
    <rPh sb="43" eb="46">
      <t>シドウシャ</t>
    </rPh>
    <rPh sb="46" eb="48">
      <t>ヨウセイ</t>
    </rPh>
    <rPh sb="48" eb="50">
      <t>ケンシュウ</t>
    </rPh>
    <phoneticPr fontId="3"/>
  </si>
  <si>
    <t>（別紙１－３－２）</t>
    <phoneticPr fontId="3"/>
  </si>
  <si>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3"/>
  </si>
  <si>
    <t>事 業 所 番 号</t>
    <phoneticPr fontId="3"/>
  </si>
  <si>
    <t>提供サービス</t>
  </si>
  <si>
    <t>施設等の区分</t>
  </si>
  <si>
    <t>人員配置区分</t>
  </si>
  <si>
    <t>そ　 　　の　 　　他　　 　該　　 　当　　 　す 　　　る 　　　体 　　　制 　　　等</t>
  </si>
  <si>
    <t>割 引</t>
  </si>
  <si>
    <t>各サービス共通</t>
  </si>
  <si>
    <t>地域区分</t>
  </si>
  <si>
    <t>□</t>
  </si>
  <si>
    <t>１　１級地</t>
  </si>
  <si>
    <t>６　２級地</t>
  </si>
  <si>
    <t>７　３級地</t>
  </si>
  <si>
    <t>２　４級地</t>
  </si>
  <si>
    <t>３　５級地</t>
  </si>
  <si>
    <t>４　６級地</t>
  </si>
  <si>
    <t>９　７級地</t>
  </si>
  <si>
    <t>５　その他</t>
  </si>
  <si>
    <t>夜間勤務条件基準</t>
  </si>
  <si>
    <t>１ 基準型</t>
    <rPh sb="2" eb="4">
      <t>キジュン</t>
    </rPh>
    <rPh sb="4" eb="5">
      <t>ガタ</t>
    </rPh>
    <phoneticPr fontId="3"/>
  </si>
  <si>
    <t>６ 減算型</t>
    <rPh sb="2" eb="4">
      <t>ゲンサン</t>
    </rPh>
    <rPh sb="4" eb="5">
      <t>ガタ</t>
    </rPh>
    <phoneticPr fontId="3"/>
  </si>
  <si>
    <t>１　なし</t>
  </si>
  <si>
    <t>職員の欠員による減算の状況</t>
  </si>
  <si>
    <t>１ なし</t>
    <phoneticPr fontId="3"/>
  </si>
  <si>
    <t>２ 介護従業者</t>
    <rPh sb="2" eb="4">
      <t>カイゴ</t>
    </rPh>
    <rPh sb="4" eb="7">
      <t>ジュウギョウシャ</t>
    </rPh>
    <phoneticPr fontId="3"/>
  </si>
  <si>
    <t>２　あり</t>
  </si>
  <si>
    <t>身体拘束廃止取組の有無</t>
    <phoneticPr fontId="3"/>
  </si>
  <si>
    <t>１ 減算型</t>
    <phoneticPr fontId="3"/>
  </si>
  <si>
    <t>２ 基準型</t>
    <rPh sb="2" eb="4">
      <t>キジュン</t>
    </rPh>
    <rPh sb="4" eb="5">
      <t>ガタ</t>
    </rPh>
    <phoneticPr fontId="3"/>
  </si>
  <si>
    <t>高齢者虐待防止措置実施の有無</t>
    <phoneticPr fontId="3"/>
  </si>
  <si>
    <t>２ 基準型</t>
    <phoneticPr fontId="3"/>
  </si>
  <si>
    <t>業務継続計画策定の有無</t>
    <phoneticPr fontId="3"/>
  </si>
  <si>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3"/>
  </si>
  <si>
    <t>２ あり</t>
    <phoneticPr fontId="3"/>
  </si>
  <si>
    <t>２ 加算Ⅰ</t>
    <phoneticPr fontId="3"/>
  </si>
  <si>
    <t>３ 加算Ⅱ</t>
    <phoneticPr fontId="3"/>
  </si>
  <si>
    <t>若年性認知症利用者受入加算</t>
    <rPh sb="0" eb="3">
      <t>ジャクネンセイ</t>
    </rPh>
    <rPh sb="3" eb="6">
      <t>ニンチショウ</t>
    </rPh>
    <rPh sb="6" eb="9">
      <t>リヨウシャ</t>
    </rPh>
    <rPh sb="9" eb="11">
      <t>ウケイレ</t>
    </rPh>
    <rPh sb="11" eb="13">
      <t>カサン</t>
    </rPh>
    <phoneticPr fontId="3"/>
  </si>
  <si>
    <t>利用者の入院期間中の体制</t>
    <rPh sb="0" eb="3">
      <t>リヨウシャ</t>
    </rPh>
    <rPh sb="4" eb="6">
      <t>ニュウイン</t>
    </rPh>
    <rPh sb="6" eb="8">
      <t>キカン</t>
    </rPh>
    <rPh sb="8" eb="9">
      <t>チュウ</t>
    </rPh>
    <rPh sb="10" eb="12">
      <t>タイセイ</t>
    </rPh>
    <phoneticPr fontId="3"/>
  </si>
  <si>
    <t>１ 対応不可</t>
    <rPh sb="2" eb="4">
      <t>タイオウ</t>
    </rPh>
    <rPh sb="4" eb="6">
      <t>フカ</t>
    </rPh>
    <phoneticPr fontId="3"/>
  </si>
  <si>
    <t>２ 対応可</t>
    <phoneticPr fontId="3"/>
  </si>
  <si>
    <t>看取り介護加算</t>
    <rPh sb="0" eb="2">
      <t>ミト</t>
    </rPh>
    <rPh sb="3" eb="5">
      <t>カイゴ</t>
    </rPh>
    <rPh sb="5" eb="7">
      <t>カサン</t>
    </rPh>
    <phoneticPr fontId="3"/>
  </si>
  <si>
    <t>医療連携体制加算Ⅰ</t>
    <rPh sb="6" eb="8">
      <t>カサン</t>
    </rPh>
    <phoneticPr fontId="3"/>
  </si>
  <si>
    <t>４ 加算Ⅰイ</t>
    <phoneticPr fontId="3"/>
  </si>
  <si>
    <t>３ 加算Ⅰロ</t>
    <phoneticPr fontId="3"/>
  </si>
  <si>
    <t>２ 加算Ⅰハ</t>
    <phoneticPr fontId="3"/>
  </si>
  <si>
    <t>医療連携体制加算Ⅱ</t>
    <rPh sb="6" eb="8">
      <t>カサン</t>
    </rPh>
    <phoneticPr fontId="3"/>
  </si>
  <si>
    <t>認知症対応型</t>
    <phoneticPr fontId="3"/>
  </si>
  <si>
    <t>１　Ⅰ型</t>
  </si>
  <si>
    <t>認知症チームケア推進加算</t>
    <phoneticPr fontId="3"/>
  </si>
  <si>
    <t>共同生活介護</t>
    <phoneticPr fontId="3"/>
  </si>
  <si>
    <t>２　Ⅱ型</t>
  </si>
  <si>
    <t>科学的介護推進体制加算</t>
    <rPh sb="0" eb="3">
      <t>カガクテキ</t>
    </rPh>
    <rPh sb="3" eb="5">
      <t>カイゴ</t>
    </rPh>
    <rPh sb="5" eb="7">
      <t>スイシン</t>
    </rPh>
    <rPh sb="7" eb="9">
      <t>タイセイ</t>
    </rPh>
    <rPh sb="9" eb="11">
      <t>カサン</t>
    </rPh>
    <phoneticPr fontId="3"/>
  </si>
  <si>
    <t>３　 サテライト型Ⅰ型</t>
  </si>
  <si>
    <t>高齢者施設等感染対策向上加算Ⅰ</t>
    <phoneticPr fontId="3"/>
  </si>
  <si>
    <t>４ 　サテライト型Ⅱ型</t>
  </si>
  <si>
    <t>高齢者施設等感染対策向上加算Ⅱ</t>
    <phoneticPr fontId="3"/>
  </si>
  <si>
    <t>生産性向上推進体制加算</t>
    <phoneticPr fontId="3"/>
  </si>
  <si>
    <t>サービス提供体制強化加算</t>
    <rPh sb="4" eb="6">
      <t>テイキョウ</t>
    </rPh>
    <rPh sb="6" eb="8">
      <t>タイセイ</t>
    </rPh>
    <rPh sb="8" eb="10">
      <t>キョウカ</t>
    </rPh>
    <rPh sb="10" eb="12">
      <t>カサン</t>
    </rPh>
    <phoneticPr fontId="3"/>
  </si>
  <si>
    <t>６ 加算Ⅰ</t>
    <phoneticPr fontId="3"/>
  </si>
  <si>
    <t>５ 加算Ⅱ</t>
    <phoneticPr fontId="3"/>
  </si>
  <si>
    <t>７ 加算Ⅲ</t>
    <phoneticPr fontId="3"/>
  </si>
  <si>
    <t>介護職員等処遇改善加算</t>
    <phoneticPr fontId="33"/>
  </si>
  <si>
    <t>７ 加算Ⅰ</t>
    <phoneticPr fontId="3"/>
  </si>
  <si>
    <t>８ 加算Ⅱ</t>
    <rPh sb="2" eb="4">
      <t>カサン</t>
    </rPh>
    <phoneticPr fontId="3"/>
  </si>
  <si>
    <t>９ 加算Ⅲ</t>
    <phoneticPr fontId="3"/>
  </si>
  <si>
    <t>Ａ 加算Ⅳ</t>
    <phoneticPr fontId="3"/>
  </si>
  <si>
    <t>Ｂ 加算Ⅴ(１)</t>
    <phoneticPr fontId="3"/>
  </si>
  <si>
    <t>Ｃ 加算Ⅴ(２)</t>
    <phoneticPr fontId="3"/>
  </si>
  <si>
    <t>Ｄ 加算Ⅴ(３)</t>
    <phoneticPr fontId="3"/>
  </si>
  <si>
    <t>Ｅ 加算Ⅴ(４)</t>
    <phoneticPr fontId="3"/>
  </si>
  <si>
    <t>Ｆ 加算Ⅴ(５)</t>
    <phoneticPr fontId="3"/>
  </si>
  <si>
    <t>Ｇ 加算Ⅴ(６)</t>
    <phoneticPr fontId="3"/>
  </si>
  <si>
    <t>Ｈ 加算Ⅴ(７)</t>
    <phoneticPr fontId="3"/>
  </si>
  <si>
    <t>Ｊ 加算Ⅴ(８)</t>
    <phoneticPr fontId="3"/>
  </si>
  <si>
    <t>Ｋ 加算Ⅴ(９)</t>
    <phoneticPr fontId="3"/>
  </si>
  <si>
    <t>Ｌ 加算Ⅴ(１０)</t>
    <phoneticPr fontId="3"/>
  </si>
  <si>
    <t>Ｍ 加算Ⅴ(１１)</t>
    <phoneticPr fontId="3"/>
  </si>
  <si>
    <t>Ｎ 加算Ⅴ(１２)</t>
    <phoneticPr fontId="3"/>
  </si>
  <si>
    <t>Ｐ 加算Ⅴ(１３)</t>
    <phoneticPr fontId="3"/>
  </si>
  <si>
    <t>Ｒ 加算Ⅴ(１４)</t>
    <phoneticPr fontId="3"/>
  </si>
  <si>
    <t>（短期利用型）</t>
  </si>
  <si>
    <t>利用者の入院期間中の体制</t>
    <rPh sb="0" eb="3">
      <t>リヨウシャ</t>
    </rPh>
    <rPh sb="4" eb="6">
      <t>ニュウイン</t>
    </rPh>
    <rPh sb="6" eb="9">
      <t>キカンチュウ</t>
    </rPh>
    <rPh sb="10" eb="12">
      <t>タイセイ</t>
    </rPh>
    <phoneticPr fontId="3"/>
  </si>
  <si>
    <t>介護予防認知症対応型</t>
  </si>
  <si>
    <t>共同生活介護</t>
  </si>
  <si>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3"/>
  </si>
  <si>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</si>
  <si>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</si>
  <si>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3"/>
  </si>
  <si>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3"/>
  </si>
  <si>
    <t>　　　　　また、「認知症チームケア推進加算」については、「認知症チームケア推進加算に係る届出書」（別紙40）を添付してください。</t>
    <phoneticPr fontId="3"/>
  </si>
  <si>
    <t>　　　10　「その他該当する体制等」欄で人員配置に係る加算（減算）の届出については、それぞれ加算（減算）の要件となる職員の配置状況や勤務体制がわかる書類を添付してください。</t>
    <phoneticPr fontId="3"/>
  </si>
  <si>
    <t>　　　　　　（例）－「機能訓練指導体制」…機能訓練指導員、「夜間勤務条件基準」…夜勤を行う看護師（准看護師）と介護職員の配置状況　等</t>
    <phoneticPr fontId="3"/>
  </si>
  <si>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3"/>
  </si>
  <si>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3"/>
  </si>
  <si>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3"/>
  </si>
  <si>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3"/>
  </si>
  <si>
    <t>　　　24 「職員の欠員による減算の状況」については、以下の要領で記載してください。</t>
    <phoneticPr fontId="3"/>
  </si>
  <si>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3"/>
  </si>
  <si>
    <t>　　　30 「高齢者施設等感染対策向上加算Ⅰ」 「高齢者施設等感染対策向上加算Ⅱ」については、「高齢者施設等感染対策向上加算に係る届出書」（別紙35）を添付してください。</t>
    <phoneticPr fontId="3"/>
  </si>
  <si>
    <t>　　　31 「生産性向上推進体制加算」については、「生産性向上推進体制加算に係る届出書」（別紙28）を添付してください。</t>
    <phoneticPr fontId="3"/>
  </si>
  <si>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3"/>
  </si>
  <si>
    <t>（別紙５ー２）</t>
    <phoneticPr fontId="3"/>
  </si>
  <si>
    <t>令和</t>
    <rPh sb="0" eb="2">
      <t>レイワ</t>
    </rPh>
    <phoneticPr fontId="3"/>
  </si>
  <si>
    <t>年</t>
    <rPh sb="0" eb="1">
      <t>ネン</t>
    </rPh>
    <phoneticPr fontId="3"/>
  </si>
  <si>
    <t>月</t>
    <rPh sb="0" eb="1">
      <t>ゲツ</t>
    </rPh>
    <phoneticPr fontId="3"/>
  </si>
  <si>
    <t>日</t>
    <rPh sb="0" eb="1">
      <t>ヒ</t>
    </rPh>
    <phoneticPr fontId="3"/>
  </si>
  <si>
    <t>殿</t>
    <rPh sb="0" eb="1">
      <t>ドノ</t>
    </rPh>
    <phoneticPr fontId="3"/>
  </si>
  <si>
    <t>事業所・施設名</t>
    <rPh sb="0" eb="3">
      <t>ジギョウショ</t>
    </rPh>
    <rPh sb="4" eb="6">
      <t>シセツ</t>
    </rPh>
    <rPh sb="6" eb="7">
      <t>メイ</t>
    </rPh>
    <phoneticPr fontId="3"/>
  </si>
  <si>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3"/>
  </si>
  <si>
    <t>　1　割引率等</t>
    <rPh sb="3" eb="6">
      <t>ワリビキリツ</t>
    </rPh>
    <rPh sb="6" eb="7">
      <t>トウ</t>
    </rPh>
    <phoneticPr fontId="3"/>
  </si>
  <si>
    <t>事業所番号</t>
    <rPh sb="0" eb="3">
      <t>ジギョウショ</t>
    </rPh>
    <rPh sb="3" eb="5">
      <t>バンゴウ</t>
    </rPh>
    <phoneticPr fontId="3"/>
  </si>
  <si>
    <t>サービスの種類</t>
    <rPh sb="5" eb="7">
      <t>シュルイ</t>
    </rPh>
    <phoneticPr fontId="3"/>
  </si>
  <si>
    <t>割引率</t>
    <rPh sb="0" eb="2">
      <t>ワリビキ</t>
    </rPh>
    <rPh sb="2" eb="3">
      <t>リツ</t>
    </rPh>
    <phoneticPr fontId="3"/>
  </si>
  <si>
    <t>適用条件</t>
    <rPh sb="0" eb="2">
      <t>テキヨウ</t>
    </rPh>
    <rPh sb="2" eb="4">
      <t>ジョウケン</t>
    </rPh>
    <phoneticPr fontId="3"/>
  </si>
  <si>
    <t>夜間対応型訪問介護</t>
    <rPh sb="0" eb="2">
      <t>ヤカン</t>
    </rPh>
    <rPh sb="2" eb="5">
      <t>タイオウガタ</t>
    </rPh>
    <phoneticPr fontId="3"/>
  </si>
  <si>
    <t>％</t>
  </si>
  <si>
    <t>地域密着型通所介護</t>
    <rPh sb="0" eb="2">
      <t>チイキ</t>
    </rPh>
    <rPh sb="2" eb="4">
      <t>ミッチャク</t>
    </rPh>
    <rPh sb="4" eb="5">
      <t>ガタ</t>
    </rPh>
    <rPh sb="5" eb="7">
      <t>ツウショ</t>
    </rPh>
    <rPh sb="7" eb="9">
      <t>カイゴ</t>
    </rPh>
    <phoneticPr fontId="3"/>
  </si>
  <si>
    <t>認知症対応型通所介護</t>
    <rPh sb="0" eb="3">
      <t>ニンチショウ</t>
    </rPh>
    <rPh sb="3" eb="6">
      <t>タイオウガタ</t>
    </rPh>
    <rPh sb="6" eb="8">
      <t>ツウショ</t>
    </rPh>
    <rPh sb="8" eb="10">
      <t>カイゴ</t>
    </rPh>
    <phoneticPr fontId="3"/>
  </si>
  <si>
    <t>小規模多機能型居宅介護</t>
    <rPh sb="0" eb="3">
      <t>ショウキボ</t>
    </rPh>
    <rPh sb="3" eb="6">
      <t>タキノウ</t>
    </rPh>
    <rPh sb="6" eb="7">
      <t>ガタ</t>
    </rPh>
    <rPh sb="7" eb="9">
      <t>キョタク</t>
    </rPh>
    <rPh sb="9" eb="11">
      <t>カイゴ</t>
    </rPh>
    <phoneticPr fontId="3"/>
  </si>
  <si>
    <t>認知症対応型共同生活介護</t>
    <rPh sb="0" eb="3">
      <t>ニンチショウ</t>
    </rPh>
    <rPh sb="3" eb="6">
      <t>タイオウガタ</t>
    </rPh>
    <rPh sb="6" eb="8">
      <t>キョウドウ</t>
    </rPh>
    <rPh sb="8" eb="10">
      <t>セイカツ</t>
    </rPh>
    <rPh sb="10" eb="12">
      <t>カイゴ</t>
    </rPh>
    <phoneticPr fontId="3"/>
  </si>
  <si>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3"/>
  </si>
  <si>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</si>
  <si>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
  </si>
  <si>
    <t>複合型サービス</t>
    <rPh sb="0" eb="3">
      <t>フクゴウガタ</t>
    </rPh>
    <phoneticPr fontId="3"/>
  </si>
  <si>
    <t>介護予防認知症対応型
通所介護</t>
    <rPh sb="0" eb="2">
      <t>カイゴ</t>
    </rPh>
    <rPh sb="2" eb="4">
      <t>ヨボウ</t>
    </rPh>
    <rPh sb="4" eb="7">
      <t>ニンチショウ</t>
    </rPh>
    <rPh sb="7" eb="10">
      <t>タイオウガタ</t>
    </rPh>
    <rPh sb="11" eb="13">
      <t>ツウショ</t>
    </rPh>
    <rPh sb="13" eb="15">
      <t>カイゴ</t>
    </rPh>
    <phoneticPr fontId="3"/>
  </si>
  <si>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3"/>
  </si>
  <si>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3"/>
  </si>
  <si>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3"/>
  </si>
  <si>
    <t>　　記載してください。</t>
    <phoneticPr fontId="3"/>
  </si>
  <si>
    <t>　2　適用開始年月日</t>
    <rPh sb="3" eb="5">
      <t>テキヨウ</t>
    </rPh>
    <rPh sb="5" eb="7">
      <t>カイシ</t>
    </rPh>
    <rPh sb="7" eb="10">
      <t>ネンガッピ</t>
    </rPh>
    <phoneticPr fontId="3"/>
  </si>
  <si>
    <t>月</t>
    <rPh sb="0" eb="1">
      <t>ガツ</t>
    </rPh>
    <phoneticPr fontId="3"/>
  </si>
  <si>
    <t>日</t>
    <rPh sb="0" eb="1">
      <t>ニチ</t>
    </rPh>
    <phoneticPr fontId="3"/>
  </si>
  <si>
    <t>（別紙６）</t>
    <phoneticPr fontId="3"/>
  </si>
  <si>
    <t>　平面図</t>
    <rPh sb="1" eb="4">
      <t>ヘイメンズ</t>
    </rPh>
    <phoneticPr fontId="3"/>
  </si>
  <si>
    <t>　事業所・施設の名称</t>
    <rPh sb="1" eb="4">
      <t>ジギョウショ</t>
    </rPh>
    <rPh sb="5" eb="7">
      <t>シセツ</t>
    </rPh>
    <rPh sb="8" eb="10">
      <t>メイショウ</t>
    </rPh>
    <phoneticPr fontId="3"/>
  </si>
  <si>
    <t>「該当する体制等　ー　　　　　　　　」</t>
    <rPh sb="1" eb="3">
      <t>ガイトウ</t>
    </rPh>
    <rPh sb="5" eb="7">
      <t>タイセイ</t>
    </rPh>
    <rPh sb="7" eb="8">
      <t>トウ</t>
    </rPh>
    <phoneticPr fontId="3"/>
  </si>
  <si>
    <t>展示コーナー</t>
    <rPh sb="0" eb="2">
      <t>テンジ</t>
    </rPh>
    <phoneticPr fontId="3"/>
  </si>
  <si>
    <t xml:space="preserve"> 調理室</t>
    <rPh sb="1" eb="4">
      <t>チョウリシツ</t>
    </rPh>
    <phoneticPr fontId="3"/>
  </si>
  <si>
    <t xml:space="preserve"> 談話室</t>
    <rPh sb="1" eb="4">
      <t>ダンワシツ</t>
    </rPh>
    <phoneticPr fontId="3"/>
  </si>
  <si>
    <t xml:space="preserve"> 相談室</t>
    <rPh sb="1" eb="3">
      <t>ソウダン</t>
    </rPh>
    <rPh sb="3" eb="4">
      <t>シツ</t>
    </rPh>
    <phoneticPr fontId="3"/>
  </si>
  <si>
    <t>　診察室</t>
    <rPh sb="1" eb="4">
      <t>シンサツシツ</t>
    </rPh>
    <phoneticPr fontId="3"/>
  </si>
  <si>
    <t>㎡</t>
    <phoneticPr fontId="3"/>
  </si>
  <si>
    <t>玄関ホール</t>
    <rPh sb="0" eb="2">
      <t>ゲンカン</t>
    </rPh>
    <phoneticPr fontId="3"/>
  </si>
  <si>
    <t>　調剤室</t>
    <rPh sb="1" eb="3">
      <t>チョウザイ</t>
    </rPh>
    <rPh sb="3" eb="4">
      <t>シツ</t>
    </rPh>
    <phoneticPr fontId="3"/>
  </si>
  <si>
    <t>機能訓練室</t>
    <rPh sb="0" eb="2">
      <t>キノウ</t>
    </rPh>
    <rPh sb="2" eb="4">
      <t>クンレン</t>
    </rPh>
    <rPh sb="4" eb="5">
      <t>シツ</t>
    </rPh>
    <phoneticPr fontId="3"/>
  </si>
  <si>
    <t>（食堂兼用）</t>
    <rPh sb="1" eb="3">
      <t>ショクドウ</t>
    </rPh>
    <rPh sb="3" eb="5">
      <t>ケンヨウ</t>
    </rPh>
    <phoneticPr fontId="3"/>
  </si>
  <si>
    <t xml:space="preserve"> 便所</t>
    <rPh sb="1" eb="3">
      <t>ベンジョ</t>
    </rPh>
    <phoneticPr fontId="3"/>
  </si>
  <si>
    <t>浴室</t>
    <rPh sb="0" eb="2">
      <t>ヨクシツ</t>
    </rPh>
    <phoneticPr fontId="3"/>
  </si>
  <si>
    <t>事務室</t>
    <rPh sb="0" eb="3">
      <t>ジムシツ</t>
    </rPh>
    <phoneticPr fontId="3"/>
  </si>
  <si>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3"/>
  </si>
  <si>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3"/>
  </si>
  <si>
    <t>（別紙７）</t>
    <phoneticPr fontId="3"/>
  </si>
  <si>
    <t>従業者の勤務の体制及び勤務形態一覧表　（　　　　年　　　月分）</t>
    <phoneticPr fontId="3"/>
  </si>
  <si>
    <t>サービス種類（　　　　　　　　　　　　　　　　　　　　　）</t>
    <phoneticPr fontId="3"/>
  </si>
  <si>
    <t>事業所・施設名（　　　　　　　　　　　　　　　　　　　　）</t>
    <phoneticPr fontId="3"/>
  </si>
  <si>
    <t>「人員配置区分―　　型」又は「該当する体制等―　　　　　」</t>
    <phoneticPr fontId="3"/>
  </si>
  <si>
    <t>［入所（利用）定員（見込）数等　　　　　名］</t>
    <phoneticPr fontId="3"/>
  </si>
  <si>
    <t>職　種</t>
    <phoneticPr fontId="3"/>
  </si>
  <si>
    <t>勤務　　　　　　　　　　形態</t>
    <phoneticPr fontId="3"/>
  </si>
  <si>
    <t>氏　名</t>
    <phoneticPr fontId="3"/>
  </si>
  <si>
    <t>第1週</t>
  </si>
  <si>
    <t>第2週</t>
  </si>
  <si>
    <t>第3週</t>
  </si>
  <si>
    <t>第4週</t>
  </si>
  <si>
    <t>4週の　　　　　　　　　　合計</t>
    <phoneticPr fontId="3"/>
  </si>
  <si>
    <t>週平均　　　　　　　　　の勤務　　　　　　　　　　　　　時間</t>
    <phoneticPr fontId="3"/>
  </si>
  <si>
    <t>常勤換　　　　　　　　　算後の　　　　　　　　　　　　人数　</t>
    <rPh sb="27" eb="29">
      <t>ニンズウ</t>
    </rPh>
    <phoneticPr fontId="3"/>
  </si>
  <si>
    <t>＊</t>
  </si>
  <si>
    <t>（記載例―1）</t>
    <phoneticPr fontId="3"/>
  </si>
  <si>
    <t>①</t>
  </si>
  <si>
    <t>③</t>
  </si>
  <si>
    <t>②</t>
  </si>
  <si>
    <t>④</t>
  </si>
  <si>
    <t>（記載例―2）</t>
    <phoneticPr fontId="3"/>
  </si>
  <si>
    <t>ab</t>
  </si>
  <si>
    <t>cd</t>
  </si>
  <si>
    <t>（再掲）
夜勤職員</t>
    <rPh sb="1" eb="3">
      <t>サイケイ</t>
    </rPh>
    <rPh sb="5" eb="7">
      <t>ヤキン</t>
    </rPh>
    <rPh sb="7" eb="9">
      <t>ショクイン</t>
    </rPh>
    <phoneticPr fontId="3"/>
  </si>
  <si>
    <t>１日の夜勤の合計時間</t>
    <rPh sb="1" eb="2">
      <t>ニチ</t>
    </rPh>
    <rPh sb="3" eb="5">
      <t>ヤキン</t>
    </rPh>
    <rPh sb="6" eb="8">
      <t>ゴウケイ</t>
    </rPh>
    <rPh sb="8" eb="10">
      <t>ジカン</t>
    </rPh>
    <phoneticPr fontId="3"/>
  </si>
  <si>
    <t>常勤換算後の人数
（16h換算）</t>
    <rPh sb="0" eb="2">
      <t>ジョウキン</t>
    </rPh>
    <rPh sb="2" eb="4">
      <t>カンザン</t>
    </rPh>
    <rPh sb="4" eb="5">
      <t>ウシ</t>
    </rPh>
    <rPh sb="6" eb="8">
      <t>ニンズウ</t>
    </rPh>
    <rPh sb="13" eb="15">
      <t>カンザン</t>
    </rPh>
    <phoneticPr fontId="3"/>
  </si>
  <si>
    <t>＜配置状況＞</t>
  </si>
  <si>
    <t>看護職員：介護職員</t>
  </si>
  <si>
    <t>　（　　　　：　　　　)</t>
    <phoneticPr fontId="3"/>
  </si>
  <si>
    <t>看護師：准看護師　(日中)</t>
    <rPh sb="2" eb="3">
      <t>シ</t>
    </rPh>
    <rPh sb="7" eb="8">
      <t>シ</t>
    </rPh>
    <phoneticPr fontId="3"/>
  </si>
  <si>
    <t>看護師：准看護師 （夜間）</t>
    <rPh sb="2" eb="3">
      <t>シ</t>
    </rPh>
    <rPh sb="7" eb="8">
      <t>シ</t>
    </rPh>
    <rPh sb="10" eb="12">
      <t>ヤカン</t>
    </rPh>
    <phoneticPr fontId="3"/>
  </si>
  <si>
    <t>備考1　＊欄には、当該月の曜日を記入してください。</t>
    <phoneticPr fontId="3"/>
  </si>
  <si>
    <t>　　2　「人員配置区分」又は「該当する体制等」欄には、別紙「介護給付費算定に係る体制等状況一覧表」に掲げる人員配置区分の類型又は該当する</t>
    <phoneticPr fontId="3"/>
  </si>
  <si>
    <t>　　　体制加算の内容をそのまま記載してください。</t>
    <phoneticPr fontId="3"/>
  </si>
  <si>
    <t>　　3　届出を行う従業者について、4週間分の勤務すべき時間数を記入してください。勤務時間ごとあるいはサービス提供時間単位ごとに区分して</t>
    <phoneticPr fontId="3"/>
  </si>
  <si>
    <t>　　　番号を付し、その番号を記入してください。</t>
    <phoneticPr fontId="3"/>
  </si>
  <si>
    <t>　　　　（記載例1―勤務時間 ①8：30～17：00、②16：30～1：00、③0：30～9：00、④休日）</t>
    <phoneticPr fontId="3"/>
  </si>
  <si>
    <t>　　　　（記載例2―サービス提供時間 a 9：00～12：00、b 13：00～16：00、c 10：30～13：30、d 14：30～17：30、e 休日）</t>
    <phoneticPr fontId="3"/>
  </si>
  <si>
    <t>　　　　　※複数単位実施の場合、その全てを記入のこと。</t>
    <phoneticPr fontId="3"/>
  </si>
  <si>
    <t>　　4　届出する従業者の職種ごとに下記の勤務形態の区分の順にまとめて記載し、「週平均の勤務時間」については、職種ごとのAの小計と、</t>
    <phoneticPr fontId="3"/>
  </si>
  <si>
    <t>　　　Ｂ～Ｄまでを加えた数の小計の行を挿入してください。</t>
    <phoneticPr fontId="3"/>
  </si>
  <si>
    <t>　　　　　勤務形態の区分　Ａ：常勤で専従　Ｂ：常勤で兼務　Ｃ：常勤以外で専従　Ｄ：常勤以外で兼務</t>
    <phoneticPr fontId="3"/>
  </si>
  <si>
    <t>　　5　常勤換算が必要なものについては、Ａ～Ｄの「週平均の勤務時間」をすべて足し、常勤の従業者が週に勤務すべき時間数で割って、</t>
    <phoneticPr fontId="3"/>
  </si>
  <si>
    <t>　　　「常勤換算後の人数」を算出してください。</t>
    <phoneticPr fontId="3"/>
  </si>
  <si>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3"/>
  </si>
  <si>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3"/>
  </si>
  <si>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3"/>
  </si>
  <si>
    <t>　　7　算出にあたっては、小数点以下第2位を切り捨ててください。</t>
    <phoneticPr fontId="3"/>
  </si>
  <si>
    <t>　　8　当該事業所・施設に係る組織体制図を添付してください。</t>
    <phoneticPr fontId="3"/>
  </si>
  <si>
    <t>　　9　各事業所・施設において使用している勤務割表等（変更の届出の場合は変更後の予定勤務割表等）により、届出の対象となる従業者の職種、</t>
    <phoneticPr fontId="3"/>
  </si>
  <si>
    <t>　　　勤務形態、氏名、当該業務の勤務時間及び看護職員と介護職員の配置状況(関係する場合)が確認できる場合はその書類をもって添付書類として</t>
    <phoneticPr fontId="3"/>
  </si>
  <si>
    <t>　　　差し支えありません。</t>
    <phoneticPr fontId="3"/>
  </si>
  <si>
    <r>
      <t>（別紙７－２</t>
    </r>
    <r>
      <rPr>
        <sz val="11"/>
        <color indexed="8"/>
        <rFont val="ＭＳ Ｐゴシック"/>
        <family val="3"/>
        <charset val="128"/>
      </rPr>
      <t>）</t>
    </r>
    <rPh sb="1" eb="3">
      <t>ベッシ</t>
    </rPh>
    <phoneticPr fontId="3"/>
  </si>
  <si>
    <t>有資格者等の割合の参考計算書</t>
    <rPh sb="0" eb="4">
      <t>ユウシカクシャ</t>
    </rPh>
    <rPh sb="4" eb="5">
      <t>トウ</t>
    </rPh>
    <rPh sb="6" eb="8">
      <t>ワリアイ</t>
    </rPh>
    <rPh sb="9" eb="11">
      <t>サンコウ</t>
    </rPh>
    <rPh sb="11" eb="14">
      <t>ケイサンショ</t>
    </rPh>
    <phoneticPr fontId="3"/>
  </si>
  <si>
    <t>事業所名</t>
    <rPh sb="0" eb="3">
      <t>ジギョウショ</t>
    </rPh>
    <rPh sb="3" eb="4">
      <t>メイ</t>
    </rPh>
    <phoneticPr fontId="3"/>
  </si>
  <si>
    <t>サービス種類</t>
    <rPh sb="4" eb="6">
      <t>シュルイ</t>
    </rPh>
    <phoneticPr fontId="3"/>
  </si>
  <si>
    <t>１．割合を計算する職員</t>
    <rPh sb="2" eb="4">
      <t>ワリアイ</t>
    </rPh>
    <rPh sb="5" eb="7">
      <t>ケイサン</t>
    </rPh>
    <rPh sb="9" eb="11">
      <t>ショクイン</t>
    </rPh>
    <phoneticPr fontId="3"/>
  </si>
  <si>
    <t>介護福祉士</t>
    <rPh sb="0" eb="2">
      <t>カイゴ</t>
    </rPh>
    <rPh sb="2" eb="5">
      <t>フクシシ</t>
    </rPh>
    <phoneticPr fontId="3"/>
  </si>
  <si>
    <t>介護職員</t>
  </si>
  <si>
    <t>２．有資格者等の割合の算定期間</t>
    <rPh sb="2" eb="6">
      <t>ユウシカクシャ</t>
    </rPh>
    <rPh sb="6" eb="7">
      <t>トウ</t>
    </rPh>
    <rPh sb="8" eb="10">
      <t>ワリアイ</t>
    </rPh>
    <rPh sb="11" eb="13">
      <t>サンテイ</t>
    </rPh>
    <rPh sb="13" eb="15">
      <t>キカン</t>
    </rPh>
    <phoneticPr fontId="3"/>
  </si>
  <si>
    <t>前年度（３月を除く）</t>
  </si>
  <si>
    <t>実績月数　</t>
    <rPh sb="0" eb="2">
      <t>ジッセキ</t>
    </rPh>
    <rPh sb="2" eb="4">
      <t>ツキスウ</t>
    </rPh>
    <phoneticPr fontId="3"/>
  </si>
  <si>
    <t>３．常勤換算方法による計算</t>
    <rPh sb="2" eb="4">
      <t>ジョウキン</t>
    </rPh>
    <rPh sb="4" eb="6">
      <t>カンサン</t>
    </rPh>
    <rPh sb="6" eb="8">
      <t>ホウホウ</t>
    </rPh>
    <rPh sb="11" eb="13">
      <t>ケイサン</t>
    </rPh>
    <phoneticPr fontId="3"/>
  </si>
  <si>
    <t>前年度（３月を除く）</t>
    <rPh sb="0" eb="3">
      <t>ゼンネンド</t>
    </rPh>
    <rPh sb="5" eb="6">
      <t>ガツ</t>
    </rPh>
    <rPh sb="7" eb="8">
      <t>ノゾ</t>
    </rPh>
    <phoneticPr fontId="3"/>
  </si>
  <si>
    <t>常勤換算人数</t>
    <rPh sb="0" eb="2">
      <t>ジョウキン</t>
    </rPh>
    <rPh sb="2" eb="4">
      <t>カンサン</t>
    </rPh>
    <rPh sb="4" eb="6">
      <t>ニンズウ</t>
    </rPh>
    <phoneticPr fontId="3"/>
  </si>
  <si>
    <t>①常勤職員の
一月あたりの
勤務時間</t>
    <rPh sb="1" eb="3">
      <t>ジョウキン</t>
    </rPh>
    <rPh sb="3" eb="5">
      <t>ショクイン</t>
    </rPh>
    <rPh sb="7" eb="8">
      <t>ヒト</t>
    </rPh>
    <rPh sb="8" eb="9">
      <t>ツキ</t>
    </rPh>
    <rPh sb="14" eb="16">
      <t>キンム</t>
    </rPh>
    <rPh sb="16" eb="18">
      <t>ジカン</t>
    </rPh>
    <phoneticPr fontId="3"/>
  </si>
  <si>
    <r>
      <t xml:space="preserve">②常勤換算方法の
</t>
    </r>
    <r>
      <rPr>
        <u/>
        <sz val="11"/>
        <rFont val="ＭＳ Ｐゴシック"/>
        <family val="3"/>
        <charset val="128"/>
      </rPr>
      <t>対象外</t>
    </r>
    <r>
      <rPr>
        <sz val="11"/>
        <color theme="1"/>
        <rFont val="游ゴシック"/>
        <family val="2"/>
        <charset val="128"/>
        <scheme val="minor"/>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3"/>
  </si>
  <si>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3"/>
  </si>
  <si>
    <t>④非常勤の職員の
勤務延時間数</t>
    <rPh sb="1" eb="4">
      <t>ヒジョウキン</t>
    </rPh>
    <rPh sb="5" eb="7">
      <t>ショクイン</t>
    </rPh>
    <rPh sb="9" eb="11">
      <t>キンム</t>
    </rPh>
    <rPh sb="11" eb="12">
      <t>ノ</t>
    </rPh>
    <rPh sb="12" eb="15">
      <t>ジカンスウ</t>
    </rPh>
    <phoneticPr fontId="3"/>
  </si>
  <si>
    <t>令和　　年</t>
    <rPh sb="0" eb="2">
      <t>レイワ</t>
    </rPh>
    <rPh sb="4" eb="5">
      <t>ネン</t>
    </rPh>
    <phoneticPr fontId="3"/>
  </si>
  <si>
    <t>時間</t>
    <rPh sb="0" eb="2">
      <t>ジカン</t>
    </rPh>
    <phoneticPr fontId="3"/>
  </si>
  <si>
    <t>人</t>
    <rPh sb="0" eb="1">
      <t>ニン</t>
    </rPh>
    <phoneticPr fontId="3"/>
  </si>
  <si>
    <t>分子</t>
    <rPh sb="0" eb="2">
      <t>ブンシ</t>
    </rPh>
    <phoneticPr fontId="3"/>
  </si>
  <si>
    <t>分母</t>
    <rPh sb="0" eb="2">
      <t>ブンボ</t>
    </rPh>
    <phoneticPr fontId="3"/>
  </si>
  <si>
    <t>4月</t>
    <rPh sb="1" eb="2">
      <t>ガツ</t>
    </rPh>
    <phoneticPr fontId="3"/>
  </si>
  <si>
    <t>割合を計算する職員</t>
    <rPh sb="0" eb="2">
      <t>ワリアイ</t>
    </rPh>
    <rPh sb="3" eb="5">
      <t>ケイサン</t>
    </rPh>
    <rPh sb="7" eb="9">
      <t>ショクイン</t>
    </rPh>
    <phoneticPr fontId="3"/>
  </si>
  <si>
    <t>介護職員</t>
    <rPh sb="0" eb="2">
      <t>カイゴ</t>
    </rPh>
    <rPh sb="2" eb="4">
      <t>ショクイン</t>
    </rPh>
    <phoneticPr fontId="3"/>
  </si>
  <si>
    <t>勤続年数10年以上の介護福祉士</t>
    <rPh sb="0" eb="2">
      <t>キンゾク</t>
    </rPh>
    <rPh sb="2" eb="3">
      <t>ネン</t>
    </rPh>
    <rPh sb="3" eb="4">
      <t>スウ</t>
    </rPh>
    <rPh sb="6" eb="7">
      <t>ネン</t>
    </rPh>
    <rPh sb="7" eb="9">
      <t>イジョウ</t>
    </rPh>
    <rPh sb="10" eb="12">
      <t>カイゴ</t>
    </rPh>
    <rPh sb="12" eb="15">
      <t>フクシシ</t>
    </rPh>
    <phoneticPr fontId="3"/>
  </si>
  <si>
    <t>介護サービスを直接提供する職員</t>
    <rPh sb="0" eb="2">
      <t>カイゴ</t>
    </rPh>
    <rPh sb="7" eb="9">
      <t>チョクセツ</t>
    </rPh>
    <rPh sb="9" eb="11">
      <t>テイキョウ</t>
    </rPh>
    <rPh sb="13" eb="15">
      <t>ショクイン</t>
    </rPh>
    <phoneticPr fontId="3"/>
  </si>
  <si>
    <t>5月</t>
  </si>
  <si>
    <t>勤続年数７年以上の職員</t>
    <rPh sb="0" eb="2">
      <t>キンゾク</t>
    </rPh>
    <rPh sb="2" eb="4">
      <t>ネンスウ</t>
    </rPh>
    <rPh sb="5" eb="6">
      <t>ネン</t>
    </rPh>
    <rPh sb="6" eb="8">
      <t>イジョウ</t>
    </rPh>
    <rPh sb="9" eb="11">
      <t>ショクイン</t>
    </rPh>
    <phoneticPr fontId="3"/>
  </si>
  <si>
    <t>-</t>
    <phoneticPr fontId="3"/>
  </si>
  <si>
    <t>6月</t>
  </si>
  <si>
    <t>7月</t>
  </si>
  <si>
    <t>8月</t>
  </si>
  <si>
    <t>9月</t>
  </si>
  <si>
    <t>10月</t>
  </si>
  <si>
    <t>11月</t>
  </si>
  <si>
    <t>12月</t>
  </si>
  <si>
    <t>1月</t>
  </si>
  <si>
    <t>2月</t>
  </si>
  <si>
    <t>合計</t>
    <rPh sb="0" eb="2">
      <t>ゴウケイ</t>
    </rPh>
    <phoneticPr fontId="3"/>
  </si>
  <si>
    <t>一月あたりの平均値</t>
    <rPh sb="0" eb="1">
      <t>ヒト</t>
    </rPh>
    <rPh sb="1" eb="2">
      <t>ツキ</t>
    </rPh>
    <rPh sb="6" eb="8">
      <t>ヘイキン</t>
    </rPh>
    <rPh sb="8" eb="9">
      <t>アタイ</t>
    </rPh>
    <phoneticPr fontId="3"/>
  </si>
  <si>
    <t>の割合</t>
    <rPh sb="1" eb="3">
      <t>ワリアイ</t>
    </rPh>
    <phoneticPr fontId="3"/>
  </si>
  <si>
    <t>届出日の属する月の前３月</t>
    <rPh sb="0" eb="2">
      <t>トドケデ</t>
    </rPh>
    <rPh sb="2" eb="3">
      <t>ヒ</t>
    </rPh>
    <rPh sb="4" eb="5">
      <t>ゾク</t>
    </rPh>
    <rPh sb="7" eb="8">
      <t>ツキ</t>
    </rPh>
    <rPh sb="9" eb="10">
      <t>マエ</t>
    </rPh>
    <rPh sb="11" eb="12">
      <t>ガツ</t>
    </rPh>
    <phoneticPr fontId="3"/>
  </si>
  <si>
    <t>備考</t>
    <rPh sb="0" eb="2">
      <t>ビコウ</t>
    </rPh>
    <phoneticPr fontId="3"/>
  </si>
  <si>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3"/>
  </si>
  <si>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3"/>
  </si>
  <si>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3"/>
  </si>
  <si>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3"/>
  </si>
  <si>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3"/>
  </si>
  <si>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3"/>
  </si>
  <si>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3"/>
  </si>
  <si>
    <t>　実績月数を記入してください。</t>
    <rPh sb="1" eb="3">
      <t>ジッセキ</t>
    </rPh>
    <rPh sb="3" eb="5">
      <t>ツキスウ</t>
    </rPh>
    <rPh sb="6" eb="8">
      <t>キニュウ</t>
    </rPh>
    <phoneticPr fontId="3"/>
  </si>
  <si>
    <t>・「３．常勤換算方法による計算」</t>
    <rPh sb="4" eb="6">
      <t>ジョウキン</t>
    </rPh>
    <rPh sb="6" eb="8">
      <t>カンサン</t>
    </rPh>
    <rPh sb="8" eb="10">
      <t>ホウホウ</t>
    </rPh>
    <rPh sb="13" eb="15">
      <t>ケイサン</t>
    </rPh>
    <phoneticPr fontId="3"/>
  </si>
  <si>
    <t>　　常勤換算方法とは、非常勤の従業者について「事業所の従業者の勤務延時間数を当該事業所において常勤の従業者が勤務すべき時間数で</t>
    <phoneticPr fontId="3"/>
  </si>
  <si>
    <t>　除することにより、常勤の従業者の員数に換算する方法」であるため、常勤の従業者については常勤換算方法によらず、実人数で計算します。</t>
    <phoneticPr fontId="3"/>
  </si>
  <si>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3"/>
  </si>
  <si>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3"/>
  </si>
  <si>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3"/>
  </si>
  <si>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3"/>
  </si>
  <si>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3"/>
  </si>
  <si>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3"/>
  </si>
  <si>
    <t>　※「常勤・非常勤」の区分について</t>
    <rPh sb="3" eb="5">
      <t>ジョウキン</t>
    </rPh>
    <rPh sb="6" eb="9">
      <t>ヒジョウキン</t>
    </rPh>
    <rPh sb="11" eb="13">
      <t>クブン</t>
    </rPh>
    <phoneticPr fontId="3"/>
  </si>
  <si>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3"/>
  </si>
  <si>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3"/>
  </si>
  <si>
    <t>　　非正規雇用であっても、週40時間勤務する従業者は常勤扱いとなります。</t>
    <phoneticPr fontId="3"/>
  </si>
  <si>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3"/>
  </si>
  <si>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3"/>
  </si>
  <si>
    <t>　　この場合、「②常勤換算方法の対象外である常勤の職員数」の欄に１（人）として記入してください。</t>
    <rPh sb="4" eb="6">
      <t>バアイ</t>
    </rPh>
    <rPh sb="30" eb="31">
      <t>ラン</t>
    </rPh>
    <rPh sb="34" eb="35">
      <t>ニン</t>
    </rPh>
    <rPh sb="39" eb="41">
      <t>キニュウ</t>
    </rPh>
    <phoneticPr fontId="3"/>
  </si>
  <si>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3"/>
  </si>
  <si>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3"/>
  </si>
  <si>
    <t>（別紙12-２）</t>
    <phoneticPr fontId="3"/>
  </si>
  <si>
    <t>認知症専門ケア加算に係る届出書</t>
    <rPh sb="0" eb="3">
      <t>ニンチショウ</t>
    </rPh>
    <rPh sb="3" eb="5">
      <t>センモン</t>
    </rPh>
    <rPh sb="7" eb="9">
      <t>カサン</t>
    </rPh>
    <rPh sb="10" eb="11">
      <t>カカ</t>
    </rPh>
    <rPh sb="12" eb="15">
      <t>トドケデショ</t>
    </rPh>
    <phoneticPr fontId="3"/>
  </si>
  <si>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3"/>
  </si>
  <si>
    <t>事 業 所 名</t>
    <phoneticPr fontId="3"/>
  </si>
  <si>
    <t>異動等区分</t>
    <phoneticPr fontId="3"/>
  </si>
  <si>
    <t>１　新規</t>
    <phoneticPr fontId="3"/>
  </si>
  <si>
    <t>２　変更</t>
    <phoneticPr fontId="3"/>
  </si>
  <si>
    <t>３　終了</t>
    <phoneticPr fontId="3"/>
  </si>
  <si>
    <t>施 設 種 別</t>
    <rPh sb="0" eb="1">
      <t>セ</t>
    </rPh>
    <rPh sb="2" eb="3">
      <t>セツ</t>
    </rPh>
    <rPh sb="4" eb="5">
      <t>シュ</t>
    </rPh>
    <rPh sb="6" eb="7">
      <t>ベツ</t>
    </rPh>
    <phoneticPr fontId="3"/>
  </si>
  <si>
    <t>１（介護予防）短期入所生活介護　</t>
    <rPh sb="2" eb="4">
      <t>カイゴ</t>
    </rPh>
    <rPh sb="4" eb="6">
      <t>ヨボウ</t>
    </rPh>
    <phoneticPr fontId="3"/>
  </si>
  <si>
    <t>２（介護予防）短期入所療養介護</t>
    <phoneticPr fontId="3"/>
  </si>
  <si>
    <t>３（介護予防）特定施設入居者生活介護　</t>
    <rPh sb="2" eb="4">
      <t>カイゴ</t>
    </rPh>
    <rPh sb="4" eb="6">
      <t>ヨボウ</t>
    </rPh>
    <phoneticPr fontId="3"/>
  </si>
  <si>
    <t>４（介護予防）認知症対応型共同生活介護</t>
    <phoneticPr fontId="3"/>
  </si>
  <si>
    <t>５　地域密着型特定施設入居者生活介護　</t>
    <phoneticPr fontId="3"/>
  </si>
  <si>
    <t>６　地域密着型介護老人福祉施設入所者生活介護　</t>
    <phoneticPr fontId="3"/>
  </si>
  <si>
    <t>７　介護老人福祉施設</t>
    <phoneticPr fontId="3"/>
  </si>
  <si>
    <t>８　介護老人保健施設</t>
    <phoneticPr fontId="3"/>
  </si>
  <si>
    <t>９　介護医療院</t>
    <phoneticPr fontId="3"/>
  </si>
  <si>
    <t>届 出 項 目</t>
    <phoneticPr fontId="3"/>
  </si>
  <si>
    <t>１　認知症専門ケア加算（Ⅰ）　　　</t>
    <phoneticPr fontId="3"/>
  </si>
  <si>
    <t>２　認知症専門ケア加算（Ⅱ）</t>
  </si>
  <si>
    <t>有</t>
    <rPh sb="0" eb="1">
      <t>ア</t>
    </rPh>
    <phoneticPr fontId="3"/>
  </si>
  <si>
    <t>無</t>
    <rPh sb="0" eb="1">
      <t>ナ</t>
    </rPh>
    <phoneticPr fontId="3"/>
  </si>
  <si>
    <t>１．認知症専門ケア加算（Ⅰ）に係る届出内容</t>
    <rPh sb="15" eb="16">
      <t>カカ</t>
    </rPh>
    <rPh sb="17" eb="18">
      <t>トド</t>
    </rPh>
    <rPh sb="18" eb="19">
      <t>デ</t>
    </rPh>
    <rPh sb="19" eb="21">
      <t>ナイヨウ</t>
    </rPh>
    <phoneticPr fontId="3"/>
  </si>
  <si>
    <t>(1)</t>
    <phoneticPr fontId="3"/>
  </si>
  <si>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3"/>
  </si>
  <si>
    <t>の割合が50％以上である</t>
  </si>
  <si>
    <t>①　利用者又は入所者の総数　注</t>
    <rPh sb="2" eb="5">
      <t>リヨウシャ</t>
    </rPh>
    <rPh sb="5" eb="6">
      <t>マタ</t>
    </rPh>
    <rPh sb="7" eb="10">
      <t>ニュウショシャ</t>
    </rPh>
    <rPh sb="11" eb="13">
      <t>ソウスウ</t>
    </rPh>
    <rPh sb="12" eb="13">
      <t>スウ</t>
    </rPh>
    <rPh sb="14" eb="15">
      <t>チュウ</t>
    </rPh>
    <phoneticPr fontId="3"/>
  </si>
  <si>
    <t>人</t>
    <rPh sb="0" eb="1">
      <t>ヒト</t>
    </rPh>
    <phoneticPr fontId="3"/>
  </si>
  <si>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3"/>
  </si>
  <si>
    <t>③　②÷①×100</t>
    <phoneticPr fontId="3"/>
  </si>
  <si>
    <t>％</t>
    <phoneticPr fontId="3"/>
  </si>
  <si>
    <t>注　届出日の属する月の前３月の各月末時点の利用者又は入所者の数（訪問サービスでは</t>
    <rPh sb="24" eb="25">
      <t>マタ</t>
    </rPh>
    <rPh sb="26" eb="29">
      <t>ニュウショシャ</t>
    </rPh>
    <rPh sb="32" eb="34">
      <t>ホウモン</t>
    </rPh>
    <phoneticPr fontId="3"/>
  </si>
  <si>
    <t>前３月間の利用実人員数又は利用延べ人数）の平均で算定。</t>
    <phoneticPr fontId="3"/>
  </si>
  <si>
    <t>(2)</t>
    <phoneticPr fontId="3"/>
  </si>
  <si>
    <t>認知症介護に係る専門的な研修を修了している者を、日常生活自立度のランクⅢ、</t>
    <phoneticPr fontId="3"/>
  </si>
  <si>
    <t>Ⅳ又はMに該当する者の数に応じて必要数以上配置し、チームとして専門的な</t>
    <phoneticPr fontId="3"/>
  </si>
  <si>
    <t>認知症ケアを実施している</t>
    <rPh sb="0" eb="3">
      <t>ニンチショウ</t>
    </rPh>
    <rPh sb="6" eb="8">
      <t>ジッシ</t>
    </rPh>
    <phoneticPr fontId="3"/>
  </si>
  <si>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3"/>
  </si>
  <si>
    <t>【参考】</t>
    <rPh sb="1" eb="3">
      <t>サンコウ</t>
    </rPh>
    <phoneticPr fontId="3"/>
  </si>
  <si>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3"/>
  </si>
  <si>
    <t>研修修了者の必要数</t>
    <rPh sb="0" eb="2">
      <t>ケンシュウ</t>
    </rPh>
    <rPh sb="2" eb="5">
      <t>シュウリョウシャ</t>
    </rPh>
    <rPh sb="6" eb="9">
      <t>ヒツヨウスウ</t>
    </rPh>
    <phoneticPr fontId="3"/>
  </si>
  <si>
    <t>20人未満</t>
    <rPh sb="2" eb="3">
      <t>ニン</t>
    </rPh>
    <rPh sb="3" eb="5">
      <t>ミマン</t>
    </rPh>
    <phoneticPr fontId="3"/>
  </si>
  <si>
    <t>１以上</t>
    <rPh sb="1" eb="3">
      <t>イジョウ</t>
    </rPh>
    <phoneticPr fontId="3"/>
  </si>
  <si>
    <t>20以上30未満</t>
    <rPh sb="2" eb="4">
      <t>イジョウ</t>
    </rPh>
    <rPh sb="6" eb="8">
      <t>ミマン</t>
    </rPh>
    <phoneticPr fontId="3"/>
  </si>
  <si>
    <t>２以上</t>
    <rPh sb="1" eb="3">
      <t>イジョウ</t>
    </rPh>
    <phoneticPr fontId="3"/>
  </si>
  <si>
    <t>30以上40未満</t>
    <rPh sb="2" eb="4">
      <t>イジョウ</t>
    </rPh>
    <rPh sb="6" eb="8">
      <t>ミマン</t>
    </rPh>
    <phoneticPr fontId="3"/>
  </si>
  <si>
    <t>３以上</t>
    <rPh sb="1" eb="3">
      <t>イジョウ</t>
    </rPh>
    <phoneticPr fontId="3"/>
  </si>
  <si>
    <t>40以上50未満</t>
    <rPh sb="2" eb="4">
      <t>イジョウ</t>
    </rPh>
    <rPh sb="6" eb="8">
      <t>ミマン</t>
    </rPh>
    <phoneticPr fontId="3"/>
  </si>
  <si>
    <t>４以上</t>
    <rPh sb="1" eb="3">
      <t>イジョウ</t>
    </rPh>
    <phoneticPr fontId="3"/>
  </si>
  <si>
    <t>50以上60未満</t>
    <rPh sb="2" eb="4">
      <t>イジョウ</t>
    </rPh>
    <rPh sb="6" eb="8">
      <t>ミマン</t>
    </rPh>
    <phoneticPr fontId="3"/>
  </si>
  <si>
    <t>５以上</t>
    <rPh sb="1" eb="3">
      <t>イジョウ</t>
    </rPh>
    <phoneticPr fontId="3"/>
  </si>
  <si>
    <t>60以上70未満</t>
    <rPh sb="2" eb="4">
      <t>イジョウ</t>
    </rPh>
    <rPh sb="6" eb="8">
      <t>ミマン</t>
    </rPh>
    <phoneticPr fontId="3"/>
  </si>
  <si>
    <t>６以上</t>
    <rPh sb="1" eb="3">
      <t>イジョウ</t>
    </rPh>
    <phoneticPr fontId="3"/>
  </si>
  <si>
    <t>～</t>
    <phoneticPr fontId="3"/>
  </si>
  <si>
    <t>(3)</t>
    <phoneticPr fontId="3"/>
  </si>
  <si>
    <t>従業者に対して、認知症ケアに関する留意事項の伝達又は技術的指導に係る会議を</t>
    <phoneticPr fontId="3"/>
  </si>
  <si>
    <t>定期的に開催している</t>
    <phoneticPr fontId="3"/>
  </si>
  <si>
    <t>２．認知症専門ケア加算（Ⅱ）に係る届出内容</t>
    <rPh sb="15" eb="16">
      <t>カカ</t>
    </rPh>
    <rPh sb="17" eb="18">
      <t>トド</t>
    </rPh>
    <rPh sb="18" eb="19">
      <t>デ</t>
    </rPh>
    <rPh sb="19" eb="21">
      <t>ナイヨウ</t>
    </rPh>
    <phoneticPr fontId="3"/>
  </si>
  <si>
    <t>認知症専門ケア加算（Ⅰ）の基準のいずれにも該当している</t>
    <phoneticPr fontId="3"/>
  </si>
  <si>
    <t>※認知症専門ケア加算（Ⅰ）に係る届出内容(1)～(3)も記入すること。</t>
    <rPh sb="14" eb="15">
      <t>カカ</t>
    </rPh>
    <rPh sb="16" eb="18">
      <t>トドケデ</t>
    </rPh>
    <rPh sb="18" eb="20">
      <t>ナイヨウ</t>
    </rPh>
    <rPh sb="28" eb="30">
      <t>キニュウ</t>
    </rPh>
    <phoneticPr fontId="3"/>
  </si>
  <si>
    <t>認知症介護の指導に係る専門的な研修を修了している者を１名以上配置し、</t>
    <phoneticPr fontId="3"/>
  </si>
  <si>
    <t>事業所又は施設全体の認知症ケアの指導等を実施している</t>
    <rPh sb="0" eb="3">
      <t>ジギョウショ</t>
    </rPh>
    <rPh sb="3" eb="4">
      <t>マタ</t>
    </rPh>
    <phoneticPr fontId="3"/>
  </si>
  <si>
    <t>事業所又は施設において介護職員、看護職員ごとの認知症ケアに関する研修計画を</t>
    <rPh sb="3" eb="4">
      <t>マタ</t>
    </rPh>
    <rPh sb="5" eb="7">
      <t>シセツ</t>
    </rPh>
    <phoneticPr fontId="3"/>
  </si>
  <si>
    <t>作成し、当該計画に従い、研修を実施又は実施を予定している</t>
    <phoneticPr fontId="3"/>
  </si>
  <si>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3"/>
  </si>
  <si>
    <t>すること。</t>
  </si>
  <si>
    <t>備考２　「認知症介護に係る専門的な研修」とは、認知症介護実践リーダー研修及び認知症看護に係る適切な</t>
    <rPh sb="0" eb="2">
      <t>ビコウ</t>
    </rPh>
    <phoneticPr fontId="3"/>
  </si>
  <si>
    <t>研修を、「認知症介護の指導に係る専門的な研修」とは、認知症介護指導者養成研修及び認知症看護に係る</t>
    <phoneticPr fontId="3"/>
  </si>
  <si>
    <t>適切な研修を指す。</t>
    <phoneticPr fontId="3"/>
  </si>
  <si>
    <t>※認知症看護に係る適切な研修：</t>
    <rPh sb="1" eb="4">
      <t>ニンチショウ</t>
    </rPh>
    <rPh sb="4" eb="6">
      <t>カンゴ</t>
    </rPh>
    <rPh sb="7" eb="8">
      <t>カカ</t>
    </rPh>
    <rPh sb="9" eb="11">
      <t>テキセツ</t>
    </rPh>
    <rPh sb="12" eb="14">
      <t>ケンシュウ</t>
    </rPh>
    <phoneticPr fontId="3"/>
  </si>
  <si>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</si>
  <si>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3"/>
  </si>
  <si>
    <t>　「精神看護」の専門看護師教育課程</t>
    <phoneticPr fontId="3"/>
  </si>
  <si>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3"/>
  </si>
  <si>
    <t>　（認定証が発行されている者に限る）</t>
    <phoneticPr fontId="3"/>
  </si>
  <si>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3"/>
  </si>
  <si>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3"/>
  </si>
  <si>
    <t>護に係る専門的な研修」及び「認知症介護の指導に係る専門的な研修」の修了者をそれぞれ１名配置したこ</t>
    <phoneticPr fontId="3"/>
  </si>
  <si>
    <t>とになる。</t>
    <phoneticPr fontId="3"/>
  </si>
  <si>
    <t>（別紙14－6）</t>
    <phoneticPr fontId="3"/>
  </si>
  <si>
    <t>サービス提供体制強化加算に関する届出書</t>
    <rPh sb="4" eb="6">
      <t>テイキョウ</t>
    </rPh>
    <rPh sb="6" eb="8">
      <t>タイセイ</t>
    </rPh>
    <rPh sb="8" eb="10">
      <t>キョウカ</t>
    </rPh>
    <rPh sb="10" eb="12">
      <t>カサン</t>
    </rPh>
    <rPh sb="13" eb="14">
      <t>カン</t>
    </rPh>
    <rPh sb="16" eb="19">
      <t>トドケデショ</t>
    </rPh>
    <phoneticPr fontId="3"/>
  </si>
  <si>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3"/>
  </si>
  <si>
    <t>1　事 業 所 名</t>
    <phoneticPr fontId="3"/>
  </si>
  <si>
    <t>2　異 動 区 分</t>
    <rPh sb="2" eb="3">
      <t>イ</t>
    </rPh>
    <rPh sb="4" eb="5">
      <t>ドウ</t>
    </rPh>
    <rPh sb="6" eb="7">
      <t>ク</t>
    </rPh>
    <rPh sb="8" eb="9">
      <t>ブン</t>
    </rPh>
    <phoneticPr fontId="3"/>
  </si>
  <si>
    <t>1　新規</t>
    <phoneticPr fontId="3"/>
  </si>
  <si>
    <t>2　変更</t>
    <phoneticPr fontId="3"/>
  </si>
  <si>
    <t>3　終了</t>
    <phoneticPr fontId="3"/>
  </si>
  <si>
    <t>3　施 設 種 別</t>
    <rPh sb="2" eb="3">
      <t>シ</t>
    </rPh>
    <rPh sb="4" eb="5">
      <t>セツ</t>
    </rPh>
    <rPh sb="6" eb="7">
      <t>シュ</t>
    </rPh>
    <rPh sb="8" eb="9">
      <t>ベツ</t>
    </rPh>
    <phoneticPr fontId="3"/>
  </si>
  <si>
    <t>1　（介護予防）特定施設入居者生活介護</t>
    <phoneticPr fontId="3"/>
  </si>
  <si>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3"/>
  </si>
  <si>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3"/>
  </si>
  <si>
    <t>4　届 出 項 目</t>
    <rPh sb="2" eb="3">
      <t>トド</t>
    </rPh>
    <rPh sb="4" eb="5">
      <t>デ</t>
    </rPh>
    <rPh sb="6" eb="7">
      <t>コウ</t>
    </rPh>
    <rPh sb="8" eb="9">
      <t>メ</t>
    </rPh>
    <phoneticPr fontId="3"/>
  </si>
  <si>
    <t>1 サービス提供体制強化加算（Ⅰ）</t>
    <rPh sb="6" eb="8">
      <t>テイキョウ</t>
    </rPh>
    <rPh sb="8" eb="10">
      <t>タイセイ</t>
    </rPh>
    <rPh sb="10" eb="12">
      <t>キョウカ</t>
    </rPh>
    <rPh sb="12" eb="14">
      <t>カサン</t>
    </rPh>
    <phoneticPr fontId="3"/>
  </si>
  <si>
    <t>2 サービス提供体制強化加算（Ⅱ）</t>
    <rPh sb="6" eb="8">
      <t>テイキョウ</t>
    </rPh>
    <rPh sb="8" eb="10">
      <t>タイセイ</t>
    </rPh>
    <rPh sb="10" eb="12">
      <t>キョウカ</t>
    </rPh>
    <rPh sb="12" eb="14">
      <t>カサン</t>
    </rPh>
    <phoneticPr fontId="3"/>
  </si>
  <si>
    <t>3 サービス提供体制強化加算（Ⅲ）</t>
    <rPh sb="6" eb="8">
      <t>テイキョウ</t>
    </rPh>
    <rPh sb="8" eb="10">
      <t>タイセイ</t>
    </rPh>
    <rPh sb="10" eb="12">
      <t>キョウカ</t>
    </rPh>
    <rPh sb="12" eb="14">
      <t>カサン</t>
    </rPh>
    <phoneticPr fontId="3"/>
  </si>
  <si>
    <t>5　介護職員等の状況</t>
    <rPh sb="2" eb="4">
      <t>カイゴ</t>
    </rPh>
    <rPh sb="4" eb="6">
      <t>ショクイン</t>
    </rPh>
    <rPh sb="6" eb="7">
      <t>トウ</t>
    </rPh>
    <rPh sb="8" eb="10">
      <t>ジョウキョウ</t>
    </rPh>
    <phoneticPr fontId="3"/>
  </si>
  <si>
    <t>（１）サービス提供体制強化加算（Ⅰ）</t>
    <rPh sb="7" eb="9">
      <t>テイキョウ</t>
    </rPh>
    <rPh sb="9" eb="11">
      <t>タイセイ</t>
    </rPh>
    <rPh sb="11" eb="13">
      <t>キョウカ</t>
    </rPh>
    <rPh sb="13" eb="15">
      <t>カサン</t>
    </rPh>
    <phoneticPr fontId="3"/>
  </si>
  <si>
    <t>介護福祉士等の
状況</t>
    <rPh sb="0" eb="2">
      <t>カイゴ</t>
    </rPh>
    <rPh sb="2" eb="5">
      <t>フクシシ</t>
    </rPh>
    <rPh sb="5" eb="6">
      <t>トウ</t>
    </rPh>
    <rPh sb="8" eb="10">
      <t>ジョウキョウ</t>
    </rPh>
    <phoneticPr fontId="3"/>
  </si>
  <si>
    <t>①に占める②の割合が70％以上</t>
    <rPh sb="2" eb="3">
      <t>シ</t>
    </rPh>
    <rPh sb="7" eb="9">
      <t>ワリアイ</t>
    </rPh>
    <rPh sb="13" eb="15">
      <t>イジョウ</t>
    </rPh>
    <phoneticPr fontId="3"/>
  </si>
  <si>
    <t>①</t>
    <phoneticPr fontId="3"/>
  </si>
  <si>
    <t>介護職員の総数（常勤換算）</t>
    <rPh sb="0" eb="2">
      <t>カイゴ</t>
    </rPh>
    <rPh sb="2" eb="4">
      <t>ショクイン</t>
    </rPh>
    <rPh sb="5" eb="7">
      <t>ソウスウ</t>
    </rPh>
    <rPh sb="8" eb="10">
      <t>ジョウキン</t>
    </rPh>
    <rPh sb="10" eb="12">
      <t>カンサン</t>
    </rPh>
    <phoneticPr fontId="3"/>
  </si>
  <si>
    <t>②</t>
    <phoneticPr fontId="3"/>
  </si>
  <si>
    <t>①のうち介護福祉士の総数（常勤換算）</t>
    <rPh sb="4" eb="6">
      <t>カイゴ</t>
    </rPh>
    <rPh sb="6" eb="9">
      <t>フクシシ</t>
    </rPh>
    <rPh sb="10" eb="12">
      <t>ソウスウ</t>
    </rPh>
    <rPh sb="13" eb="15">
      <t>ジョウキン</t>
    </rPh>
    <rPh sb="15" eb="17">
      <t>カンサン</t>
    </rPh>
    <phoneticPr fontId="3"/>
  </si>
  <si>
    <t>又は</t>
    <rPh sb="0" eb="1">
      <t>マタ</t>
    </rPh>
    <phoneticPr fontId="3"/>
  </si>
  <si>
    <t>①に占める③の割合が25％以上</t>
    <rPh sb="2" eb="3">
      <t>シ</t>
    </rPh>
    <rPh sb="7" eb="9">
      <t>ワリアイ</t>
    </rPh>
    <rPh sb="13" eb="15">
      <t>イジョウ</t>
    </rPh>
    <phoneticPr fontId="3"/>
  </si>
  <si>
    <t>③</t>
    <phoneticPr fontId="3"/>
  </si>
  <si>
    <t>①のうち勤続年数10年以上の介護福祉士の総数（常勤換算）</t>
    <rPh sb="4" eb="6">
      <t>キンゾク</t>
    </rPh>
    <rPh sb="6" eb="8">
      <t>ネンスウ</t>
    </rPh>
    <rPh sb="10" eb="13">
      <t>ネンイジョウ</t>
    </rPh>
    <rPh sb="14" eb="16">
      <t>カイゴ</t>
    </rPh>
    <rPh sb="16" eb="19">
      <t>フクシシ</t>
    </rPh>
    <phoneticPr fontId="3"/>
  </si>
  <si>
    <t>サービスの質の向上に資する
取組の状況</t>
    <rPh sb="5" eb="6">
      <t>シツ</t>
    </rPh>
    <rPh sb="7" eb="9">
      <t>コウジョウ</t>
    </rPh>
    <rPh sb="10" eb="11">
      <t>シ</t>
    </rPh>
    <rPh sb="14" eb="15">
      <t>ト</t>
    </rPh>
    <rPh sb="15" eb="16">
      <t>ク</t>
    </rPh>
    <rPh sb="17" eb="19">
      <t>ジョウキョウ</t>
    </rPh>
    <phoneticPr fontId="3"/>
  </si>
  <si>
    <t>　※（介護予防）特定施設入居者生活介護、地域密着型特定施設入居者生活介護は記載</t>
    <rPh sb="37" eb="39">
      <t>キサイ</t>
    </rPh>
    <phoneticPr fontId="3"/>
  </si>
  <si>
    <t>（２）サービス提供体制強化加算（Ⅱ）</t>
    <rPh sb="7" eb="9">
      <t>テイキョウ</t>
    </rPh>
    <rPh sb="9" eb="11">
      <t>タイセイ</t>
    </rPh>
    <rPh sb="11" eb="13">
      <t>キョウカ</t>
    </rPh>
    <rPh sb="13" eb="15">
      <t>カサン</t>
    </rPh>
    <phoneticPr fontId="3"/>
  </si>
  <si>
    <t>①に占める②の割合が60％以上</t>
    <rPh sb="2" eb="3">
      <t>シ</t>
    </rPh>
    <rPh sb="7" eb="9">
      <t>ワリアイ</t>
    </rPh>
    <rPh sb="13" eb="15">
      <t>イジョウ</t>
    </rPh>
    <phoneticPr fontId="3"/>
  </si>
  <si>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3"/>
  </si>
  <si>
    <t xml:space="preserve"> 　　※介護福祉士等の状況、常勤職員の状況、勤続年数の状況のうち、いずれか１つを満たすこと。</t>
    <phoneticPr fontId="3"/>
  </si>
  <si>
    <t>①に占める②の割合が50％以上</t>
    <rPh sb="2" eb="3">
      <t>シ</t>
    </rPh>
    <rPh sb="7" eb="9">
      <t>ワリアイ</t>
    </rPh>
    <rPh sb="13" eb="15">
      <t>イジョウ</t>
    </rPh>
    <phoneticPr fontId="3"/>
  </si>
  <si>
    <t>常勤職員の
状況</t>
    <rPh sb="0" eb="2">
      <t>ジョウキン</t>
    </rPh>
    <rPh sb="2" eb="4">
      <t>ショクイン</t>
    </rPh>
    <rPh sb="6" eb="8">
      <t>ジョウキョウ</t>
    </rPh>
    <phoneticPr fontId="3"/>
  </si>
  <si>
    <t>①に占める②の割合が75％以上</t>
    <rPh sb="2" eb="3">
      <t>シ</t>
    </rPh>
    <rPh sb="7" eb="9">
      <t>ワリアイ</t>
    </rPh>
    <rPh sb="13" eb="15">
      <t>イジョウ</t>
    </rPh>
    <phoneticPr fontId="3"/>
  </si>
  <si>
    <t>看護・介護職員の総数（常勤換算）</t>
    <rPh sb="0" eb="2">
      <t>カンゴ</t>
    </rPh>
    <rPh sb="3" eb="5">
      <t>カイゴ</t>
    </rPh>
    <rPh sb="5" eb="7">
      <t>ショクイン</t>
    </rPh>
    <rPh sb="8" eb="10">
      <t>ソウスウ</t>
    </rPh>
    <rPh sb="11" eb="13">
      <t>ジョウキン</t>
    </rPh>
    <rPh sb="13" eb="15">
      <t>カンサン</t>
    </rPh>
    <phoneticPr fontId="3"/>
  </si>
  <si>
    <t>①のうち常勤の者の総数（常勤換算）</t>
    <rPh sb="4" eb="6">
      <t>ジョウキン</t>
    </rPh>
    <phoneticPr fontId="3"/>
  </si>
  <si>
    <t>勤続年数の状況</t>
    <rPh sb="0" eb="2">
      <t>キンゾク</t>
    </rPh>
    <rPh sb="2" eb="4">
      <t>ネンスウ</t>
    </rPh>
    <rPh sb="5" eb="7">
      <t>ジョウキョウ</t>
    </rPh>
    <phoneticPr fontId="3"/>
  </si>
  <si>
    <t>①に占める②の割合が30％以上</t>
    <rPh sb="2" eb="3">
      <t>シ</t>
    </rPh>
    <rPh sb="7" eb="9">
      <t>ワリアイ</t>
    </rPh>
    <rPh sb="13" eb="15">
      <t>イジョウ</t>
    </rPh>
    <phoneticPr fontId="3"/>
  </si>
  <si>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3"/>
  </si>
  <si>
    <t>①のうち勤続年数７年以上の者の総数
（常勤換算）</t>
    <phoneticPr fontId="3"/>
  </si>
  <si>
    <t>要件を満たすことが分かる根拠書類を準備し、指定権者からの求めがあった場合には、速やかに提出すること。</t>
    <phoneticPr fontId="3"/>
  </si>
  <si>
    <t>（別紙28）</t>
    <phoneticPr fontId="3"/>
  </si>
  <si>
    <t>令和　　年　　月　　日</t>
    <rPh sb="4" eb="5">
      <t>ネン</t>
    </rPh>
    <rPh sb="7" eb="8">
      <t>ガツ</t>
    </rPh>
    <rPh sb="10" eb="11">
      <t>ニチ</t>
    </rPh>
    <phoneticPr fontId="3"/>
  </si>
  <si>
    <t>生産性向上推進体制加算に係る届出書</t>
    <rPh sb="0" eb="3">
      <t>セイサンセイ</t>
    </rPh>
    <rPh sb="3" eb="11">
      <t>コウジョウスイシンタイセイカサン</t>
    </rPh>
    <rPh sb="9" eb="11">
      <t>カサン</t>
    </rPh>
    <rPh sb="12" eb="13">
      <t>カカ</t>
    </rPh>
    <rPh sb="14" eb="17">
      <t>トドケデショ</t>
    </rPh>
    <phoneticPr fontId="3"/>
  </si>
  <si>
    <t>異動等区分</t>
  </si>
  <si>
    <t>　1　新規　2　変更　3　終了</t>
    <phoneticPr fontId="3"/>
  </si>
  <si>
    <t>施 設 種 別</t>
    <rPh sb="0" eb="1">
      <t>シ</t>
    </rPh>
    <rPh sb="2" eb="3">
      <t>セツ</t>
    </rPh>
    <rPh sb="4" eb="5">
      <t>タネ</t>
    </rPh>
    <rPh sb="6" eb="7">
      <t>ベツ</t>
    </rPh>
    <phoneticPr fontId="3"/>
  </si>
  <si>
    <t>１　短期入所生活介護</t>
    <rPh sb="2" eb="6">
      <t>タンキニュウショ</t>
    </rPh>
    <rPh sb="6" eb="8">
      <t>セイカツ</t>
    </rPh>
    <rPh sb="8" eb="10">
      <t>カイゴ</t>
    </rPh>
    <phoneticPr fontId="3"/>
  </si>
  <si>
    <t>２　短期入所療養介護</t>
    <rPh sb="2" eb="4">
      <t>タンキ</t>
    </rPh>
    <rPh sb="4" eb="6">
      <t>ニュウショ</t>
    </rPh>
    <rPh sb="6" eb="8">
      <t>リョウヨウ</t>
    </rPh>
    <rPh sb="8" eb="10">
      <t>カイゴ</t>
    </rPh>
    <phoneticPr fontId="3"/>
  </si>
  <si>
    <t>３　特定施設入居者生活介護</t>
    <phoneticPr fontId="3"/>
  </si>
  <si>
    <t>４　小規模多機能型居宅介護</t>
    <phoneticPr fontId="3"/>
  </si>
  <si>
    <t>５　認知症対応型共同生活介護</t>
    <phoneticPr fontId="3"/>
  </si>
  <si>
    <t>６　地域密着型特定施設入居者生活介護</t>
    <rPh sb="2" eb="7">
      <t>チイキミッチャクガタ</t>
    </rPh>
    <phoneticPr fontId="3"/>
  </si>
  <si>
    <t>７　地域密着型介護老人福祉施設</t>
    <phoneticPr fontId="3"/>
  </si>
  <si>
    <t>８　看護小規模多機能型居宅介護</t>
    <phoneticPr fontId="3"/>
  </si>
  <si>
    <t>９　介護老人福祉施設</t>
    <phoneticPr fontId="3"/>
  </si>
  <si>
    <t>10　介護老人保健施設</t>
    <rPh sb="3" eb="5">
      <t>カイゴ</t>
    </rPh>
    <rPh sb="5" eb="7">
      <t>ロウジン</t>
    </rPh>
    <rPh sb="7" eb="9">
      <t>ホケン</t>
    </rPh>
    <rPh sb="9" eb="11">
      <t>シセツ</t>
    </rPh>
    <phoneticPr fontId="3"/>
  </si>
  <si>
    <t>11　介護医療院</t>
    <rPh sb="3" eb="5">
      <t>カイゴ</t>
    </rPh>
    <rPh sb="5" eb="7">
      <t>イリョウ</t>
    </rPh>
    <rPh sb="7" eb="8">
      <t>イン</t>
    </rPh>
    <phoneticPr fontId="3"/>
  </si>
  <si>
    <t>12　介護予防短期入所生活介護</t>
    <rPh sb="3" eb="5">
      <t>カイゴ</t>
    </rPh>
    <rPh sb="5" eb="7">
      <t>ヨボウ</t>
    </rPh>
    <rPh sb="7" eb="15">
      <t>タンキニュウショセイカツカイゴ</t>
    </rPh>
    <phoneticPr fontId="3"/>
  </si>
  <si>
    <t>13　介護予防短期入所療養介護</t>
    <rPh sb="3" eb="5">
      <t>カイゴ</t>
    </rPh>
    <rPh sb="5" eb="7">
      <t>ヨボウ</t>
    </rPh>
    <rPh sb="7" eb="9">
      <t>タンキ</t>
    </rPh>
    <rPh sb="9" eb="11">
      <t>ニュウショ</t>
    </rPh>
    <rPh sb="11" eb="13">
      <t>リョウヨウ</t>
    </rPh>
    <rPh sb="13" eb="15">
      <t>カイゴ</t>
    </rPh>
    <phoneticPr fontId="3"/>
  </si>
  <si>
    <t>14　介護予防特定施設入居者生活介護</t>
    <phoneticPr fontId="3"/>
  </si>
  <si>
    <t>15　介護予防小規模多機能型居宅介護</t>
    <phoneticPr fontId="3"/>
  </si>
  <si>
    <t>16　介護予防認知症対応型共同生活介護</t>
    <phoneticPr fontId="3"/>
  </si>
  <si>
    <t>届出区分</t>
    <rPh sb="0" eb="2">
      <t>トドケデ</t>
    </rPh>
    <rPh sb="2" eb="4">
      <t>クブン</t>
    </rPh>
    <phoneticPr fontId="3"/>
  </si>
  <si>
    <t>１　生産性向上推進体制加算（Ⅰ）　２　生産性向上推進体制加算（Ⅱ）</t>
    <phoneticPr fontId="3"/>
  </si>
  <si>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3"/>
  </si>
  <si>
    <t>① 加算（Ⅱ）のデータ等により業務改善の取組による成果を確認</t>
    <phoneticPr fontId="3"/>
  </si>
  <si>
    <t>有・無</t>
    <rPh sb="0" eb="1">
      <t>ウ</t>
    </rPh>
    <rPh sb="2" eb="3">
      <t>ム</t>
    </rPh>
    <phoneticPr fontId="3"/>
  </si>
  <si>
    <t>② 以下のⅰ～ⅲの項目の機器をすべて使用</t>
    <rPh sb="2" eb="4">
      <t>イカ</t>
    </rPh>
    <rPh sb="9" eb="11">
      <t>コウモク</t>
    </rPh>
    <rPh sb="12" eb="14">
      <t>キキ</t>
    </rPh>
    <rPh sb="18" eb="20">
      <t>シヨウ</t>
    </rPh>
    <phoneticPr fontId="3"/>
  </si>
  <si>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3"/>
  </si>
  <si>
    <t xml:space="preserve">　ⅱ 職員全員がインカム等のICTを使用 </t>
    <rPh sb="3" eb="5">
      <t>ショクイン</t>
    </rPh>
    <rPh sb="5" eb="7">
      <t>ゼンイン</t>
    </rPh>
    <rPh sb="12" eb="13">
      <t>トウ</t>
    </rPh>
    <rPh sb="18" eb="20">
      <t>シヨウ</t>
    </rPh>
    <phoneticPr fontId="3"/>
  </si>
  <si>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3"/>
  </si>
  <si>
    <t xml:space="preserve">  資するICTを使用 </t>
    <phoneticPr fontId="3"/>
  </si>
  <si>
    <t>（導入機器）</t>
    <rPh sb="1" eb="3">
      <t>ドウニュウ</t>
    </rPh>
    <rPh sb="3" eb="5">
      <t>キキ</t>
    </rPh>
    <phoneticPr fontId="3"/>
  </si>
  <si>
    <t>名　称</t>
    <rPh sb="0" eb="1">
      <t>ナ</t>
    </rPh>
    <rPh sb="2" eb="3">
      <t>ショウ</t>
    </rPh>
    <phoneticPr fontId="3"/>
  </si>
  <si>
    <t>製造事業者</t>
    <rPh sb="0" eb="2">
      <t>セイゾウ</t>
    </rPh>
    <rPh sb="2" eb="5">
      <t>ジギョウシャ</t>
    </rPh>
    <phoneticPr fontId="3"/>
  </si>
  <si>
    <t>用　途</t>
    <rPh sb="0" eb="1">
      <t>ヨウ</t>
    </rPh>
    <rPh sb="2" eb="3">
      <t>ト</t>
    </rPh>
    <phoneticPr fontId="3"/>
  </si>
  <si>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3"/>
  </si>
  <si>
    <t>④ 利用者の安全並びに介護サービスの質の確保及び職員の負担軽減に資する方策を検討するため</t>
    <phoneticPr fontId="3"/>
  </si>
  <si>
    <t>　 の委員会（以下「委員会」という。）において、以下のすべての項目について必要な検討を行い、</t>
    <phoneticPr fontId="3"/>
  </si>
  <si>
    <t>　 当該項目の実施を確認</t>
    <phoneticPr fontId="3"/>
  </si>
  <si>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3"/>
  </si>
  <si>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3"/>
  </si>
  <si>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3"/>
  </si>
  <si>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3"/>
  </si>
  <si>
    <t>　 員に対する教育の実施</t>
    <phoneticPr fontId="3"/>
  </si>
  <si>
    <t>生産性向上推進体制加算（Ⅱ）に係る届出</t>
    <rPh sb="0" eb="3">
      <t>セイサンセイ</t>
    </rPh>
    <rPh sb="3" eb="11">
      <t>コウジョウスイシンタイセイカサン</t>
    </rPh>
    <rPh sb="15" eb="16">
      <t>カカ</t>
    </rPh>
    <rPh sb="17" eb="19">
      <t>トドケデ</t>
    </rPh>
    <phoneticPr fontId="3"/>
  </si>
  <si>
    <t>① 以下のⅰ～ⅲの項目の機器のうち１つ以上を使用</t>
    <rPh sb="2" eb="4">
      <t>イカ</t>
    </rPh>
    <rPh sb="9" eb="11">
      <t>コウモク</t>
    </rPh>
    <rPh sb="12" eb="14">
      <t>キキ</t>
    </rPh>
    <rPh sb="19" eb="21">
      <t>イジョウ</t>
    </rPh>
    <rPh sb="22" eb="24">
      <t>シヨウ</t>
    </rPh>
    <phoneticPr fontId="3"/>
  </si>
  <si>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3"/>
  </si>
  <si>
    <t>　入所（利用）者数</t>
    <rPh sb="1" eb="3">
      <t>ニュウショ</t>
    </rPh>
    <rPh sb="4" eb="6">
      <t>リヨウ</t>
    </rPh>
    <rPh sb="7" eb="8">
      <t>シャ</t>
    </rPh>
    <rPh sb="8" eb="9">
      <t>スウ</t>
    </rPh>
    <phoneticPr fontId="3"/>
  </si>
  <si>
    <t>　見守り機器を導入して見守りを行っている対象者数</t>
    <phoneticPr fontId="3"/>
  </si>
  <si>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3"/>
  </si>
  <si>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3"/>
  </si>
  <si>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3"/>
  </si>
  <si>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3"/>
  </si>
  <si>
    <t>　　　指定権者からの求めがあった場合には、速やかに提出すること。</t>
    <phoneticPr fontId="3"/>
  </si>
  <si>
    <t>備考３　本加算を算定する場合は、事業年度毎に取組の実績をオンラインで厚生労働省に報告すること。</t>
    <rPh sb="0" eb="2">
      <t>ビコウ</t>
    </rPh>
    <phoneticPr fontId="3"/>
  </si>
  <si>
    <t>備考４　届出にあたっては、別途通知（「生産性向上推進体制加算に関する基本的考え方並びに事務処理手順及び様式例</t>
    <rPh sb="0" eb="2">
      <t>ビコウ</t>
    </rPh>
    <phoneticPr fontId="3"/>
  </si>
  <si>
    <t>　　　等の提示について」）を参照すること。</t>
    <phoneticPr fontId="3"/>
  </si>
  <si>
    <t>（別紙35）</t>
    <phoneticPr fontId="3"/>
  </si>
  <si>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3"/>
  </si>
  <si>
    <t>1 （介護予防）特定施設入居者生活介護</t>
    <rPh sb="3" eb="5">
      <t>カイゴ</t>
    </rPh>
    <rPh sb="5" eb="7">
      <t>ヨボウ</t>
    </rPh>
    <phoneticPr fontId="3"/>
  </si>
  <si>
    <t>3 （介護予防）認知症対応型共同生活介護</t>
    <rPh sb="3" eb="5">
      <t>カイゴ</t>
    </rPh>
    <rPh sb="5" eb="7">
      <t>ヨボウ</t>
    </rPh>
    <phoneticPr fontId="3"/>
  </si>
  <si>
    <t>4　介護老人福祉施設</t>
    <rPh sb="2" eb="4">
      <t>カイゴ</t>
    </rPh>
    <rPh sb="4" eb="6">
      <t>ロウジン</t>
    </rPh>
    <rPh sb="6" eb="8">
      <t>フクシ</t>
    </rPh>
    <rPh sb="8" eb="10">
      <t>シセツ</t>
    </rPh>
    <phoneticPr fontId="3"/>
  </si>
  <si>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3"/>
  </si>
  <si>
    <t>6　介護老人保健施設</t>
    <rPh sb="2" eb="4">
      <t>カイゴ</t>
    </rPh>
    <rPh sb="4" eb="6">
      <t>ロウジン</t>
    </rPh>
    <rPh sb="6" eb="8">
      <t>ホケン</t>
    </rPh>
    <rPh sb="8" eb="10">
      <t>シセツ</t>
    </rPh>
    <phoneticPr fontId="3"/>
  </si>
  <si>
    <t>7　介護医療院</t>
    <rPh sb="2" eb="4">
      <t>カイゴ</t>
    </rPh>
    <rPh sb="4" eb="6">
      <t>イリョウ</t>
    </rPh>
    <rPh sb="6" eb="7">
      <t>イン</t>
    </rPh>
    <phoneticPr fontId="3"/>
  </si>
  <si>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3"/>
  </si>
  <si>
    <t>2　高齢者施設等感染対策向上加算（Ⅱ）</t>
    <phoneticPr fontId="3"/>
  </si>
  <si>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3"/>
  </si>
  <si>
    <t>連携している第二種協定指定医療機関</t>
    <rPh sb="0" eb="2">
      <t>レンケイ</t>
    </rPh>
    <rPh sb="6" eb="17">
      <t>ダイニシュキョウテイシテイイリョウキカン</t>
    </rPh>
    <phoneticPr fontId="3"/>
  </si>
  <si>
    <t>医療機関名</t>
    <rPh sb="0" eb="2">
      <t>イリョウキカンメイ</t>
    </rPh>
    <phoneticPr fontId="3"/>
  </si>
  <si>
    <t>医療機関コード</t>
    <rPh sb="0" eb="2">
      <t>イリョウ</t>
    </rPh>
    <rPh sb="2" eb="4">
      <t>キカン</t>
    </rPh>
    <phoneticPr fontId="3"/>
  </si>
  <si>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3"/>
  </si>
  <si>
    <t>　　　　医療機関名（※１）</t>
    <rPh sb="4" eb="6">
      <t>イリョウキカンメイ</t>
    </rPh>
    <phoneticPr fontId="3"/>
  </si>
  <si>
    <t>医療機関が届け出ている診療報酬</t>
    <rPh sb="0" eb="2">
      <t>イリョウ</t>
    </rPh>
    <rPh sb="2" eb="4">
      <t>キカン</t>
    </rPh>
    <rPh sb="5" eb="6">
      <t>トド</t>
    </rPh>
    <rPh sb="7" eb="8">
      <t>デ</t>
    </rPh>
    <rPh sb="11" eb="13">
      <t>シンリョウ</t>
    </rPh>
    <rPh sb="13" eb="15">
      <t>ホウシュウ</t>
    </rPh>
    <phoneticPr fontId="3"/>
  </si>
  <si>
    <t>1 感染対策向上加算１</t>
    <rPh sb="2" eb="4">
      <t>カンセン</t>
    </rPh>
    <rPh sb="4" eb="6">
      <t>タイサク</t>
    </rPh>
    <rPh sb="6" eb="8">
      <t>コウジョウ</t>
    </rPh>
    <rPh sb="8" eb="10">
      <t>カサン</t>
    </rPh>
    <phoneticPr fontId="3"/>
  </si>
  <si>
    <t>2 感染対策向上加算２</t>
    <rPh sb="2" eb="4">
      <t>カンセン</t>
    </rPh>
    <rPh sb="4" eb="6">
      <t>タイサク</t>
    </rPh>
    <rPh sb="6" eb="8">
      <t>コウジョウ</t>
    </rPh>
    <rPh sb="8" eb="10">
      <t>カサン</t>
    </rPh>
    <phoneticPr fontId="3"/>
  </si>
  <si>
    <t>3 感染対策向上加算３</t>
    <rPh sb="2" eb="4">
      <t>カンセン</t>
    </rPh>
    <rPh sb="4" eb="6">
      <t>タイサク</t>
    </rPh>
    <rPh sb="6" eb="8">
      <t>コウジョウ</t>
    </rPh>
    <rPh sb="8" eb="10">
      <t>カサン</t>
    </rPh>
    <phoneticPr fontId="3"/>
  </si>
  <si>
    <t>4 外来感染対策向上加算</t>
    <rPh sb="2" eb="4">
      <t>ガイライ</t>
    </rPh>
    <rPh sb="4" eb="6">
      <t>カンセン</t>
    </rPh>
    <rPh sb="6" eb="8">
      <t>タイサク</t>
    </rPh>
    <rPh sb="8" eb="10">
      <t>コウジョウ</t>
    </rPh>
    <rPh sb="10" eb="12">
      <t>カサン</t>
    </rPh>
    <phoneticPr fontId="3"/>
  </si>
  <si>
    <t>地域の医師会の名称（※１）</t>
    <rPh sb="0" eb="2">
      <t>チイキ</t>
    </rPh>
    <rPh sb="3" eb="6">
      <t>イシカイ</t>
    </rPh>
    <rPh sb="7" eb="9">
      <t>メイショウ</t>
    </rPh>
    <phoneticPr fontId="3"/>
  </si>
  <si>
    <t>院内感染対策に関する研修又は訓練に参加した日時</t>
    <phoneticPr fontId="3"/>
  </si>
  <si>
    <t>月</t>
    <rPh sb="0" eb="1">
      <t>ツキ</t>
    </rPh>
    <phoneticPr fontId="3"/>
  </si>
  <si>
    <t>6　高齢者施設等感染対策向上加算（Ⅱ）に係る届出</t>
    <rPh sb="20" eb="21">
      <t>カカ</t>
    </rPh>
    <rPh sb="22" eb="24">
      <t>トドケデ</t>
    </rPh>
    <phoneticPr fontId="3"/>
  </si>
  <si>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3"/>
  </si>
  <si>
    <t>実地指導を受けた日時</t>
    <rPh sb="0" eb="2">
      <t>ジッチ</t>
    </rPh>
    <rPh sb="2" eb="4">
      <t>シドウ</t>
    </rPh>
    <rPh sb="5" eb="6">
      <t>ウ</t>
    </rPh>
    <rPh sb="8" eb="10">
      <t>ニチジ</t>
    </rPh>
    <phoneticPr fontId="3"/>
  </si>
  <si>
    <t>備考１</t>
    <rPh sb="0" eb="2">
      <t>ビコウ</t>
    </rPh>
    <phoneticPr fontId="3"/>
  </si>
  <si>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3"/>
  </si>
  <si>
    <t>備考２</t>
    <phoneticPr fontId="3"/>
  </si>
  <si>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3"/>
  </si>
  <si>
    <t>備考３</t>
    <phoneticPr fontId="3"/>
  </si>
  <si>
    <t>高齢者施設等感染対策向上加算（Ⅰ）及び（Ⅱ）は併算定が可能である。</t>
    <rPh sb="17" eb="18">
      <t>オヨ</t>
    </rPh>
    <rPh sb="23" eb="24">
      <t>ヘイ</t>
    </rPh>
    <rPh sb="24" eb="26">
      <t>サンテイ</t>
    </rPh>
    <rPh sb="27" eb="29">
      <t>カノウ</t>
    </rPh>
    <phoneticPr fontId="3"/>
  </si>
  <si>
    <t>備考４</t>
    <phoneticPr fontId="3"/>
  </si>
  <si>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3"/>
  </si>
  <si>
    <t>（※１）</t>
    <phoneticPr fontId="3"/>
  </si>
  <si>
    <t>研修若しくは訓練を行った医療機関又は地域の医師会のいずれかを記載してください。</t>
    <rPh sb="2" eb="3">
      <t>モ</t>
    </rPh>
    <rPh sb="16" eb="17">
      <t>マタ</t>
    </rPh>
    <rPh sb="30" eb="32">
      <t>キサイ</t>
    </rPh>
    <phoneticPr fontId="3"/>
  </si>
  <si>
    <t>（別紙40）</t>
    <phoneticPr fontId="3"/>
  </si>
  <si>
    <t>認知症チームケア推進加算に係る届出書</t>
    <rPh sb="13" eb="14">
      <t>カカ</t>
    </rPh>
    <rPh sb="15" eb="18">
      <t>トドケデショ</t>
    </rPh>
    <phoneticPr fontId="3"/>
  </si>
  <si>
    <t>１（介護予防）認知症対応型共同生活介護</t>
    <phoneticPr fontId="3"/>
  </si>
  <si>
    <t>２　介護老人福祉施設</t>
    <phoneticPr fontId="3"/>
  </si>
  <si>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3"/>
  </si>
  <si>
    <t>４　介護老人保健施設</t>
    <phoneticPr fontId="3"/>
  </si>
  <si>
    <t>５　介護医療院</t>
    <phoneticPr fontId="3"/>
  </si>
  <si>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</si>
  <si>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</si>
  <si>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3"/>
  </si>
  <si>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3"/>
  </si>
  <si>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3"/>
  </si>
  <si>
    <t>注　届出日の属する月の前３月の各月末時点の利用者又は入所者の数</t>
    <rPh sb="24" eb="25">
      <t>マタ</t>
    </rPh>
    <rPh sb="26" eb="29">
      <t>ニュウショシャ</t>
    </rPh>
    <phoneticPr fontId="3"/>
  </si>
  <si>
    <t>の平均で算定。</t>
    <phoneticPr fontId="3"/>
  </si>
  <si>
    <t>認知症の行動・心理症状の予防等に資する認知症介護の指導に係る専門的な研修を修了</t>
    <phoneticPr fontId="3"/>
  </si>
  <si>
    <t>している者又は認知症介護に係る専門的な研修及び認知症の行動・心理症状の予防等に資する</t>
    <rPh sb="4" eb="5">
      <t>モノ</t>
    </rPh>
    <rPh sb="5" eb="6">
      <t>マタ</t>
    </rPh>
    <rPh sb="37" eb="38">
      <t>トウ</t>
    </rPh>
    <phoneticPr fontId="3"/>
  </si>
  <si>
    <t>ケアプログラムを含んだ研修を修了している者を必要数以上配置し、かつ、複数人の介護職員</t>
    <phoneticPr fontId="3"/>
  </si>
  <si>
    <t>からなる認知症の行動・心理症状に対応するチームを組んでいる</t>
    <phoneticPr fontId="3"/>
  </si>
  <si>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3"/>
  </si>
  <si>
    <t>専門的な研修を修了している者又は認知症介護に係る専門的な</t>
    <rPh sb="14" eb="15">
      <t>マタ</t>
    </rPh>
    <phoneticPr fontId="3"/>
  </si>
  <si>
    <t>研修及び認知症の行動・心理症状の予防に資するケアプログラムを</t>
    <phoneticPr fontId="3"/>
  </si>
  <si>
    <t>含んだ研修を修了している者の数</t>
    <phoneticPr fontId="3"/>
  </si>
  <si>
    <t>対象者に対し、個別に認知症の行動・心理症状の評価を計画的に行い、その評価に</t>
    <phoneticPr fontId="3"/>
  </si>
  <si>
    <t>基づく値を測定し、認知症の行動・心理症状の予防等に資するチームケアを実施している</t>
    <phoneticPr fontId="3"/>
  </si>
  <si>
    <t>(4）</t>
    <phoneticPr fontId="3"/>
  </si>
  <si>
    <t>認知症の行動・心理症状の予防等に資する認知症ケアについて、カンファレンスの開催、</t>
    <phoneticPr fontId="3"/>
  </si>
  <si>
    <t>計画の作成、認知症の行動・心理症状の有無及び程度についての定期的な評価、</t>
    <phoneticPr fontId="3"/>
  </si>
  <si>
    <t>ケアの振り返り、計画の見直し等を行っている</t>
    <phoneticPr fontId="3"/>
  </si>
  <si>
    <t>２．認知症チームケア推進加算（Ⅱ）に係る届出内容</t>
    <rPh sb="18" eb="19">
      <t>カカ</t>
    </rPh>
    <rPh sb="20" eb="21">
      <t>トド</t>
    </rPh>
    <rPh sb="21" eb="22">
      <t>デ</t>
    </rPh>
    <rPh sb="22" eb="24">
      <t>ナイヨウ</t>
    </rPh>
    <phoneticPr fontId="3"/>
  </si>
  <si>
    <t>認知症チームケア推進加算（Ⅰ）の（1）、（3）、（4）に該当している</t>
    <phoneticPr fontId="3"/>
  </si>
  <si>
    <t>※認知症チームケア推進加算（Ⅰ）に係る届出内容（1）、（3）、（4）も記入すること。</t>
    <rPh sb="17" eb="18">
      <t>カカ</t>
    </rPh>
    <rPh sb="19" eb="21">
      <t>トドケデ</t>
    </rPh>
    <rPh sb="21" eb="23">
      <t>ナイヨウ</t>
    </rPh>
    <rPh sb="35" eb="37">
      <t>キニュウ</t>
    </rPh>
    <phoneticPr fontId="3"/>
  </si>
  <si>
    <t>認知症の行動・心理症状の予防等に資する認知症介護に係る専門的な研修を修了している者</t>
    <phoneticPr fontId="3"/>
  </si>
  <si>
    <t>を必要数以上配置し、かつ、複数人の介護職員からなる認知症の行動・心理症状に対応する</t>
    <rPh sb="1" eb="4">
      <t>ヒツヨウスウ</t>
    </rPh>
    <rPh sb="4" eb="6">
      <t>イジョウ</t>
    </rPh>
    <rPh sb="6" eb="8">
      <t>ハイチ</t>
    </rPh>
    <rPh sb="37" eb="39">
      <t>タイオウ</t>
    </rPh>
    <phoneticPr fontId="3"/>
  </si>
  <si>
    <t>チームを組んでいる</t>
    <phoneticPr fontId="3"/>
  </si>
  <si>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3"/>
  </si>
  <si>
    <t>研修を修了している者の数</t>
    <phoneticPr fontId="3"/>
  </si>
  <si>
    <t>　要件を満たすことが分かる根拠書類を準備し、指定権者からの求めがあった場合には、速やかに提出</t>
    <phoneticPr fontId="3"/>
  </si>
  <si>
    <t>（別紙46）</t>
    <phoneticPr fontId="3"/>
  </si>
  <si>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3"/>
  </si>
  <si>
    <t>事 業 所 名</t>
  </si>
  <si>
    <t>1　夜間支援体制加算（Ⅰ）</t>
    <rPh sb="2" eb="4">
      <t>ヤカン</t>
    </rPh>
    <rPh sb="4" eb="6">
      <t>シエン</t>
    </rPh>
    <rPh sb="6" eb="8">
      <t>タイセイ</t>
    </rPh>
    <rPh sb="8" eb="10">
      <t>カサン</t>
    </rPh>
    <phoneticPr fontId="3"/>
  </si>
  <si>
    <t>2　夜間支援体制加算（Ⅱ）</t>
    <rPh sb="2" eb="4">
      <t>ヤカン</t>
    </rPh>
    <rPh sb="4" eb="6">
      <t>シエン</t>
    </rPh>
    <rPh sb="6" eb="8">
      <t>タイセイ</t>
    </rPh>
    <rPh sb="8" eb="10">
      <t>カサン</t>
    </rPh>
    <phoneticPr fontId="3"/>
  </si>
  <si>
    <t>１　夜間支援体制加算に係る届出内容</t>
    <rPh sb="2" eb="4">
      <t>ヤカン</t>
    </rPh>
    <rPh sb="4" eb="6">
      <t>シエン</t>
    </rPh>
    <phoneticPr fontId="3"/>
  </si>
  <si>
    <t>① 共同生活住居の数</t>
    <rPh sb="2" eb="4">
      <t>キョウドウ</t>
    </rPh>
    <rPh sb="4" eb="6">
      <t>セイカツ</t>
    </rPh>
    <rPh sb="6" eb="8">
      <t>ジュウキョ</t>
    </rPh>
    <rPh sb="9" eb="10">
      <t>カズ</t>
    </rPh>
    <phoneticPr fontId="3"/>
  </si>
  <si>
    <t>ユニット</t>
    <phoneticPr fontId="3"/>
  </si>
  <si>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3"/>
  </si>
  <si>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3"/>
  </si>
  <si>
    <t>④ ③へ加配をしている。</t>
    <phoneticPr fontId="3"/>
  </si>
  <si>
    <t>イ</t>
    <phoneticPr fontId="3"/>
  </si>
  <si>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3"/>
  </si>
  <si>
    <t>ロ</t>
    <phoneticPr fontId="3"/>
  </si>
  <si>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3"/>
  </si>
  <si>
    <t>ハ</t>
    <phoneticPr fontId="3"/>
  </si>
  <si>
    <t>事業所内で宿直勤務に当たる者が１以上</t>
    <rPh sb="0" eb="3">
      <t>ジギョウショ</t>
    </rPh>
    <rPh sb="3" eb="4">
      <t>ナイ</t>
    </rPh>
    <rPh sb="5" eb="7">
      <t>シュクチョク</t>
    </rPh>
    <rPh sb="7" eb="9">
      <t>キンム</t>
    </rPh>
    <rPh sb="10" eb="11">
      <t>ア</t>
    </rPh>
    <rPh sb="13" eb="14">
      <t>モノ</t>
    </rPh>
    <phoneticPr fontId="3"/>
  </si>
  <si>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3"/>
  </si>
  <si>
    <t>① 利用者数</t>
    <rPh sb="2" eb="4">
      <t>リヨウ</t>
    </rPh>
    <rPh sb="4" eb="5">
      <t>シャ</t>
    </rPh>
    <rPh sb="5" eb="6">
      <t>スウ</t>
    </rPh>
    <phoneticPr fontId="3"/>
  </si>
  <si>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3"/>
  </si>
  <si>
    <t>③ ①に占める②の割合</t>
    <rPh sb="4" eb="5">
      <t>シ</t>
    </rPh>
    <rPh sb="9" eb="11">
      <t>ワリアイ</t>
    </rPh>
    <phoneticPr fontId="3"/>
  </si>
  <si>
    <t>→</t>
    <phoneticPr fontId="3"/>
  </si>
  <si>
    <t>１０％以上</t>
    <rPh sb="3" eb="5">
      <t>イジョウ</t>
    </rPh>
    <phoneticPr fontId="3"/>
  </si>
  <si>
    <t>④ 導入機器</t>
    <rPh sb="2" eb="4">
      <t>ドウニュウ</t>
    </rPh>
    <rPh sb="4" eb="6">
      <t>キキ</t>
    </rPh>
    <phoneticPr fontId="3"/>
  </si>
  <si>
    <t>⑤ 導入機器の継続的な使用（９週間以上）</t>
    <rPh sb="7" eb="9">
      <t>ケイゾク</t>
    </rPh>
    <rPh sb="9" eb="10">
      <t>テキ</t>
    </rPh>
    <rPh sb="11" eb="13">
      <t>シヨウ</t>
    </rPh>
    <rPh sb="15" eb="17">
      <t>シュウカン</t>
    </rPh>
    <rPh sb="17" eb="19">
      <t>イジョウ</t>
    </rPh>
    <phoneticPr fontId="3"/>
  </si>
  <si>
    <t>⑥ 利用者の安全並びに介護サービスの質の確保及び職員の負担軽減に資する方策を検討するための委員会を設置し、必要な検討等が行われている。</t>
    <phoneticPr fontId="3"/>
  </si>
  <si>
    <t>備考　要件を満たすことが分かる根拠書類を準備し、指定権者からの求めがあった場合には、</t>
    <phoneticPr fontId="3"/>
  </si>
  <si>
    <t>　　速やかに提出すること。</t>
    <rPh sb="2" eb="3">
      <t>スミ</t>
    </rPh>
    <rPh sb="6" eb="8">
      <t>テイシュツ</t>
    </rPh>
    <phoneticPr fontId="3"/>
  </si>
  <si>
    <t>（別紙47）</t>
    <phoneticPr fontId="3"/>
  </si>
  <si>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3"/>
  </si>
  <si>
    <t>看取り介護加算に係る届出内容</t>
    <rPh sb="0" eb="2">
      <t>ミト</t>
    </rPh>
    <rPh sb="3" eb="5">
      <t>カイゴ</t>
    </rPh>
    <rPh sb="5" eb="7">
      <t>カサン</t>
    </rPh>
    <rPh sb="8" eb="9">
      <t>カカワ</t>
    </rPh>
    <rPh sb="10" eb="12">
      <t>トドケデ</t>
    </rPh>
    <rPh sb="12" eb="14">
      <t>ナイヨウ</t>
    </rPh>
    <phoneticPr fontId="3"/>
  </si>
  <si>
    <t>医療連携体制加算（Ⅰ）イ～（Ⅰ）ハのいずれかを算定している。</t>
    <phoneticPr fontId="3"/>
  </si>
  <si>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3"/>
  </si>
  <si>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3"/>
  </si>
  <si>
    <t>④</t>
    <phoneticPr fontId="3"/>
  </si>
  <si>
    <t>看取りに関する職員研修を行っている。</t>
    <rPh sb="0" eb="2">
      <t>ミト</t>
    </rPh>
    <rPh sb="4" eb="5">
      <t>カン</t>
    </rPh>
    <rPh sb="7" eb="9">
      <t>ショクイン</t>
    </rPh>
    <rPh sb="9" eb="11">
      <t>ケンシュウ</t>
    </rPh>
    <rPh sb="12" eb="13">
      <t>オコナ</t>
    </rPh>
    <phoneticPr fontId="3"/>
  </si>
  <si>
    <t>⑤</t>
    <phoneticPr fontId="3"/>
  </si>
  <si>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3"/>
  </si>
  <si>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3"/>
  </si>
  <si>
    <t>備考</t>
    <phoneticPr fontId="3"/>
  </si>
  <si>
    <t>（別紙48）</t>
    <phoneticPr fontId="3"/>
  </si>
  <si>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3"/>
  </si>
  <si>
    <t>1　医療連携体制加算（Ⅰ）イ</t>
    <rPh sb="2" eb="4">
      <t>イリョウ</t>
    </rPh>
    <rPh sb="4" eb="6">
      <t>レンケイ</t>
    </rPh>
    <rPh sb="6" eb="8">
      <t>タイセイ</t>
    </rPh>
    <rPh sb="8" eb="10">
      <t>カサン</t>
    </rPh>
    <phoneticPr fontId="3"/>
  </si>
  <si>
    <t>2　医療連携体制加算（Ⅰ）ロ</t>
    <rPh sb="2" eb="4">
      <t>イリョウ</t>
    </rPh>
    <rPh sb="4" eb="6">
      <t>レンケイ</t>
    </rPh>
    <rPh sb="6" eb="8">
      <t>タイセイ</t>
    </rPh>
    <rPh sb="8" eb="10">
      <t>カサン</t>
    </rPh>
    <phoneticPr fontId="3"/>
  </si>
  <si>
    <t>3　医療連携体制加算（Ⅰ）ハ</t>
    <rPh sb="2" eb="4">
      <t>イリョウ</t>
    </rPh>
    <rPh sb="4" eb="6">
      <t>レンケイ</t>
    </rPh>
    <rPh sb="6" eb="8">
      <t>タイセイ</t>
    </rPh>
    <rPh sb="8" eb="10">
      <t>カサン</t>
    </rPh>
    <phoneticPr fontId="3"/>
  </si>
  <si>
    <t>○医療連携体制加算（Ⅰ）に係る届出内容</t>
    <phoneticPr fontId="3"/>
  </si>
  <si>
    <t>・医療連携体制加算（Ⅰ）イ～（Ⅰ）ハ共通</t>
    <rPh sb="1" eb="3">
      <t>イリョウ</t>
    </rPh>
    <rPh sb="3" eb="5">
      <t>レンケイ</t>
    </rPh>
    <rPh sb="5" eb="7">
      <t>タイセイ</t>
    </rPh>
    <rPh sb="7" eb="9">
      <t>カサン</t>
    </rPh>
    <rPh sb="18" eb="20">
      <t>キョウツウ</t>
    </rPh>
    <phoneticPr fontId="3"/>
  </si>
  <si>
    <t>指針整備等の
状況</t>
    <rPh sb="0" eb="2">
      <t>シシン</t>
    </rPh>
    <rPh sb="2" eb="4">
      <t>セイビ</t>
    </rPh>
    <rPh sb="4" eb="5">
      <t>トウ</t>
    </rPh>
    <rPh sb="7" eb="9">
      <t>ジョウキョウ</t>
    </rPh>
    <phoneticPr fontId="3"/>
  </si>
  <si>
    <t>利用者が重度化した場合の対応に係る指針を定めている。</t>
    <rPh sb="0" eb="3">
      <t>リヨウシャ</t>
    </rPh>
    <phoneticPr fontId="3"/>
  </si>
  <si>
    <t>①で定めた指針の内容を、入居に際して利用者又はその家族等に説明し同意を得ている。</t>
    <rPh sb="2" eb="3">
      <t>サダ</t>
    </rPh>
    <rPh sb="27" eb="28">
      <t>トウ</t>
    </rPh>
    <phoneticPr fontId="3"/>
  </si>
  <si>
    <t>・医療連携体制加算（Ⅰ）イ</t>
    <rPh sb="1" eb="3">
      <t>イリョウ</t>
    </rPh>
    <rPh sb="3" eb="5">
      <t>レンケイ</t>
    </rPh>
    <rPh sb="5" eb="7">
      <t>タイセイ</t>
    </rPh>
    <rPh sb="7" eb="9">
      <t>カサン</t>
    </rPh>
    <phoneticPr fontId="3"/>
  </si>
  <si>
    <t>看護体制の
状況</t>
    <rPh sb="0" eb="2">
      <t>カンゴ</t>
    </rPh>
    <rPh sb="2" eb="4">
      <t>タイセイ</t>
    </rPh>
    <rPh sb="6" eb="8">
      <t>ジョウキョウ</t>
    </rPh>
    <phoneticPr fontId="3"/>
  </si>
  <si>
    <t>事業所の職員として看護師を常勤換算方法で１名以上配置している。</t>
    <rPh sb="9" eb="12">
      <t>カンゴシ</t>
    </rPh>
    <rPh sb="21" eb="22">
      <t>メイ</t>
    </rPh>
    <rPh sb="24" eb="26">
      <t>ハイチ</t>
    </rPh>
    <phoneticPr fontId="3"/>
  </si>
  <si>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3"/>
  </si>
  <si>
    <t>・医療連携体制加算（Ⅰ）ロ</t>
    <rPh sb="1" eb="3">
      <t>イリョウ</t>
    </rPh>
    <rPh sb="3" eb="5">
      <t>レンケイ</t>
    </rPh>
    <rPh sb="5" eb="7">
      <t>タイセイ</t>
    </rPh>
    <rPh sb="7" eb="9">
      <t>カサン</t>
    </rPh>
    <phoneticPr fontId="3"/>
  </si>
  <si>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3"/>
  </si>
  <si>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3"/>
  </si>
  <si>
    <t>・医療連携体制加算（Ⅰ）ハ</t>
    <rPh sb="1" eb="3">
      <t>イリョウ</t>
    </rPh>
    <rPh sb="3" eb="5">
      <t>レンケイ</t>
    </rPh>
    <rPh sb="5" eb="7">
      <t>タイセイ</t>
    </rPh>
    <rPh sb="7" eb="9">
      <t>カサン</t>
    </rPh>
    <phoneticPr fontId="3"/>
  </si>
  <si>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3"/>
  </si>
  <si>
    <t>看護師により24時間連絡できる体制を確保している。</t>
    <rPh sb="0" eb="3">
      <t>カンゴシ</t>
    </rPh>
    <rPh sb="8" eb="10">
      <t>ジカン</t>
    </rPh>
    <rPh sb="10" eb="12">
      <t>レンラク</t>
    </rPh>
    <rPh sb="15" eb="17">
      <t>タイセイ</t>
    </rPh>
    <rPh sb="18" eb="20">
      <t>カクホ</t>
    </rPh>
    <phoneticPr fontId="3"/>
  </si>
  <si>
    <t>※１</t>
    <phoneticPr fontId="3"/>
  </si>
  <si>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3"/>
  </si>
  <si>
    <t>※２</t>
    <phoneticPr fontId="3"/>
  </si>
  <si>
    <t>「病院等」は「病院、診療所若しくは指定訪問看護ステーション」を指す。</t>
    <phoneticPr fontId="3"/>
  </si>
  <si>
    <t>（別紙48－2）</t>
    <phoneticPr fontId="3"/>
  </si>
  <si>
    <t>医療連携体制加算（Ⅱ）に係る届出書（認知症対応型共同生活介護事業所）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3"/>
  </si>
  <si>
    <t>医療連携体制加算（Ⅱ）に係る届出内容</t>
    <rPh sb="0" eb="2">
      <t>イリョウ</t>
    </rPh>
    <rPh sb="2" eb="4">
      <t>レンケイ</t>
    </rPh>
    <rPh sb="4" eb="6">
      <t>タイセイ</t>
    </rPh>
    <rPh sb="6" eb="8">
      <t>カサン</t>
    </rPh>
    <phoneticPr fontId="3"/>
  </si>
  <si>
    <t>算定日の属する月の前３月間において、下記いずれかに該当する状態の利用者が１人以上である。</t>
    <phoneticPr fontId="3"/>
  </si>
  <si>
    <t>　（ア）喀痰吸引を実施している状態</t>
    <rPh sb="4" eb="6">
      <t>カクタン</t>
    </rPh>
    <rPh sb="6" eb="8">
      <t>キュウイン</t>
    </rPh>
    <rPh sb="9" eb="11">
      <t>ジッシ</t>
    </rPh>
    <rPh sb="15" eb="17">
      <t>ジョウタイ</t>
    </rPh>
    <phoneticPr fontId="3"/>
  </si>
  <si>
    <t>　（イ）呼吸障害等により人工呼吸器を使用している状態</t>
    <phoneticPr fontId="3"/>
  </si>
  <si>
    <t>　（ウ）中心静脈注射を実施している状態</t>
    <rPh sb="4" eb="6">
      <t>チュウシン</t>
    </rPh>
    <rPh sb="6" eb="8">
      <t>ジョウミャク</t>
    </rPh>
    <rPh sb="8" eb="10">
      <t>チュウシャ</t>
    </rPh>
    <rPh sb="11" eb="13">
      <t>ジッシシ</t>
    </rPh>
    <rPh sb="13" eb="19">
      <t>テイルジョウタイ</t>
    </rPh>
    <phoneticPr fontId="3"/>
  </si>
  <si>
    <t>　（エ）人工腎臓を実施している状態</t>
    <phoneticPr fontId="3"/>
  </si>
  <si>
    <t>　（オ）重篤な心機能障害、呼吸障害等により常時モニター測定を実施している状態</t>
    <rPh sb="4" eb="6">
      <t>ジュウトク</t>
    </rPh>
    <rPh sb="7" eb="8">
      <t>ココロ</t>
    </rPh>
    <rPh sb="8" eb="10">
      <t>キノウ</t>
    </rPh>
    <rPh sb="10" eb="12">
      <t>ショウガイ</t>
    </rPh>
    <rPh sb="13" eb="15">
      <t>コキュウ</t>
    </rPh>
    <rPh sb="15" eb="17">
      <t>ショウガイ</t>
    </rPh>
    <rPh sb="17" eb="18">
      <t>トウ</t>
    </rPh>
    <rPh sb="21" eb="23">
      <t>ジョウジ</t>
    </rPh>
    <rPh sb="27" eb="29">
      <t>ソクテイ</t>
    </rPh>
    <rPh sb="30" eb="32">
      <t>ジッシ</t>
    </rPh>
    <rPh sb="36" eb="38">
      <t>ジョウタイ</t>
    </rPh>
    <phoneticPr fontId="3"/>
  </si>
  <si>
    <t>　（カ）人工膀胱又は人工肛門の処置を実施している状態</t>
    <rPh sb="4" eb="6">
      <t>ジンコウ</t>
    </rPh>
    <rPh sb="6" eb="8">
      <t>ボウコウ</t>
    </rPh>
    <rPh sb="8" eb="9">
      <t>マタ</t>
    </rPh>
    <rPh sb="10" eb="12">
      <t>ジンコウ</t>
    </rPh>
    <rPh sb="12" eb="14">
      <t>コウモン</t>
    </rPh>
    <rPh sb="15" eb="17">
      <t>ショチ</t>
    </rPh>
    <rPh sb="18" eb="20">
      <t>ジッシ</t>
    </rPh>
    <rPh sb="24" eb="26">
      <t>ジョウタイ</t>
    </rPh>
    <phoneticPr fontId="3"/>
  </si>
  <si>
    <t>　（キ）経鼻胃管や胃瘻等の経腸栄養が行われている状態</t>
    <rPh sb="4" eb="6">
      <t>ケイビ</t>
    </rPh>
    <rPh sb="6" eb="7">
      <t>イ</t>
    </rPh>
    <rPh sb="7" eb="8">
      <t>カン</t>
    </rPh>
    <rPh sb="9" eb="11">
      <t>イロウ</t>
    </rPh>
    <rPh sb="11" eb="12">
      <t>トウ</t>
    </rPh>
    <rPh sb="13" eb="15">
      <t>ケイチョウ</t>
    </rPh>
    <rPh sb="15" eb="17">
      <t>エイヨウ</t>
    </rPh>
    <rPh sb="18" eb="19">
      <t>オコナ</t>
    </rPh>
    <rPh sb="24" eb="26">
      <t>ジョウタイ</t>
    </rPh>
    <phoneticPr fontId="3"/>
  </si>
  <si>
    <t>　（ク）褥瘡に対する治療を実施している状態</t>
    <rPh sb="4" eb="6">
      <t>ジョクソウ</t>
    </rPh>
    <rPh sb="7" eb="8">
      <t>タイ</t>
    </rPh>
    <rPh sb="10" eb="12">
      <t>チリョウ</t>
    </rPh>
    <rPh sb="13" eb="15">
      <t>ジッシ</t>
    </rPh>
    <rPh sb="19" eb="21">
      <t>ジョウタイ</t>
    </rPh>
    <phoneticPr fontId="3"/>
  </si>
  <si>
    <t>　（ケ）気管切開が行われている状態</t>
    <rPh sb="4" eb="6">
      <t>キカン</t>
    </rPh>
    <rPh sb="6" eb="8">
      <t>セッカイ</t>
    </rPh>
    <rPh sb="9" eb="10">
      <t>オコナ</t>
    </rPh>
    <rPh sb="15" eb="17">
      <t>ジョウタイ</t>
    </rPh>
    <phoneticPr fontId="3"/>
  </si>
  <si>
    <t>　（コ）留置カテーテルを使用している状態</t>
    <rPh sb="4" eb="6">
      <t>リュウチ</t>
    </rPh>
    <rPh sb="12" eb="14">
      <t>シヨウ</t>
    </rPh>
    <rPh sb="18" eb="20">
      <t>ジョウタイ</t>
    </rPh>
    <phoneticPr fontId="3"/>
  </si>
  <si>
    <t>　（サ）インスリン注射を実施している状態</t>
    <rPh sb="9" eb="11">
      <t>チュウシャ</t>
    </rPh>
    <rPh sb="12" eb="14">
      <t>ジッシ</t>
    </rPh>
    <rPh sb="18" eb="20">
      <t>ジョウタイ</t>
    </rPh>
    <phoneticPr fontId="3"/>
  </si>
  <si>
    <t>若年性認知症利用者（入所者・患者・入居者）受入加算に関する届出書</t>
    <rPh sb="0" eb="2">
      <t>ジャクネン</t>
    </rPh>
    <rPh sb="2" eb="3">
      <t>セイ</t>
    </rPh>
    <rPh sb="3" eb="6">
      <t>ニンチショウ</t>
    </rPh>
    <rPh sb="6" eb="9">
      <t>リヨウシャ</t>
    </rPh>
    <rPh sb="21" eb="23">
      <t>ウケイレ</t>
    </rPh>
    <rPh sb="23" eb="25">
      <t>カサン</t>
    </rPh>
    <rPh sb="26" eb="27">
      <t>カン</t>
    </rPh>
    <rPh sb="29" eb="31">
      <t>トドケデ</t>
    </rPh>
    <rPh sb="31" eb="32">
      <t>ショ</t>
    </rPh>
    <phoneticPr fontId="3"/>
  </si>
  <si>
    <t>若年性認知症利用者（入所者・患者・入居者）に対応する担当職員職・氏名</t>
    <rPh sb="0" eb="2">
      <t>ジャクネン</t>
    </rPh>
    <rPh sb="2" eb="3">
      <t>セイ</t>
    </rPh>
    <rPh sb="3" eb="6">
      <t>ニンチショウ</t>
    </rPh>
    <rPh sb="6" eb="9">
      <t>リヨウシャ</t>
    </rPh>
    <rPh sb="22" eb="24">
      <t>タイオウ</t>
    </rPh>
    <rPh sb="26" eb="28">
      <t>タントウ</t>
    </rPh>
    <rPh sb="28" eb="30">
      <t>ショクイン</t>
    </rPh>
    <rPh sb="30" eb="31">
      <t>ショク</t>
    </rPh>
    <rPh sb="32" eb="34">
      <t>シメイ</t>
    </rPh>
    <phoneticPr fontId="3"/>
  </si>
  <si>
    <t>施設種別</t>
    <rPh sb="0" eb="2">
      <t>シセツ</t>
    </rPh>
    <rPh sb="2" eb="4">
      <t>シュベツ</t>
    </rPh>
    <phoneticPr fontId="3"/>
  </si>
  <si>
    <t>職　名</t>
    <rPh sb="0" eb="1">
      <t>ショク</t>
    </rPh>
    <rPh sb="2" eb="3">
      <t>メイ</t>
    </rPh>
    <phoneticPr fontId="3"/>
  </si>
  <si>
    <t>氏　　名</t>
    <rPh sb="0" eb="1">
      <t>シ</t>
    </rPh>
    <rPh sb="3" eb="4">
      <t>メイ</t>
    </rPh>
    <phoneticPr fontId="3"/>
  </si>
  <si>
    <t>　短期入所生活介護</t>
    <rPh sb="1" eb="3">
      <t>タンキ</t>
    </rPh>
    <rPh sb="3" eb="5">
      <t>ニュウショ</t>
    </rPh>
    <rPh sb="5" eb="7">
      <t>セイカツ</t>
    </rPh>
    <rPh sb="7" eb="9">
      <t>カイゴ</t>
    </rPh>
    <phoneticPr fontId="3"/>
  </si>
  <si>
    <t>　短期入所療養介護</t>
    <rPh sb="1" eb="3">
      <t>タンキ</t>
    </rPh>
    <rPh sb="3" eb="5">
      <t>ニュウショ</t>
    </rPh>
    <rPh sb="5" eb="7">
      <t>リョウヨウ</t>
    </rPh>
    <rPh sb="7" eb="9">
      <t>カイゴ</t>
    </rPh>
    <phoneticPr fontId="3"/>
  </si>
  <si>
    <t>　特定施設入居者生活介護</t>
    <rPh sb="1" eb="5">
      <t>トクテイシセツ</t>
    </rPh>
    <rPh sb="5" eb="12">
      <t>ニュウキョシャセイカツカイゴ</t>
    </rPh>
    <phoneticPr fontId="3"/>
  </si>
  <si>
    <t>　認知症対応型共同生活介護</t>
    <rPh sb="1" eb="4">
      <t>ニンチショウ</t>
    </rPh>
    <rPh sb="4" eb="7">
      <t>タイオウガタ</t>
    </rPh>
    <rPh sb="7" eb="9">
      <t>キョウドウ</t>
    </rPh>
    <rPh sb="9" eb="11">
      <t>セイカツ</t>
    </rPh>
    <rPh sb="11" eb="13">
      <t>カイゴ</t>
    </rPh>
    <phoneticPr fontId="3"/>
  </si>
  <si>
    <t>　地域密着型特定施設入居者生活介護</t>
    <rPh sb="1" eb="3">
      <t>チイキ</t>
    </rPh>
    <rPh sb="3" eb="6">
      <t>ミッチャクガタ</t>
    </rPh>
    <rPh sb="6" eb="17">
      <t>トクテイシセツニュウキョシャセイカツカイゴ</t>
    </rPh>
    <phoneticPr fontId="3"/>
  </si>
  <si>
    <t>　地域密着型介護老人福祉施設</t>
    <rPh sb="1" eb="3">
      <t>チイキ</t>
    </rPh>
    <rPh sb="3" eb="6">
      <t>ミッチャクガタ</t>
    </rPh>
    <rPh sb="6" eb="8">
      <t>カイゴ</t>
    </rPh>
    <rPh sb="8" eb="10">
      <t>ロウジン</t>
    </rPh>
    <rPh sb="10" eb="12">
      <t>フクシ</t>
    </rPh>
    <rPh sb="12" eb="14">
      <t>シセツ</t>
    </rPh>
    <phoneticPr fontId="3"/>
  </si>
  <si>
    <t>　介護老人福祉施設</t>
    <rPh sb="1" eb="3">
      <t>カイゴ</t>
    </rPh>
    <rPh sb="3" eb="5">
      <t>ロウジン</t>
    </rPh>
    <rPh sb="5" eb="7">
      <t>フクシ</t>
    </rPh>
    <rPh sb="7" eb="9">
      <t>シセツ</t>
    </rPh>
    <phoneticPr fontId="3"/>
  </si>
  <si>
    <t>　介護老人保健施設</t>
    <rPh sb="1" eb="9">
      <t>ロウケン</t>
    </rPh>
    <phoneticPr fontId="3"/>
  </si>
  <si>
    <t>　介護医療院</t>
    <rPh sb="1" eb="3">
      <t>カイゴ</t>
    </rPh>
    <rPh sb="3" eb="5">
      <t>イリョウ</t>
    </rPh>
    <rPh sb="5" eb="6">
      <t>イン</t>
    </rPh>
    <phoneticPr fontId="3"/>
  </si>
  <si>
    <t xml:space="preserve">  介護予防短期入所生活介護</t>
    <rPh sb="2" eb="4">
      <t>カイゴ</t>
    </rPh>
    <rPh sb="4" eb="6">
      <t>ヨボウ</t>
    </rPh>
    <rPh sb="6" eb="8">
      <t>タンキ</t>
    </rPh>
    <rPh sb="8" eb="10">
      <t>ニュウショ</t>
    </rPh>
    <rPh sb="10" eb="12">
      <t>セイカツ</t>
    </rPh>
    <rPh sb="12" eb="14">
      <t>カイゴ</t>
    </rPh>
    <phoneticPr fontId="3"/>
  </si>
  <si>
    <t>　介護予防短期入所療養介護</t>
    <rPh sb="1" eb="3">
      <t>カイゴ</t>
    </rPh>
    <rPh sb="3" eb="5">
      <t>ヨボウ</t>
    </rPh>
    <rPh sb="5" eb="7">
      <t>タンキ</t>
    </rPh>
    <rPh sb="7" eb="9">
      <t>ニュウショ</t>
    </rPh>
    <rPh sb="9" eb="11">
      <t>リョウヨウ</t>
    </rPh>
    <rPh sb="11" eb="13">
      <t>カイゴ</t>
    </rPh>
    <phoneticPr fontId="3"/>
  </si>
  <si>
    <t>　介護予防特定施設入居者生活介護</t>
    <rPh sb="1" eb="3">
      <t>カイゴ</t>
    </rPh>
    <rPh sb="3" eb="5">
      <t>ヨボウ</t>
    </rPh>
    <rPh sb="5" eb="16">
      <t>トクテイシセツニュウキョシャセイカツカイゴ</t>
    </rPh>
    <phoneticPr fontId="3"/>
  </si>
  <si>
    <t>　介護予防認知症対応型共同生活介護</t>
    <rPh sb="1" eb="3">
      <t>カイゴ</t>
    </rPh>
    <rPh sb="3" eb="5">
      <t>ヨボウ</t>
    </rPh>
    <rPh sb="5" eb="8">
      <t>ニンチショウ</t>
    </rPh>
    <rPh sb="8" eb="11">
      <t>タイオウガタ</t>
    </rPh>
    <rPh sb="11" eb="13">
      <t>キョウドウ</t>
    </rPh>
    <rPh sb="13" eb="15">
      <t>セイカツ</t>
    </rPh>
    <rPh sb="15" eb="17">
      <t>カイゴ</t>
    </rPh>
    <phoneticPr fontId="3"/>
  </si>
  <si>
    <t>　受け入れた若年性認知症利用者（入所者・患者・入居者）ごとに個別の担当者を定めているか。</t>
    <rPh sb="1" eb="2">
      <t>ウ</t>
    </rPh>
    <rPh sb="3" eb="4">
      <t>イ</t>
    </rPh>
    <rPh sb="6" eb="8">
      <t>ジャクネン</t>
    </rPh>
    <rPh sb="8" eb="9">
      <t>セイ</t>
    </rPh>
    <rPh sb="9" eb="12">
      <t>ニンチショウ</t>
    </rPh>
    <rPh sb="12" eb="15">
      <t>リヨウシャ</t>
    </rPh>
    <rPh sb="16" eb="19">
      <t>ニュウショシャ</t>
    </rPh>
    <rPh sb="20" eb="22">
      <t>カンジャ</t>
    </rPh>
    <rPh sb="23" eb="26">
      <t>ニュウキョシャ</t>
    </rPh>
    <rPh sb="30" eb="32">
      <t>コベツ</t>
    </rPh>
    <rPh sb="33" eb="36">
      <t>タントウシャ</t>
    </rPh>
    <rPh sb="37" eb="38">
      <t>サダ</t>
    </rPh>
    <phoneticPr fontId="3"/>
  </si>
  <si>
    <t>有　・　無</t>
    <rPh sb="0" eb="1">
      <t>ア</t>
    </rPh>
    <rPh sb="4" eb="5">
      <t>ナシ</t>
    </rPh>
    <phoneticPr fontId="3"/>
  </si>
  <si>
    <t>療養食加算に関する届出書</t>
    <rPh sb="0" eb="3">
      <t>リョウヨウショク</t>
    </rPh>
    <rPh sb="3" eb="5">
      <t>カサン</t>
    </rPh>
    <rPh sb="6" eb="7">
      <t>カン</t>
    </rPh>
    <rPh sb="9" eb="12">
      <t>トドケデショ</t>
    </rPh>
    <phoneticPr fontId="3"/>
  </si>
  <si>
    <t>療養食加算の担当職員職・氏名</t>
    <rPh sb="0" eb="3">
      <t>リョウヨウショク</t>
    </rPh>
    <rPh sb="3" eb="5">
      <t>カサン</t>
    </rPh>
    <rPh sb="6" eb="8">
      <t>タントウ</t>
    </rPh>
    <rPh sb="8" eb="10">
      <t>ショクイン</t>
    </rPh>
    <rPh sb="10" eb="11">
      <t>ショク</t>
    </rPh>
    <rPh sb="12" eb="14">
      <t>シメイ</t>
    </rPh>
    <phoneticPr fontId="3"/>
  </si>
  <si>
    <t>　介護予防短期入所生活介護</t>
    <rPh sb="1" eb="3">
      <t>カイゴ</t>
    </rPh>
    <rPh sb="3" eb="5">
      <t>ヨボウ</t>
    </rPh>
    <rPh sb="5" eb="7">
      <t>タンキ</t>
    </rPh>
    <rPh sb="7" eb="9">
      <t>ニュウショ</t>
    </rPh>
    <rPh sb="9" eb="11">
      <t>セイカツ</t>
    </rPh>
    <rPh sb="11" eb="13">
      <t>カイゴ</t>
    </rPh>
    <phoneticPr fontId="3"/>
  </si>
  <si>
    <t>　食事の提供が管理栄養士又は栄養士によって管理されているか。</t>
    <rPh sb="1" eb="3">
      <t>ショクジ</t>
    </rPh>
    <rPh sb="4" eb="6">
      <t>テイキョウ</t>
    </rPh>
    <rPh sb="7" eb="9">
      <t>カンリ</t>
    </rPh>
    <rPh sb="9" eb="12">
      <t>エイヨウシ</t>
    </rPh>
    <rPh sb="12" eb="13">
      <t>マタ</t>
    </rPh>
    <rPh sb="14" eb="17">
      <t>エイヨウシ</t>
    </rPh>
    <rPh sb="21" eb="23">
      <t>カンリ</t>
    </rPh>
    <phoneticPr fontId="3"/>
  </si>
  <si>
    <t>　利用者（入所者・患者）の年齢、心身の状況によって適切な栄養量及び内容の食事の提供が行われているか。</t>
    <rPh sb="1" eb="4">
      <t>リヨウシャ</t>
    </rPh>
    <rPh sb="5" eb="8">
      <t>ニュウショシャ</t>
    </rPh>
    <rPh sb="9" eb="11">
      <t>カンジャ</t>
    </rPh>
    <rPh sb="13" eb="15">
      <t>ネンレイ</t>
    </rPh>
    <rPh sb="16" eb="18">
      <t>シンシン</t>
    </rPh>
    <rPh sb="19" eb="21">
      <t>ジョウキョウ</t>
    </rPh>
    <rPh sb="25" eb="27">
      <t>テキセツ</t>
    </rPh>
    <rPh sb="28" eb="31">
      <t>エイヨウリョウ</t>
    </rPh>
    <rPh sb="31" eb="32">
      <t>オヨ</t>
    </rPh>
    <rPh sb="33" eb="35">
      <t>ナイヨウ</t>
    </rPh>
    <rPh sb="36" eb="38">
      <t>ショクジ</t>
    </rPh>
    <rPh sb="39" eb="41">
      <t>テイキョウ</t>
    </rPh>
    <rPh sb="42" eb="43">
      <t>オコナ</t>
    </rPh>
    <phoneticPr fontId="3"/>
  </si>
  <si>
    <t>短期利用型に関する調書</t>
    <rPh sb="0" eb="2">
      <t>タンキ</t>
    </rPh>
    <rPh sb="2" eb="4">
      <t>リヨウ</t>
    </rPh>
    <rPh sb="4" eb="5">
      <t>ガタ</t>
    </rPh>
    <rPh sb="6" eb="7">
      <t>カン</t>
    </rPh>
    <rPh sb="9" eb="11">
      <t>チョウショ</t>
    </rPh>
    <phoneticPr fontId="3"/>
  </si>
  <si>
    <t>〔認知症対応型共同生活介護・介護予防認知症対応型共同生活介護〕</t>
    <rPh sb="1" eb="4">
      <t>ニンチショウ</t>
    </rPh>
    <rPh sb="4" eb="7">
      <t>タイオウガタ</t>
    </rPh>
    <rPh sb="7" eb="9">
      <t>キョウドウ</t>
    </rPh>
    <rPh sb="9" eb="11">
      <t>セイカツ</t>
    </rPh>
    <rPh sb="11" eb="13">
      <t>カイゴ</t>
    </rPh>
    <rPh sb="14" eb="16">
      <t>カイゴ</t>
    </rPh>
    <rPh sb="16" eb="18">
      <t>ヨボウ</t>
    </rPh>
    <rPh sb="18" eb="20">
      <t>ニンチ</t>
    </rPh>
    <rPh sb="20" eb="21">
      <t>ショウ</t>
    </rPh>
    <rPh sb="21" eb="24">
      <t>タイオウガタ</t>
    </rPh>
    <rPh sb="24" eb="26">
      <t>キョウドウ</t>
    </rPh>
    <rPh sb="26" eb="28">
      <t>セイカツ</t>
    </rPh>
    <rPh sb="28" eb="30">
      <t>カイゴ</t>
    </rPh>
    <phoneticPr fontId="3"/>
  </si>
  <si>
    <t>短期利用型に関する状況</t>
    <rPh sb="0" eb="2">
      <t>タンキ</t>
    </rPh>
    <rPh sb="2" eb="4">
      <t>リヨウ</t>
    </rPh>
    <rPh sb="4" eb="5">
      <t>ガタ</t>
    </rPh>
    <rPh sb="6" eb="7">
      <t>カン</t>
    </rPh>
    <rPh sb="9" eb="11">
      <t>ジョウキョウ</t>
    </rPh>
    <phoneticPr fontId="3"/>
  </si>
  <si>
    <t>運営している事業の種類</t>
    <rPh sb="0" eb="2">
      <t>ウンエイ</t>
    </rPh>
    <rPh sb="6" eb="8">
      <t>ジギョウ</t>
    </rPh>
    <rPh sb="9" eb="11">
      <t>シュルイ</t>
    </rPh>
    <phoneticPr fontId="3"/>
  </si>
  <si>
    <t>最初に指定を受けた日</t>
    <rPh sb="0" eb="2">
      <t>サイショ</t>
    </rPh>
    <rPh sb="3" eb="5">
      <t>シテイ</t>
    </rPh>
    <rPh sb="6" eb="7">
      <t>ウ</t>
    </rPh>
    <rPh sb="9" eb="10">
      <t>ヒ</t>
    </rPh>
    <phoneticPr fontId="3"/>
  </si>
  <si>
    <t>※他の事業又は当該（介護予防）認知症対応型共同生活介護の最初に指定を受けた日（いずれかの指定日から３年以上経過していること）を記載してください。</t>
    <rPh sb="1" eb="2">
      <t>タ</t>
    </rPh>
    <rPh sb="3" eb="5">
      <t>ジギョウ</t>
    </rPh>
    <rPh sb="5" eb="6">
      <t>マタ</t>
    </rPh>
    <rPh sb="7" eb="9">
      <t>トウガイ</t>
    </rPh>
    <rPh sb="10" eb="12">
      <t>カイゴ</t>
    </rPh>
    <rPh sb="12" eb="14">
      <t>ヨボウ</t>
    </rPh>
    <rPh sb="15" eb="18">
      <t>ニンチショウ</t>
    </rPh>
    <rPh sb="18" eb="21">
      <t>タイオウガタ</t>
    </rPh>
    <rPh sb="21" eb="23">
      <t>キョウドウ</t>
    </rPh>
    <rPh sb="23" eb="25">
      <t>セイカツ</t>
    </rPh>
    <rPh sb="25" eb="27">
      <t>カイゴ</t>
    </rPh>
    <rPh sb="28" eb="30">
      <t>サイショ</t>
    </rPh>
    <rPh sb="31" eb="33">
      <t>シテイ</t>
    </rPh>
    <rPh sb="34" eb="35">
      <t>ウ</t>
    </rPh>
    <rPh sb="37" eb="38">
      <t>ヒ</t>
    </rPh>
    <rPh sb="44" eb="46">
      <t>シテイ</t>
    </rPh>
    <rPh sb="46" eb="47">
      <t>ビ</t>
    </rPh>
    <rPh sb="50" eb="51">
      <t>ネン</t>
    </rPh>
    <rPh sb="51" eb="53">
      <t>イジョウ</t>
    </rPh>
    <rPh sb="53" eb="55">
      <t>ケイカ</t>
    </rPh>
    <rPh sb="63" eb="65">
      <t>キサイ</t>
    </rPh>
    <phoneticPr fontId="3"/>
  </si>
  <si>
    <r>
      <t>次のいずれかの研修を修了した従業者を配置している。</t>
    </r>
    <r>
      <rPr>
        <sz val="10"/>
        <rFont val="ＭＳ Ｐゴシック"/>
        <family val="3"/>
        <charset val="128"/>
      </rPr>
      <t>（該当するものに、印を付けてください。）</t>
    </r>
    <rPh sb="0" eb="1">
      <t>ツギ</t>
    </rPh>
    <rPh sb="7" eb="9">
      <t>ケンシュウ</t>
    </rPh>
    <rPh sb="10" eb="12">
      <t>シュウリョウ</t>
    </rPh>
    <rPh sb="14" eb="17">
      <t>ジュウギョウシャ</t>
    </rPh>
    <rPh sb="18" eb="20">
      <t>ハイチ</t>
    </rPh>
    <phoneticPr fontId="3"/>
  </si>
  <si>
    <t>認知症介護実務者研修専門課程</t>
    <rPh sb="0" eb="3">
      <t>ニンチショウ</t>
    </rPh>
    <rPh sb="3" eb="5">
      <t>カイゴ</t>
    </rPh>
    <rPh sb="5" eb="8">
      <t>ジツムシャ</t>
    </rPh>
    <rPh sb="8" eb="10">
      <t>ケンシュウ</t>
    </rPh>
    <rPh sb="10" eb="12">
      <t>センモン</t>
    </rPh>
    <rPh sb="12" eb="14">
      <t>カテイ</t>
    </rPh>
    <phoneticPr fontId="3"/>
  </si>
  <si>
    <t>認知症介護実践研修（実践リーダー研修）</t>
    <rPh sb="0" eb="3">
      <t>ニンチショウ</t>
    </rPh>
    <rPh sb="3" eb="5">
      <t>カイゴ</t>
    </rPh>
    <rPh sb="5" eb="7">
      <t>ジッセン</t>
    </rPh>
    <rPh sb="7" eb="9">
      <t>ケンシュウ</t>
    </rPh>
    <rPh sb="10" eb="12">
      <t>ジッセン</t>
    </rPh>
    <rPh sb="16" eb="18">
      <t>ケンシュウ</t>
    </rPh>
    <phoneticPr fontId="3"/>
  </si>
  <si>
    <t>認知症介護指導者養成研修</t>
    <rPh sb="0" eb="3">
      <t>ニンチショウ</t>
    </rPh>
    <rPh sb="3" eb="5">
      <t>カイゴ</t>
    </rPh>
    <rPh sb="5" eb="8">
      <t>シドウシャ</t>
    </rPh>
    <rPh sb="8" eb="10">
      <t>ヨウセイ</t>
    </rPh>
    <rPh sb="10" eb="12">
      <t>ケンシュウ</t>
    </rPh>
    <phoneticPr fontId="3"/>
  </si>
  <si>
    <t>利用者の入院期間中の体制に関する調書</t>
    <rPh sb="0" eb="3">
      <t>リヨウシャ</t>
    </rPh>
    <rPh sb="4" eb="6">
      <t>ニュウイン</t>
    </rPh>
    <rPh sb="6" eb="9">
      <t>キカンチュウ</t>
    </rPh>
    <rPh sb="10" eb="12">
      <t>タイセイ</t>
    </rPh>
    <rPh sb="13" eb="14">
      <t>カン</t>
    </rPh>
    <rPh sb="16" eb="18">
      <t>チョウショ</t>
    </rPh>
    <phoneticPr fontId="3"/>
  </si>
  <si>
    <t>入院後３月以内に退院することが明らかに見込まれる利用者に対して，やむを得ない事情がある場合を除き，退院後再び当該事業所に円滑に入居することができる体制を確保している。</t>
    <rPh sb="0" eb="2">
      <t>ニュウイン</t>
    </rPh>
    <rPh sb="2" eb="3">
      <t>ゴ</t>
    </rPh>
    <rPh sb="4" eb="5">
      <t>ツキ</t>
    </rPh>
    <rPh sb="5" eb="7">
      <t>イナイ</t>
    </rPh>
    <rPh sb="8" eb="10">
      <t>タイイン</t>
    </rPh>
    <rPh sb="15" eb="16">
      <t>アキ</t>
    </rPh>
    <rPh sb="19" eb="21">
      <t>ミコ</t>
    </rPh>
    <rPh sb="24" eb="27">
      <t>リヨウシャ</t>
    </rPh>
    <rPh sb="28" eb="29">
      <t>タイ</t>
    </rPh>
    <rPh sb="35" eb="36">
      <t>エ</t>
    </rPh>
    <rPh sb="38" eb="40">
      <t>ジジョウ</t>
    </rPh>
    <rPh sb="43" eb="45">
      <t>バアイ</t>
    </rPh>
    <rPh sb="46" eb="47">
      <t>ノゾ</t>
    </rPh>
    <rPh sb="49" eb="52">
      <t>タイインゴ</t>
    </rPh>
    <rPh sb="52" eb="53">
      <t>フタタ</t>
    </rPh>
    <rPh sb="54" eb="56">
      <t>トウガイ</t>
    </rPh>
    <rPh sb="56" eb="59">
      <t>ジギョウショ</t>
    </rPh>
    <rPh sb="60" eb="62">
      <t>エンカツ</t>
    </rPh>
    <rPh sb="63" eb="65">
      <t>ニュウキョ</t>
    </rPh>
    <rPh sb="73" eb="75">
      <t>タイセイ</t>
    </rPh>
    <rPh sb="76" eb="78">
      <t>カクホ</t>
    </rPh>
    <phoneticPr fontId="3"/>
  </si>
  <si>
    <t>上記の体制について，あらかじめ，利用者に対して説明を行っている。</t>
    <rPh sb="0" eb="2">
      <t>ジョウキ</t>
    </rPh>
    <rPh sb="3" eb="5">
      <t>タイセイ</t>
    </rPh>
    <rPh sb="16" eb="19">
      <t>リヨウシャ</t>
    </rPh>
    <rPh sb="20" eb="21">
      <t>タイ</t>
    </rPh>
    <rPh sb="23" eb="25">
      <t>セツメイ</t>
    </rPh>
    <rPh sb="26" eb="27">
      <t>オコナ</t>
    </rPh>
    <phoneticPr fontId="3"/>
  </si>
  <si>
    <r>
      <t>次のいずれかの研修を修了した従業者を配置している。</t>
    </r>
    <r>
      <rPr>
        <strike/>
        <sz val="10"/>
        <color rgb="FFFF0000"/>
        <rFont val="ＭＳ Ｐゴシック"/>
        <family val="3"/>
        <charset val="128"/>
      </rPr>
      <t>（該当するものに、印を付けてください。）</t>
    </r>
    <rPh sb="0" eb="1">
      <t>ツギ</t>
    </rPh>
    <rPh sb="7" eb="9">
      <t>ケンシュウ</t>
    </rPh>
    <rPh sb="10" eb="12">
      <t>シュウリョウ</t>
    </rPh>
    <rPh sb="14" eb="17">
      <t>ジュウギョウシャ</t>
    </rPh>
    <rPh sb="18" eb="20">
      <t>ハイチ</t>
    </rPh>
    <phoneticPr fontId="3"/>
  </si>
  <si>
    <t>電話番号</t>
  </si>
  <si>
    <t>FAX番号</t>
  </si>
  <si>
    <t>代表者の職・氏名</t>
  </si>
  <si>
    <t>職名</t>
  </si>
  <si>
    <t>氏名</t>
  </si>
  <si>
    <t>代表者の住所</t>
  </si>
  <si>
    <t>管理者の氏名</t>
  </si>
  <si>
    <t>管理者の住所</t>
  </si>
  <si>
    <t>介護保険事業所番号</t>
  </si>
  <si>
    <t>別添のとおり</t>
  </si>
  <si>
    <t>受付番号</t>
    <phoneticPr fontId="3"/>
  </si>
  <si>
    <t>所在地</t>
    <phoneticPr fontId="3"/>
  </si>
  <si>
    <t>名　称</t>
    <phoneticPr fontId="3"/>
  </si>
  <si>
    <t>このことについて、関係書類を添えて以下のとおり届け出ます。</t>
    <phoneticPr fontId="3"/>
  </si>
  <si>
    <t>事業所所在地市町村番号</t>
    <phoneticPr fontId="3"/>
  </si>
  <si>
    <t>届　出　者</t>
    <phoneticPr fontId="3"/>
  </si>
  <si>
    <t>フリガナ</t>
  </si>
  <si>
    <t>名　　称</t>
    <phoneticPr fontId="3"/>
  </si>
  <si>
    <t>主たる事務所の所在地</t>
    <phoneticPr fontId="3"/>
  </si>
  <si>
    <t>(郵便番号</t>
    <phoneticPr fontId="3"/>
  </si>
  <si>
    <t>ー</t>
    <phoneticPr fontId="3"/>
  </si>
  <si>
    <t>）</t>
    <phoneticPr fontId="3"/>
  </si>
  <si>
    <t>　　　　　</t>
    <phoneticPr fontId="3"/>
  </si>
  <si>
    <t>県</t>
    <rPh sb="0" eb="1">
      <t>ケン</t>
    </rPh>
    <phoneticPr fontId="3"/>
  </si>
  <si>
    <t>群市</t>
    <rPh sb="0" eb="1">
      <t>グン</t>
    </rPh>
    <rPh sb="1" eb="2">
      <t>シ</t>
    </rPh>
    <phoneticPr fontId="3"/>
  </si>
  <si>
    <t>連 絡 先</t>
    <phoneticPr fontId="3"/>
  </si>
  <si>
    <t>法人所轄庁</t>
  </si>
  <si>
    <t>フリガナ</t>
    <phoneticPr fontId="3"/>
  </si>
  <si>
    <t>事業所・施設の名称</t>
    <phoneticPr fontId="3"/>
  </si>
  <si>
    <t>同一所在地において行う　　　　　　　　　　　　　　　事業等の種類</t>
    <phoneticPr fontId="3"/>
  </si>
  <si>
    <t>実施事業</t>
  </si>
  <si>
    <t>異動等の区分</t>
  </si>
  <si>
    <t>異動（予定）</t>
    <phoneticPr fontId="3"/>
  </si>
  <si>
    <t>異動項目</t>
    <phoneticPr fontId="3"/>
  </si>
  <si>
    <t>年月日</t>
    <rPh sb="0" eb="3">
      <t>ネンガッピ</t>
    </rPh>
    <phoneticPr fontId="3"/>
  </si>
  <si>
    <t>(※変更の場合)</t>
    <rPh sb="2" eb="4">
      <t>ヘンコウ</t>
    </rPh>
    <rPh sb="5" eb="7">
      <t>バアイ</t>
    </rPh>
    <phoneticPr fontId="3"/>
  </si>
  <si>
    <t>1新規</t>
  </si>
  <si>
    <t>2変更</t>
    <phoneticPr fontId="3"/>
  </si>
  <si>
    <t>3終了</t>
    <phoneticPr fontId="3"/>
  </si>
  <si>
    <t>医療機関コード等</t>
    <rPh sb="0" eb="2">
      <t>イリョウ</t>
    </rPh>
    <rPh sb="2" eb="4">
      <t>キカン</t>
    </rPh>
    <rPh sb="7" eb="8">
      <t>トウ</t>
    </rPh>
    <phoneticPr fontId="3"/>
  </si>
  <si>
    <t>特記事項</t>
  </si>
  <si>
    <t>変　更　前</t>
    <phoneticPr fontId="3"/>
  </si>
  <si>
    <t>変　更　後</t>
    <rPh sb="4" eb="5">
      <t>ゴ</t>
    </rPh>
    <phoneticPr fontId="3"/>
  </si>
  <si>
    <t>関係書類</t>
  </si>
  <si>
    <t>　　4　「実施事業」欄は、該当する欄に「〇」を記入してください。</t>
    <phoneticPr fontId="3"/>
  </si>
  <si>
    <t>人員配置区分、その他該当する体制等、割引）を記載してください。</t>
    <phoneticPr fontId="3"/>
  </si>
  <si>
    <t>　　7　「特記事項」欄には、異動の状況について具体的に記載してください。</t>
    <phoneticPr fontId="3"/>
  </si>
  <si>
    <t>自主点検したもの（チェック済）を提出すること。</t>
    <phoneticPr fontId="2"/>
  </si>
  <si>
    <t>本チェック表</t>
    <rPh sb="0" eb="1">
      <t>ホン</t>
    </rPh>
    <rPh sb="5" eb="6">
      <t>ヒョウ</t>
    </rPh>
    <phoneticPr fontId="3"/>
  </si>
  <si>
    <t>（別紙３－２）</t>
    <rPh sb="1" eb="3">
      <t>ベッシ</t>
    </rPh>
    <phoneticPr fontId="3"/>
  </si>
  <si>
    <t>介護給付費算定に係る体制等に関する届出書</t>
    <rPh sb="17" eb="20">
      <t>トドケデショ</t>
    </rPh>
    <phoneticPr fontId="3"/>
  </si>
  <si>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3"/>
  </si>
  <si>
    <t>　(ビルの名称等)</t>
  </si>
  <si>
    <t>法人である場合その種別</t>
    <rPh sb="5" eb="7">
      <t>バアイ</t>
    </rPh>
    <phoneticPr fontId="3"/>
  </si>
  <si>
    <t>事業所の状況</t>
    <phoneticPr fontId="3"/>
  </si>
  <si>
    <t>主たる事業所の所在地</t>
    <rPh sb="3" eb="6">
      <t>ジギョウショ</t>
    </rPh>
    <phoneticPr fontId="3"/>
  </si>
  <si>
    <t>主たる事業所の所在地以外の場所で一部実施する場合の出張所等の所在地</t>
  </si>
  <si>
    <t>届出を行う事業所の状況</t>
    <rPh sb="9" eb="11">
      <t>ジョウキョウ</t>
    </rPh>
    <phoneticPr fontId="3"/>
  </si>
  <si>
    <t>指定</t>
    <rPh sb="0" eb="2">
      <t>シテイ</t>
    </rPh>
    <phoneticPr fontId="3"/>
  </si>
  <si>
    <t>年月日</t>
    <rPh sb="1" eb="3">
      <t>ガッピ</t>
    </rPh>
    <phoneticPr fontId="3"/>
  </si>
  <si>
    <t>地域密着型サービス</t>
    <phoneticPr fontId="3"/>
  </si>
  <si>
    <t>療養通所介護</t>
    <rPh sb="0" eb="2">
      <t>リョウヨウ</t>
    </rPh>
    <rPh sb="2" eb="4">
      <t>ツウショ</t>
    </rPh>
    <rPh sb="4" eb="6">
      <t>カイゴ</t>
    </rPh>
    <phoneticPr fontId="3"/>
  </si>
  <si>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3"/>
  </si>
  <si>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3"/>
  </si>
  <si>
    <t>介護予防認知症対応型通所介護</t>
    <rPh sb="0" eb="2">
      <t>カイゴ</t>
    </rPh>
    <rPh sb="2" eb="4">
      <t>ヨボウ</t>
    </rPh>
    <rPh sb="4" eb="7">
      <t>ニンチショウ</t>
    </rPh>
    <rPh sb="7" eb="10">
      <t>タイオウガタ</t>
    </rPh>
    <rPh sb="10" eb="12">
      <t>ツウショ</t>
    </rPh>
    <phoneticPr fontId="3"/>
  </si>
  <si>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3"/>
  </si>
  <si>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3"/>
  </si>
  <si>
    <t>居宅介護支援</t>
    <rPh sb="0" eb="2">
      <t>キョタク</t>
    </rPh>
    <phoneticPr fontId="3"/>
  </si>
  <si>
    <t>介護予防支援</t>
    <rPh sb="0" eb="2">
      <t>カイゴ</t>
    </rPh>
    <rPh sb="2" eb="4">
      <t>ヨボウ</t>
    </rPh>
    <phoneticPr fontId="3"/>
  </si>
  <si>
    <t>備考1　「受付番号」欄には記載しないでください。</t>
    <rPh sb="7" eb="9">
      <t>バンゴウ</t>
    </rPh>
    <phoneticPr fontId="3"/>
  </si>
  <si>
    <t>　　2　「法人である場合その種別」欄は、申請者が法人である場合に、「社会福祉法人」「医療法人」「社団法人」</t>
    <rPh sb="10" eb="12">
      <t>バアイ</t>
    </rPh>
    <phoneticPr fontId="3"/>
  </si>
  <si>
    <t>　　　「財団法人」「株式会社」「有限会社」等の別を記入してください。</t>
    <rPh sb="7" eb="8">
      <t>ジン</t>
    </rPh>
    <rPh sb="10" eb="12">
      <t>カブシキ</t>
    </rPh>
    <rPh sb="12" eb="14">
      <t>カイシャ</t>
    </rPh>
    <phoneticPr fontId="3"/>
  </si>
  <si>
    <t>　　3　「法人所轄庁」欄、申請者が認可法人である場合に、その主務官庁の名称を記載してください。</t>
    <phoneticPr fontId="3"/>
  </si>
  <si>
    <t>　　5　「異動等の区分」欄には、今回届出を行う事業所について該当する数字の横の□を■にしてください。</t>
    <phoneticPr fontId="3"/>
  </si>
  <si>
    <t>　　6　「異動項目」欄には、(別紙1－３)「介護給付費算定に係る体制等状況一覧表」に掲げる項目（施設等の区分、</t>
    <phoneticPr fontId="3"/>
  </si>
  <si>
    <t>　　8　「主たる事業所の所在地以外の場所で一部実施する場合の出張所等の所在地」について、複数の出張所等を</t>
    <phoneticPr fontId="3"/>
  </si>
  <si>
    <t>有する場合は、適宜欄を補正して、全ての出張所等の状況について記載してください。</t>
    <phoneticPr fontId="3"/>
  </si>
  <si>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</si>
  <si>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</si>
  <si>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</si>
  <si>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</si>
  <si>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</si>
  <si>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</si>
  <si>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</si>
  <si>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</si>
  <si>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介護給付費算定に係る体制等に関する届出書＜別紙3-2＞</t>
    <rPh sb="21" eb="23">
      <t>ベッシ</t>
    </rPh>
    <phoneticPr fontId="2"/>
  </si>
  <si>
    <t>＜別紙3-2＞（鑑）の特記事項欄にLIFE登録日を記入すること。</t>
    <rPh sb="1" eb="3">
      <t>ベッシ</t>
    </rPh>
    <rPh sb="8" eb="9">
      <t>カガミ</t>
    </rPh>
    <rPh sb="11" eb="13">
      <t>トッキ</t>
    </rPh>
    <rPh sb="13" eb="15">
      <t>ジコウ</t>
    </rPh>
    <rPh sb="15" eb="16">
      <t>ラン</t>
    </rPh>
    <rPh sb="21" eb="24">
      <t>トウロクビ</t>
    </rPh>
    <rPh sb="25" eb="27">
      <t>キニュウ</t>
    </rPh>
    <phoneticPr fontId="3"/>
  </si>
  <si>
    <t>＜別紙3-2＞（鑑）の特記事項欄に、左記の提出日を記入すること</t>
    <rPh sb="1" eb="3">
      <t>ベッシ</t>
    </rPh>
    <rPh sb="8" eb="9">
      <t>カガミ</t>
    </rPh>
    <rPh sb="11" eb="15">
      <t>トッキジコウ</t>
    </rPh>
    <rPh sb="15" eb="16">
      <t>ラン</t>
    </rPh>
    <rPh sb="18" eb="19">
      <t>ヒダリ</t>
    </rPh>
    <rPh sb="19" eb="20">
      <t>シルシ</t>
    </rPh>
    <rPh sb="21" eb="23">
      <t>テイシュツ</t>
    </rPh>
    <rPh sb="23" eb="24">
      <t>ビ</t>
    </rPh>
    <rPh sb="25" eb="27">
      <t>キニュウ</t>
    </rPh>
    <phoneticPr fontId="3"/>
  </si>
  <si>
    <t>介護給付費算定に係る体制等状況一覧表＜別紙1-3-2＞</t>
    <rPh sb="0" eb="2">
      <t>カイゴ</t>
    </rPh>
    <rPh sb="2" eb="5">
      <t>キュウフヒ</t>
    </rPh>
    <rPh sb="5" eb="7">
      <t>サンテイ</t>
    </rPh>
    <rPh sb="8" eb="9">
      <t>カカ</t>
    </rPh>
    <rPh sb="10" eb="12">
      <t>タイセイ</t>
    </rPh>
    <rPh sb="12" eb="13">
      <t>トウ</t>
    </rPh>
    <rPh sb="13" eb="15">
      <t>ジョウキョウ</t>
    </rPh>
    <rPh sb="15" eb="17">
      <t>イチラン</t>
    </rPh>
    <rPh sb="17" eb="18">
      <t>ヒョウ</t>
    </rPh>
    <rPh sb="19" eb="21">
      <t>ベッシ</t>
    </rPh>
    <phoneticPr fontId="3"/>
  </si>
  <si>
    <t>別シートの「備考（1-3-2）」も必ず確認すること。</t>
    <rPh sb="0" eb="1">
      <t>ベツ</t>
    </rPh>
    <rPh sb="6" eb="8">
      <t>ビコウ</t>
    </rPh>
    <rPh sb="17" eb="18">
      <t>カナラ</t>
    </rPh>
    <rPh sb="19" eb="21">
      <t>カクニン</t>
    </rPh>
    <phoneticPr fontId="3"/>
  </si>
  <si>
    <t>介護給付費算定に係る体制等に関する変更に伴い，改正したもの。介護の内容・利用料金の変更等について記載が必要。改正がない場合は提出不要。</t>
    <rPh sb="0" eb="2">
      <t>カイゴ</t>
    </rPh>
    <rPh sb="2" eb="5">
      <t>キュウフヒ</t>
    </rPh>
    <rPh sb="5" eb="7">
      <t>サンテイ</t>
    </rPh>
    <rPh sb="8" eb="9">
      <t>カカ</t>
    </rPh>
    <rPh sb="10" eb="12">
      <t>タイセイ</t>
    </rPh>
    <rPh sb="12" eb="13">
      <t>トウ</t>
    </rPh>
    <rPh sb="14" eb="15">
      <t>カン</t>
    </rPh>
    <rPh sb="17" eb="19">
      <t>ヘンコウ</t>
    </rPh>
    <rPh sb="20" eb="21">
      <t>トモナ</t>
    </rPh>
    <rPh sb="23" eb="25">
      <t>カイセイ</t>
    </rPh>
    <rPh sb="30" eb="32">
      <t>カイゴ</t>
    </rPh>
    <rPh sb="33" eb="35">
      <t>ナイヨウ</t>
    </rPh>
    <rPh sb="36" eb="38">
      <t>リヨウ</t>
    </rPh>
    <rPh sb="38" eb="40">
      <t>リョウキン</t>
    </rPh>
    <rPh sb="41" eb="43">
      <t>ヘンコウ</t>
    </rPh>
    <rPh sb="43" eb="44">
      <t>トウ</t>
    </rPh>
    <rPh sb="48" eb="50">
      <t>キサイ</t>
    </rPh>
    <rPh sb="51" eb="53">
      <t>ヒツヨウ</t>
    </rPh>
    <phoneticPr fontId="3"/>
  </si>
  <si>
    <t>導入後から３月以上、継続して定期的に実施していることがわかるようにすること。
※加算Ⅱの場合は、導入後から３月未満でも可。</t>
    <rPh sb="0" eb="3">
      <t>ドウニュウゴ</t>
    </rPh>
    <rPh sb="6" eb="7">
      <t>ツキ</t>
    </rPh>
    <rPh sb="7" eb="9">
      <t>イジョウ</t>
    </rPh>
    <rPh sb="10" eb="12">
      <t>ケイゾク</t>
    </rPh>
    <rPh sb="14" eb="17">
      <t>テイキテキ</t>
    </rPh>
    <rPh sb="18" eb="20">
      <t>ジッシ</t>
    </rPh>
    <rPh sb="40" eb="42">
      <t>カサン</t>
    </rPh>
    <rPh sb="44" eb="46">
      <t>バアイ</t>
    </rPh>
    <rPh sb="48" eb="50">
      <t>ドウニュウ</t>
    </rPh>
    <rPh sb="50" eb="51">
      <t>ゴ</t>
    </rPh>
    <rPh sb="54" eb="55">
      <t>ツキ</t>
    </rPh>
    <rPh sb="55" eb="57">
      <t>ミマン</t>
    </rPh>
    <rPh sb="59" eb="60">
      <t>カ</t>
    </rPh>
    <phoneticPr fontId="3"/>
  </si>
  <si>
    <t>加算Ⅰを算定する場合。
導入前後で各指標の改善状況等の調査結果がわかるようにすること。</t>
    <rPh sb="0" eb="2">
      <t>カサン</t>
    </rPh>
    <rPh sb="4" eb="6">
      <t>サンテイ</t>
    </rPh>
    <rPh sb="8" eb="10">
      <t>バアイ</t>
    </rPh>
    <rPh sb="12" eb="14">
      <t>ドウニュウ</t>
    </rPh>
    <rPh sb="14" eb="16">
      <t>ゼンゴ</t>
    </rPh>
    <rPh sb="17" eb="18">
      <t>カク</t>
    </rPh>
    <rPh sb="18" eb="20">
      <t>シヒョウ</t>
    </rPh>
    <rPh sb="21" eb="26">
      <t>カイゼンジョウキョウトウ</t>
    </rPh>
    <rPh sb="27" eb="31">
      <t>チョウサケッカ</t>
    </rPh>
    <phoneticPr fontId="3"/>
  </si>
  <si>
    <t>備考　（別紙１－３ー２）地域密着型サービス・地域密着型介護予防サービス</t>
    <rPh sb="0" eb="2">
      <t>ビコウ</t>
    </rPh>
    <rPh sb="12" eb="14">
      <t>チイキ</t>
    </rPh>
    <rPh sb="14" eb="17">
      <t>ミッチャクガタ</t>
    </rPh>
    <rPh sb="22" eb="24">
      <t>チイキ</t>
    </rPh>
    <rPh sb="24" eb="27">
      <t>ミッチャクガタ</t>
    </rPh>
    <rPh sb="27" eb="29">
      <t>カイゴ</t>
    </rPh>
    <rPh sb="29" eb="31">
      <t>ヨボウ</t>
    </rPh>
    <phoneticPr fontId="3"/>
  </si>
  <si>
    <t>身体拘束廃止取組の有無</t>
  </si>
  <si>
    <t>１ 減算型</t>
  </si>
  <si>
    <t>２ 基準型</t>
  </si>
  <si>
    <t>（あて先）行橋市長</t>
    <rPh sb="3" eb="4">
      <t>サキ</t>
    </rPh>
    <rPh sb="5" eb="7">
      <t>ユクハシ</t>
    </rPh>
    <rPh sb="7" eb="9">
      <t>シチョウ</t>
    </rPh>
    <phoneticPr fontId="3"/>
  </si>
  <si>
    <t>行橋市長</t>
    <rPh sb="0" eb="2">
      <t>ユクハシ</t>
    </rPh>
    <rPh sb="2" eb="4">
      <t>シチョウ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</si>
</sst>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
    <numFmt numFmtId="177" formatCode="h:mm;@"/>
    <numFmt numFmtId="178" formatCode="#,##0.0#"/>
    <numFmt numFmtId="179" formatCode="0.0_ "/>
    <numFmt numFmtId="180" formatCode="####&quot;年&quot;"/>
    <numFmt numFmtId="181" formatCode="#,##0.0;[Red]\-#,##0.0"/>
    <numFmt numFmtId="182" formatCode="0.0%"/>
    <numFmt numFmtId="183" formatCode="[&lt;=999]000;[&lt;=9999]000\-00;000\-0000"/>
  </numFmts>
  <fonts count="64">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b/>
      <sz val="12"/>
      <color rgb="FFFF0000"/>
      <name val="HGSｺﾞｼｯｸM"/>
      <family val="3"/>
      <charset val="128"/>
    </font>
    <font>
      <sz val="11"/>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4"/>
      <color theme="1"/>
      <name val="游ゴシック"/>
      <family val="3"/>
      <charset val="128"/>
      <scheme val="minor"/>
    </font>
    <font>
      <b/>
      <sz val="14"/>
      <color rgb="FFFF0000"/>
      <name val="HGSｺﾞｼｯｸM"/>
      <family val="3"/>
      <charset val="128"/>
    </font>
    <font>
      <sz val="16"/>
      <color theme="1"/>
      <name val="游ゴシック"/>
      <family val="2"/>
      <charset val="128"/>
      <scheme val="minor"/>
    </font>
    <font>
      <sz val="11"/>
      <name val="ＭＳ Ｐゴシック"/>
      <family val="3"/>
      <charset val="128"/>
    </font>
    <font>
      <sz val="12"/>
      <name val="ＭＳ Ｐゴシック"/>
      <family val="3"/>
      <charset val="128"/>
    </font>
    <font>
      <sz val="9"/>
      <name val="ＭＳ Ｐゴシック"/>
      <family val="3"/>
      <charset val="128"/>
    </font>
    <font>
      <sz val="8"/>
      <name val="ＭＳ 明朝"/>
      <family val="1"/>
      <charset val="128"/>
    </font>
    <font>
      <sz val="9"/>
      <name val="ＭＳ Ｐ明朝"/>
      <family val="1"/>
      <charset val="128"/>
    </font>
    <font>
      <sz val="8"/>
      <name val="ＭＳ Ｐゴシック"/>
      <family val="3"/>
      <charset val="128"/>
    </font>
    <font>
      <sz val="8"/>
      <name val="ＭＳ Ｐ明朝"/>
      <family val="1"/>
      <charset val="128"/>
    </font>
    <font>
      <sz val="10"/>
      <name val="ＭＳ Ｐゴシック"/>
      <family val="3"/>
      <charset val="128"/>
    </font>
    <font>
      <sz val="6"/>
      <name val="ＭＳ 明朝"/>
      <family val="1"/>
      <charset val="128"/>
    </font>
    <font>
      <b/>
      <sz val="8"/>
      <name val="ＭＳ Ｐ明朝"/>
      <family val="1"/>
      <charset val="128"/>
    </font>
    <font>
      <u/>
      <sz val="11"/>
      <color indexed="36"/>
      <name val="ＭＳ Ｐゴシック"/>
      <family val="3"/>
      <charset val="128"/>
    </font>
    <font>
      <strike/>
      <sz val="11"/>
      <name val="ＭＳ Ｐゴシック"/>
      <family val="3"/>
      <charset val="128"/>
    </font>
    <font>
      <strike/>
      <sz val="11"/>
      <name val="HGSｺﾞｼｯｸM"/>
      <family val="3"/>
      <charset val="128"/>
    </font>
    <font>
      <strike/>
      <sz val="11"/>
      <name val="游ゴシック Light"/>
      <family val="3"/>
      <charset val="128"/>
    </font>
    <font>
      <sz val="10.5"/>
      <name val="HGSｺﾞｼｯｸM"/>
      <family val="3"/>
      <charset val="128"/>
    </font>
    <font>
      <sz val="20"/>
      <name val="HGSｺﾞｼｯｸM"/>
      <family val="3"/>
      <charset val="128"/>
    </font>
    <font>
      <sz val="12"/>
      <name val="HGPｺﾞｼｯｸE"/>
      <family val="3"/>
      <charset val="128"/>
    </font>
    <font>
      <sz val="11"/>
      <color theme="1"/>
      <name val="游ゴシック"/>
      <family val="3"/>
      <charset val="128"/>
      <scheme val="minor"/>
    </font>
    <font>
      <sz val="11"/>
      <color indexed="8"/>
      <name val="ＭＳ Ｐゴシック"/>
      <family val="3"/>
      <charset val="128"/>
    </font>
    <font>
      <b/>
      <u/>
      <sz val="16"/>
      <color theme="1"/>
      <name val="游ゴシック"/>
      <family val="3"/>
      <charset val="128"/>
      <scheme val="minor"/>
    </font>
    <font>
      <b/>
      <sz val="11"/>
      <color theme="1"/>
      <name val="游ゴシック"/>
      <family val="3"/>
      <charset val="128"/>
      <scheme val="minor"/>
    </font>
    <font>
      <sz val="11"/>
      <name val="游ゴシック"/>
      <family val="3"/>
      <charset val="128"/>
      <scheme val="minor"/>
    </font>
    <font>
      <u/>
      <sz val="11"/>
      <name val="ＭＳ Ｐゴシック"/>
      <family val="3"/>
      <charset val="128"/>
    </font>
    <font>
      <sz val="12"/>
      <color theme="1"/>
      <name val="游ゴシック"/>
      <family val="3"/>
      <charset val="128"/>
      <scheme val="minor"/>
    </font>
    <font>
      <sz val="8"/>
      <color theme="1"/>
      <name val="游ゴシック"/>
      <family val="3"/>
      <charset val="128"/>
      <scheme val="minor"/>
    </font>
    <font>
      <sz val="9"/>
      <color theme="1"/>
      <name val="游ゴシック"/>
      <family val="3"/>
      <charset val="128"/>
      <scheme val="minor"/>
    </font>
    <font>
      <strike/>
      <sz val="10"/>
      <name val="HGSｺﾞｼｯｸM"/>
      <family val="3"/>
      <charset val="128"/>
    </font>
    <font>
      <sz val="8"/>
      <name val="HGSｺﾞｼｯｸM"/>
      <family val="3"/>
      <charset val="128"/>
    </font>
    <font>
      <b/>
      <sz val="11"/>
      <name val="HGSｺﾞｼｯｸM"/>
      <family val="3"/>
      <charset val="128"/>
    </font>
    <font>
      <u/>
      <sz val="8"/>
      <color indexed="10"/>
      <name val="HGSｺﾞｼｯｸM"/>
      <family val="3"/>
      <charset val="128"/>
    </font>
    <font>
      <sz val="9"/>
      <name val="HGSｺﾞｼｯｸM"/>
      <family val="3"/>
      <charset val="128"/>
    </font>
    <font>
      <strike/>
      <sz val="9"/>
      <color rgb="FFFF0000"/>
      <name val="HGSｺﾞｼｯｸM"/>
      <family val="3"/>
      <charset val="128"/>
    </font>
    <font>
      <sz val="11"/>
      <color rgb="FFFF0000"/>
      <name val="HGSｺﾞｼｯｸM"/>
      <family val="3"/>
      <charset val="128"/>
    </font>
    <font>
      <sz val="11"/>
      <color theme="1"/>
      <name val="HGSｺﾞｼｯｸM"/>
      <family val="3"/>
      <charset val="128"/>
    </font>
    <font>
      <sz val="10"/>
      <name val="HGPｺﾞｼｯｸM"/>
      <family val="3"/>
      <charset val="128"/>
    </font>
    <font>
      <sz val="11"/>
      <name val="HGPｺﾞｼｯｸM"/>
      <family val="3"/>
      <charset val="128"/>
    </font>
    <font>
      <strike/>
      <sz val="11"/>
      <color rgb="FFFF0000"/>
      <name val="ＭＳ Ｐゴシック"/>
      <family val="3"/>
      <charset val="128"/>
    </font>
    <font>
      <strike/>
      <sz val="10"/>
      <color rgb="FFFF0000"/>
      <name val="ＭＳ Ｐゴシック"/>
      <family val="3"/>
      <charset val="128"/>
    </font>
    <font>
      <sz val="11"/>
      <color rgb="FFFF0000"/>
      <name val="ＭＳ Ｐゴシック"/>
      <family val="3"/>
      <charset val="128"/>
    </font>
    <font>
      <u/>
      <sz val="11"/>
      <name val="HGSｺﾞｼｯｸM"/>
      <family val="3"/>
      <charset val="128"/>
    </font>
    <font>
      <sz val="10.5"/>
      <name val="ＭＳ 明朝"/>
      <family val="1"/>
      <charset val="128"/>
    </font>
  </fonts>
  <fills count="10">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FFCCFF"/>
        <bgColor indexed="64"/>
      </patternFill>
    </fill>
    <fill>
      <patternFill patternType="solid">
        <fgColor rgb="FFCCFFCC"/>
        <bgColor indexed="64"/>
      </patternFill>
    </fill>
    <fill>
      <patternFill patternType="solid">
        <fgColor indexed="42"/>
        <bgColor indexed="64"/>
      </patternFill>
    </fill>
    <fill>
      <patternFill patternType="solid">
        <fgColor indexed="9"/>
        <bgColor indexed="64"/>
      </patternFill>
    </fill>
    <fill>
      <patternFill patternType="solid">
        <fgColor rgb="FFCCFFFF"/>
        <bgColor indexed="64"/>
      </patternFill>
    </fill>
  </fills>
  <borders count="21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top/>
      <bottom style="dashDot">
        <color indexed="64"/>
      </bottom>
      <diagonal/>
    </border>
    <border>
      <left style="thin">
        <color indexed="64"/>
      </left>
      <right/>
      <top/>
      <bottom style="dashDot">
        <color indexed="64"/>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double">
        <color indexed="64"/>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double">
        <color indexed="64"/>
      </right>
      <top style="medium">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bottom style="dashDot">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thin">
        <color indexed="64"/>
      </top>
      <bottom style="thin">
        <color indexed="64"/>
      </bottom>
      <diagonal/>
    </border>
    <border diagonalUp="1">
      <left style="double">
        <color indexed="64"/>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top style="medium">
        <color indexed="64"/>
      </top>
      <bottom/>
      <diagonal style="hair">
        <color indexed="64"/>
      </diagonal>
    </border>
    <border diagonalUp="1">
      <left style="double">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double">
        <color indexed="64"/>
      </left>
      <right/>
      <top/>
      <bottom style="thin">
        <color indexed="64"/>
      </bottom>
      <diagonal style="hair">
        <color indexed="64"/>
      </diagonal>
    </border>
    <border diagonalUp="1">
      <left/>
      <right/>
      <top/>
      <bottom style="thin">
        <color indexed="64"/>
      </bottom>
      <diagonal style="hair">
        <color indexed="64"/>
      </diagonal>
    </border>
    <border diagonalUp="1">
      <left style="medium">
        <color indexed="64"/>
      </left>
      <right/>
      <top style="medium">
        <color indexed="64"/>
      </top>
      <bottom/>
      <diagonal style="hair">
        <color indexed="64"/>
      </diagonal>
    </border>
    <border diagonalUp="1">
      <left style="medium">
        <color indexed="64"/>
      </left>
      <right/>
      <top/>
      <bottom/>
      <diagonal style="hair">
        <color indexed="64"/>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diagonalUp="1">
      <left style="thin">
        <color indexed="64"/>
      </left>
      <right style="thin">
        <color indexed="64"/>
      </right>
      <top style="hair">
        <color indexed="64"/>
      </top>
      <bottom/>
      <diagonal style="hair">
        <color indexed="64"/>
      </diagonal>
    </border>
    <border>
      <left style="thin">
        <color indexed="64"/>
      </left>
      <right style="thin">
        <color indexed="64"/>
      </right>
      <top style="hair">
        <color indexed="64"/>
      </top>
      <bottom/>
      <diagonal/>
    </border>
    <border diagonalUp="1">
      <left style="thin">
        <color indexed="64"/>
      </left>
      <right style="thin">
        <color indexed="64"/>
      </right>
      <top/>
      <bottom/>
      <diagonal style="hair">
        <color indexed="64"/>
      </diagonal>
    </border>
    <border diagonalUp="1">
      <left style="thin">
        <color indexed="64"/>
      </left>
      <right style="thin">
        <color indexed="64"/>
      </right>
      <top/>
      <bottom style="hair">
        <color indexed="64"/>
      </bottom>
      <diagonal style="hair">
        <color indexed="64"/>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diagonal/>
    </border>
    <border diagonalUp="1">
      <left style="thin">
        <color indexed="64"/>
      </left>
      <right style="thin">
        <color indexed="64"/>
      </right>
      <top style="hair">
        <color indexed="64"/>
      </top>
      <bottom style="hair">
        <color indexed="64"/>
      </bottom>
      <diagonal style="hair">
        <color indexed="64"/>
      </diagonal>
    </border>
    <border diagonalUp="1">
      <left style="thin">
        <color indexed="64"/>
      </left>
      <right/>
      <top style="hair">
        <color indexed="64"/>
      </top>
      <bottom style="hair">
        <color indexed="64"/>
      </bottom>
      <diagonal style="hair">
        <color indexed="64"/>
      </diagonal>
    </border>
    <border diagonalUp="1">
      <left/>
      <right/>
      <top style="hair">
        <color indexed="64"/>
      </top>
      <bottom style="hair">
        <color indexed="64"/>
      </bottom>
      <diagonal style="hair">
        <color indexed="64"/>
      </diagonal>
    </border>
    <border diagonalUp="1">
      <left/>
      <right style="thin">
        <color indexed="64"/>
      </right>
      <top style="hair">
        <color indexed="64"/>
      </top>
      <bottom style="hair">
        <color indexed="64"/>
      </bottom>
      <diagonal style="hair">
        <color indexed="64"/>
      </diagonal>
    </border>
    <border>
      <left/>
      <right style="thin">
        <color indexed="64"/>
      </right>
      <top style="hair">
        <color indexed="64"/>
      </top>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style="hair">
        <color indexed="64"/>
      </left>
      <right style="thin">
        <color indexed="64"/>
      </right>
      <top/>
      <bottom/>
      <diagonal/>
    </border>
    <border diagonalUp="1">
      <left style="thin">
        <color indexed="64"/>
      </left>
      <right style="thin">
        <color indexed="64"/>
      </right>
      <top style="hair">
        <color indexed="64"/>
      </top>
      <bottom/>
      <diagonal style="thin">
        <color indexed="64"/>
      </diagonal>
    </border>
    <border diagonalUp="1">
      <left style="thin">
        <color indexed="64"/>
      </left>
      <right style="thin">
        <color indexed="64"/>
      </right>
      <top/>
      <bottom style="hair">
        <color indexed="64"/>
      </bottom>
      <diagonal style="thin">
        <color indexed="64"/>
      </diagonal>
    </border>
    <border diagonalUp="1">
      <left style="thin">
        <color indexed="64"/>
      </left>
      <right style="thin">
        <color indexed="64"/>
      </right>
      <top/>
      <bottom/>
      <diagonal style="thin">
        <color indexed="64"/>
      </diagonal>
    </border>
    <border diagonalUp="1" diagonalDown="1">
      <left style="thin">
        <color indexed="64"/>
      </left>
      <right style="thin">
        <color indexed="64"/>
      </right>
      <top style="hair">
        <color indexed="64"/>
      </top>
      <bottom style="hair">
        <color indexed="64"/>
      </bottom>
      <diagonal style="thin">
        <color indexed="64"/>
      </diagonal>
    </border>
    <border diagonalUp="1" diagonalDown="1">
      <left/>
      <right style="thin">
        <color indexed="64"/>
      </right>
      <top style="hair">
        <color indexed="64"/>
      </top>
      <bottom style="hair">
        <color indexed="64"/>
      </bottom>
      <diagonal style="thin">
        <color indexed="64"/>
      </diagonal>
    </border>
    <border>
      <left style="thin">
        <color indexed="64"/>
      </left>
      <right style="hair">
        <color indexed="64"/>
      </right>
      <top/>
      <bottom style="hair">
        <color indexed="64"/>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hair">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dashed">
        <color indexed="64"/>
      </left>
      <right/>
      <top/>
      <bottom/>
      <diagonal/>
    </border>
    <border>
      <left style="dashed">
        <color indexed="64"/>
      </left>
      <right/>
      <top style="thin">
        <color indexed="64"/>
      </top>
      <bottom style="thin">
        <color indexed="64"/>
      </bottom>
      <diagonal/>
    </border>
    <border>
      <left/>
      <right/>
      <top/>
      <bottom style="double">
        <color indexed="64"/>
      </bottom>
      <diagonal/>
    </border>
    <border>
      <left style="thin">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diagonal/>
    </border>
    <border>
      <left style="thin">
        <color indexed="64"/>
      </left>
      <right style="medium">
        <color indexed="64"/>
      </right>
      <top/>
      <bottom/>
      <diagonal/>
    </border>
    <border diagonalUp="1">
      <left style="thin">
        <color indexed="64"/>
      </left>
      <right style="thin">
        <color indexed="64"/>
      </right>
      <top/>
      <bottom style="medium">
        <color indexed="64"/>
      </bottom>
      <diagonal style="hair">
        <color indexed="64"/>
      </diagonal>
    </border>
    <border>
      <left style="thin">
        <color indexed="64"/>
      </left>
      <right style="medium">
        <color indexed="64"/>
      </right>
      <top/>
      <bottom style="medium">
        <color indexed="64"/>
      </bottom>
      <diagonal/>
    </border>
  </borders>
  <cellStyleXfs count="15">
    <xf numFmtId="0" fontId="0" fillId="0" borderId="0">
      <alignment vertical="center"/>
    </xf>
    <xf numFmtId="38" fontId="15" fillId="0" borderId="0" applyFont="0" applyFill="0" applyBorder="0" applyAlignment="0" applyProtection="0">
      <alignment vertical="center"/>
    </xf>
    <xf numFmtId="0" fontId="23" fillId="0" borderId="0">
      <alignment vertical="center"/>
    </xf>
    <xf numFmtId="0" fontId="23" fillId="0" borderId="0">
      <alignment vertical="center"/>
    </xf>
    <xf numFmtId="0" fontId="23" fillId="0" borderId="0">
      <alignment vertical="center"/>
    </xf>
    <xf numFmtId="0" fontId="26" fillId="0" borderId="0">
      <alignment vertical="center"/>
    </xf>
    <xf numFmtId="0" fontId="26" fillId="0" borderId="0">
      <alignment vertical="center"/>
    </xf>
    <xf numFmtId="0" fontId="23" fillId="0" borderId="0">
      <alignment vertical="center"/>
    </xf>
    <xf numFmtId="0" fontId="23" fillId="0" borderId="0"/>
    <xf numFmtId="0" fontId="40" fillId="0" borderId="0">
      <alignment vertical="center"/>
    </xf>
    <xf numFmtId="38" fontId="40" fillId="0" borderId="0" applyFont="0" applyFill="0" applyBorder="0" applyAlignment="0" applyProtection="0">
      <alignment vertical="center"/>
    </xf>
    <xf numFmtId="9" fontId="40" fillId="0" borderId="0" applyFont="0" applyFill="0" applyBorder="0" applyAlignment="0" applyProtection="0">
      <alignment vertical="center"/>
    </xf>
    <xf numFmtId="38" fontId="23" fillId="0" borderId="0" applyFont="0" applyFill="0" applyBorder="0" applyAlignment="0" applyProtection="0">
      <alignment vertical="center"/>
    </xf>
    <xf numFmtId="0" fontId="23" fillId="0" borderId="0">
      <alignment vertical="center"/>
    </xf>
    <xf numFmtId="0" fontId="23" fillId="0" borderId="0">
      <alignment vertical="center"/>
    </xf>
  </cellStyleXfs>
  <cellXfs count="1304">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Alignment="1">
      <alignment vertical="center" textRotation="90"/>
    </xf>
    <xf numFmtId="0" fontId="10" fillId="0" borderId="33" xfId="0" applyFont="1" applyBorder="1">
      <alignment vertical="center"/>
    </xf>
    <xf numFmtId="0" fontId="10" fillId="0" borderId="0" xfId="0" applyFont="1">
      <alignment vertical="center"/>
    </xf>
    <xf numFmtId="0" fontId="10" fillId="0" borderId="46" xfId="0" applyFont="1" applyBorder="1">
      <alignment vertical="center"/>
    </xf>
    <xf numFmtId="0" fontId="10" fillId="0" borderId="27" xfId="0" applyFont="1" applyBorder="1">
      <alignment vertical="center"/>
    </xf>
    <xf numFmtId="0" fontId="10" fillId="0" borderId="57" xfId="0" applyFont="1" applyBorder="1">
      <alignment vertical="center"/>
    </xf>
    <xf numFmtId="0" fontId="10" fillId="0" borderId="2" xfId="0" applyFont="1" applyBorder="1">
      <alignment vertical="center"/>
    </xf>
    <xf numFmtId="0" fontId="4" fillId="0" borderId="32" xfId="0" applyFont="1" applyBorder="1">
      <alignment vertical="center"/>
    </xf>
    <xf numFmtId="0" fontId="4" fillId="0" borderId="2" xfId="0" applyFont="1" applyBorder="1">
      <alignment vertical="center"/>
    </xf>
    <xf numFmtId="0" fontId="4" fillId="0" borderId="55" xfId="0" applyFont="1" applyBorder="1">
      <alignment vertical="center"/>
    </xf>
    <xf numFmtId="0" fontId="4" fillId="0" borderId="57" xfId="0" applyFont="1" applyBorder="1">
      <alignment vertical="center"/>
    </xf>
    <xf numFmtId="0" fontId="4" fillId="0" borderId="47" xfId="0" applyFont="1" applyBorder="1">
      <alignment vertical="center"/>
    </xf>
    <xf numFmtId="0" fontId="4" fillId="0" borderId="27" xfId="0" applyFont="1" applyBorder="1">
      <alignment vertical="center"/>
    </xf>
    <xf numFmtId="0" fontId="4" fillId="0" borderId="33" xfId="0" applyFont="1" applyBorder="1">
      <alignment vertical="center"/>
    </xf>
    <xf numFmtId="0" fontId="4" fillId="0" borderId="0" xfId="0" applyFont="1">
      <alignment vertical="center"/>
    </xf>
    <xf numFmtId="0" fontId="4" fillId="0" borderId="46" xfId="0" applyFont="1" applyBorder="1">
      <alignment vertical="center"/>
    </xf>
    <xf numFmtId="0" fontId="4" fillId="0" borderId="14" xfId="0" applyFont="1" applyBorder="1">
      <alignment vertical="center"/>
    </xf>
    <xf numFmtId="0" fontId="9" fillId="0" borderId="0" xfId="0" applyFont="1" applyAlignment="1">
      <alignment horizontal="center" vertical="center"/>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9" xfId="0" applyFont="1" applyBorder="1" applyAlignment="1">
      <alignment horizontal="center" vertical="center" wrapText="1"/>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lignment vertical="center"/>
    </xf>
    <xf numFmtId="0" fontId="8" fillId="0" borderId="0" xfId="0" applyFont="1" applyAlignment="1">
      <alignment horizontal="right" vertical="center"/>
    </xf>
    <xf numFmtId="0" fontId="0" fillId="3" borderId="0" xfId="0" applyFill="1">
      <alignment vertical="center"/>
    </xf>
    <xf numFmtId="0" fontId="4" fillId="0" borderId="60" xfId="0" applyFont="1" applyBorder="1">
      <alignment vertical="center"/>
    </xf>
    <xf numFmtId="0" fontId="4" fillId="0" borderId="64" xfId="0" applyFont="1" applyBorder="1">
      <alignment vertical="center"/>
    </xf>
    <xf numFmtId="0" fontId="10" fillId="0" borderId="64" xfId="0" applyFont="1" applyBorder="1">
      <alignment vertical="center"/>
    </xf>
    <xf numFmtId="0" fontId="4" fillId="0" borderId="40" xfId="0" applyFont="1" applyBorder="1">
      <alignment vertical="center"/>
    </xf>
    <xf numFmtId="0" fontId="4" fillId="0" borderId="65" xfId="0" applyFont="1" applyBorder="1">
      <alignment vertical="center"/>
    </xf>
    <xf numFmtId="0" fontId="10" fillId="0" borderId="65" xfId="0" applyFont="1" applyBorder="1">
      <alignment vertical="center"/>
    </xf>
    <xf numFmtId="0" fontId="4" fillId="0" borderId="0" xfId="0" applyFont="1" applyAlignment="1">
      <alignment horizontal="right" vertical="center"/>
    </xf>
    <xf numFmtId="0" fontId="4" fillId="0" borderId="1" xfId="0" applyFont="1" applyBorder="1">
      <alignment vertical="center"/>
    </xf>
    <xf numFmtId="0" fontId="10" fillId="0" borderId="3" xfId="0" applyFont="1" applyBorder="1">
      <alignment vertical="center"/>
    </xf>
    <xf numFmtId="0" fontId="10" fillId="0" borderId="84" xfId="0" applyFont="1" applyBorder="1">
      <alignment vertical="center"/>
    </xf>
    <xf numFmtId="0" fontId="10" fillId="0" borderId="85" xfId="0" applyFont="1" applyBorder="1" applyAlignment="1">
      <alignment horizontal="center" vertical="center"/>
    </xf>
    <xf numFmtId="0" fontId="10" fillId="0" borderId="48" xfId="0" applyFont="1" applyBorder="1">
      <alignment vertical="center"/>
    </xf>
    <xf numFmtId="0" fontId="10" fillId="0" borderId="6" xfId="0" applyFont="1" applyBorder="1" applyAlignment="1">
      <alignment horizontal="center" vertical="center"/>
    </xf>
    <xf numFmtId="0" fontId="10" fillId="0" borderId="39" xfId="0" applyFont="1" applyBorder="1" applyAlignment="1">
      <alignment horizontal="center" vertical="center"/>
    </xf>
    <xf numFmtId="0" fontId="10" fillId="0" borderId="6" xfId="0" applyFont="1" applyBorder="1">
      <alignment vertical="center"/>
    </xf>
    <xf numFmtId="0" fontId="10" fillId="0" borderId="86" xfId="0" applyFont="1" applyBorder="1" applyAlignment="1">
      <alignment horizontal="center" vertical="center"/>
    </xf>
    <xf numFmtId="0" fontId="10" fillId="0" borderId="87" xfId="0" applyFont="1" applyBorder="1">
      <alignment vertical="center"/>
    </xf>
    <xf numFmtId="0" fontId="4" fillId="0" borderId="13" xfId="0" applyFont="1" applyBorder="1">
      <alignment vertical="center"/>
    </xf>
    <xf numFmtId="0" fontId="10" fillId="0" borderId="14" xfId="0" applyFont="1" applyBorder="1">
      <alignment vertical="center"/>
    </xf>
    <xf numFmtId="0" fontId="10" fillId="0" borderId="15" xfId="0" applyFont="1" applyBorder="1" applyAlignment="1">
      <alignment horizontal="center" vertical="center"/>
    </xf>
    <xf numFmtId="0" fontId="5" fillId="3" borderId="0" xfId="0" applyFont="1" applyFill="1">
      <alignment vertical="center"/>
    </xf>
    <xf numFmtId="0" fontId="5" fillId="3" borderId="8" xfId="0" applyFont="1" applyFill="1" applyBorder="1" applyAlignment="1">
      <alignment horizontal="center" vertical="center"/>
    </xf>
    <xf numFmtId="20" fontId="8" fillId="0" borderId="0" xfId="0" applyNumberFormat="1" applyFont="1">
      <alignment vertical="center"/>
    </xf>
    <xf numFmtId="176" fontId="8" fillId="0" borderId="0" xfId="0" applyNumberFormat="1" applyFont="1">
      <alignment vertical="center"/>
    </xf>
    <xf numFmtId="0" fontId="8" fillId="3" borderId="0" xfId="0" applyFont="1" applyFill="1">
      <alignment vertical="center"/>
    </xf>
    <xf numFmtId="0" fontId="1" fillId="0" borderId="0" xfId="0" applyFont="1" applyAlignment="1">
      <alignment horizontal="left" vertical="center"/>
    </xf>
    <xf numFmtId="0" fontId="8" fillId="3" borderId="0" xfId="0" applyFont="1" applyFill="1" applyAlignment="1">
      <alignment horizontal="center" vertical="center"/>
    </xf>
    <xf numFmtId="0" fontId="8" fillId="0" borderId="0" xfId="0" applyFont="1" applyAlignment="1">
      <alignment horizontal="center" vertical="center"/>
    </xf>
    <xf numFmtId="20" fontId="8" fillId="3" borderId="0" xfId="0" applyNumberFormat="1" applyFont="1" applyFill="1">
      <alignment vertical="center"/>
    </xf>
    <xf numFmtId="0" fontId="8" fillId="3" borderId="0" xfId="0" applyFont="1" applyFill="1" applyAlignment="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pplyAlignment="1">
      <alignment horizontal="center" vertical="center"/>
    </xf>
    <xf numFmtId="0" fontId="14" fillId="3" borderId="0" xfId="0" applyFont="1" applyFill="1" applyAlignment="1">
      <alignment horizontal="left" vertical="center"/>
    </xf>
    <xf numFmtId="0" fontId="5" fillId="3" borderId="8" xfId="0" applyFont="1" applyFill="1" applyBorder="1" applyAlignment="1">
      <alignment horizontal="lef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lignment vertical="center"/>
    </xf>
    <xf numFmtId="0" fontId="6" fillId="3" borderId="0" xfId="0" applyFont="1" applyFill="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5" borderId="0" xfId="0" applyFont="1" applyFill="1" applyAlignment="1">
      <alignment vertical="center" wrapText="1"/>
    </xf>
    <xf numFmtId="0" fontId="5" fillId="6" borderId="8" xfId="0" applyFont="1" applyFill="1" applyBorder="1" applyAlignment="1">
      <alignment horizontal="left" vertical="center"/>
    </xf>
    <xf numFmtId="0" fontId="5" fillId="2" borderId="8" xfId="0" applyFont="1" applyFill="1" applyBorder="1" applyAlignment="1">
      <alignment horizontal="left" vertical="center"/>
    </xf>
    <xf numFmtId="0" fontId="8" fillId="3" borderId="0" xfId="0" applyFont="1" applyFill="1" applyProtection="1">
      <alignment vertical="center"/>
      <protection locked="0"/>
    </xf>
    <xf numFmtId="0" fontId="8" fillId="0" borderId="31" xfId="0" applyFont="1" applyBorder="1" applyAlignment="1">
      <alignment horizontal="center" vertical="center" wrapText="1"/>
    </xf>
    <xf numFmtId="0" fontId="8" fillId="0" borderId="94" xfId="0" applyFont="1" applyBorder="1">
      <alignment vertical="center"/>
    </xf>
    <xf numFmtId="0" fontId="8" fillId="0" borderId="95" xfId="0" applyFont="1" applyBorder="1">
      <alignment vertical="center"/>
    </xf>
    <xf numFmtId="0" fontId="8" fillId="5" borderId="95" xfId="0" applyFont="1" applyFill="1" applyBorder="1">
      <alignment vertical="center"/>
    </xf>
    <xf numFmtId="0" fontId="8" fillId="3" borderId="95" xfId="0" applyFont="1" applyFill="1" applyBorder="1">
      <alignment vertical="center"/>
    </xf>
    <xf numFmtId="0" fontId="8" fillId="0" borderId="96" xfId="0" applyFont="1" applyBorder="1">
      <alignment vertical="center"/>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68" xfId="0" applyFont="1" applyBorder="1">
      <alignment vertical="center"/>
    </xf>
    <xf numFmtId="0" fontId="8" fillId="2" borderId="31"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shrinkToFit="1"/>
      <protection locked="0"/>
    </xf>
    <xf numFmtId="0" fontId="8" fillId="0" borderId="69" xfId="0" applyFont="1" applyBorder="1" applyAlignment="1">
      <alignment horizontal="center" vertical="center"/>
    </xf>
    <xf numFmtId="0" fontId="8" fillId="2" borderId="30" xfId="0" applyFont="1" applyFill="1" applyBorder="1" applyAlignment="1" applyProtection="1">
      <alignment horizontal="center" vertical="center" wrapText="1"/>
      <protection locked="0"/>
    </xf>
    <xf numFmtId="0" fontId="8" fillId="0" borderId="74" xfId="0" applyFont="1" applyBorder="1" applyAlignment="1">
      <alignment horizontal="center" vertical="center"/>
    </xf>
    <xf numFmtId="0" fontId="8" fillId="2" borderId="22" xfId="0" applyFont="1" applyFill="1" applyBorder="1" applyAlignment="1" applyProtection="1">
      <alignment horizontal="center" vertical="center" wrapText="1"/>
      <protection locked="0"/>
    </xf>
    <xf numFmtId="0" fontId="8" fillId="0" borderId="75" xfId="0" applyFont="1" applyBorder="1">
      <alignment vertical="center"/>
    </xf>
    <xf numFmtId="0" fontId="8" fillId="2" borderId="4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19"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6" xfId="0" applyFont="1" applyBorder="1" applyAlignment="1">
      <alignment horizontal="center" vertical="center" wrapText="1"/>
    </xf>
    <xf numFmtId="0" fontId="16" fillId="3" borderId="0" xfId="0" applyFont="1" applyFill="1" applyAlignment="1">
      <alignment horizontal="left" vertical="center"/>
    </xf>
    <xf numFmtId="0" fontId="17" fillId="3" borderId="0" xfId="0" applyFont="1" applyFill="1" applyAlignment="1">
      <alignment horizontal="center" vertical="center"/>
    </xf>
    <xf numFmtId="0" fontId="17" fillId="3" borderId="0" xfId="0" applyFont="1" applyFill="1">
      <alignment vertical="center"/>
    </xf>
    <xf numFmtId="0" fontId="17" fillId="3" borderId="0" xfId="0" applyFont="1" applyFill="1" applyAlignment="1">
      <alignment horizontal="left" vertical="center"/>
    </xf>
    <xf numFmtId="0" fontId="18" fillId="3" borderId="0" xfId="0" applyFont="1" applyFill="1">
      <alignment vertical="center"/>
    </xf>
    <xf numFmtId="0" fontId="18" fillId="3" borderId="0" xfId="0" applyFont="1" applyFill="1" applyAlignment="1">
      <alignment horizontal="left" vertical="center"/>
    </xf>
    <xf numFmtId="0" fontId="17" fillId="3" borderId="0" xfId="0" applyFont="1" applyFill="1" applyAlignment="1" applyProtection="1">
      <alignment horizontal="center" vertical="center"/>
      <protection locked="0"/>
    </xf>
    <xf numFmtId="0" fontId="17" fillId="6" borderId="8" xfId="0" applyFont="1" applyFill="1" applyBorder="1" applyAlignment="1" applyProtection="1">
      <alignment horizontal="center" vertical="center"/>
      <protection locked="0"/>
    </xf>
    <xf numFmtId="20" fontId="17" fillId="6" borderId="8" xfId="0" applyNumberFormat="1" applyFont="1" applyFill="1" applyBorder="1" applyAlignment="1" applyProtection="1">
      <alignment horizontal="center" vertical="center"/>
      <protection locked="0"/>
    </xf>
    <xf numFmtId="0" fontId="17" fillId="3" borderId="0" xfId="0" applyFont="1" applyFill="1" applyAlignment="1" applyProtection="1">
      <alignment horizontal="right" vertical="center"/>
      <protection locked="0"/>
    </xf>
    <xf numFmtId="0" fontId="17" fillId="3" borderId="0" xfId="0" applyFont="1" applyFill="1" applyProtection="1">
      <alignment vertical="center"/>
      <protection locked="0"/>
    </xf>
    <xf numFmtId="20" fontId="17" fillId="3" borderId="8" xfId="0" applyNumberFormat="1" applyFont="1" applyFill="1" applyBorder="1" applyAlignment="1">
      <alignment horizontal="center" vertical="center"/>
    </xf>
    <xf numFmtId="0" fontId="17" fillId="3" borderId="0" xfId="0" applyFont="1" applyFill="1" applyAlignment="1">
      <alignment horizontal="right" vertical="center"/>
    </xf>
    <xf numFmtId="0" fontId="17" fillId="3" borderId="8" xfId="0" applyFont="1" applyFill="1" applyBorder="1" applyAlignment="1">
      <alignment horizontal="center" vertical="center"/>
    </xf>
    <xf numFmtId="177" fontId="17" fillId="3" borderId="8" xfId="0" applyNumberFormat="1" applyFont="1" applyFill="1" applyBorder="1" applyAlignment="1">
      <alignment horizontal="center" vertical="center"/>
    </xf>
    <xf numFmtId="20" fontId="17" fillId="3" borderId="8" xfId="0" applyNumberFormat="1"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19" fillId="6" borderId="21" xfId="0" applyFont="1" applyFill="1" applyBorder="1" applyAlignment="1" applyProtection="1">
      <alignment horizontal="center" vertical="center"/>
      <protection locked="0"/>
    </xf>
    <xf numFmtId="0" fontId="20" fillId="3" borderId="45" xfId="0" applyFont="1" applyFill="1" applyBorder="1" applyAlignment="1">
      <alignment horizontal="center" vertical="center" shrinkToFit="1"/>
    </xf>
    <xf numFmtId="0" fontId="20" fillId="3" borderId="21" xfId="0" applyFont="1" applyFill="1" applyBorder="1" applyAlignment="1">
      <alignment horizontal="center" vertical="center"/>
    </xf>
    <xf numFmtId="0" fontId="17" fillId="6" borderId="8" xfId="0" applyFont="1" applyFill="1" applyBorder="1" applyAlignment="1" applyProtection="1">
      <alignment horizontal="left" vertical="center"/>
      <protection locked="0"/>
    </xf>
    <xf numFmtId="0" fontId="17" fillId="6" borderId="0" xfId="0" applyFont="1" applyFill="1" applyAlignment="1" applyProtection="1">
      <alignment horizontal="center" vertical="center"/>
      <protection locked="0"/>
    </xf>
    <xf numFmtId="0" fontId="19" fillId="6" borderId="45" xfId="0" applyFont="1" applyFill="1" applyBorder="1" applyAlignment="1" applyProtection="1">
      <alignment horizontal="center" vertical="center"/>
      <protection locked="0"/>
    </xf>
    <xf numFmtId="0" fontId="19" fillId="6" borderId="41"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22" fillId="3" borderId="0" xfId="0" applyFont="1" applyFill="1">
      <alignment vertical="center"/>
    </xf>
    <xf numFmtId="0" fontId="8" fillId="3" borderId="8" xfId="0" applyFont="1" applyFill="1" applyBorder="1" applyAlignment="1">
      <alignment horizontal="center" vertical="center"/>
    </xf>
    <xf numFmtId="0" fontId="8" fillId="3" borderId="8" xfId="0" applyFont="1" applyFill="1" applyBorder="1">
      <alignment vertical="center"/>
    </xf>
    <xf numFmtId="0" fontId="8" fillId="3" borderId="8" xfId="0" applyFont="1" applyFill="1" applyBorder="1" applyAlignment="1">
      <alignment vertical="center" shrinkToFit="1"/>
    </xf>
    <xf numFmtId="0" fontId="22" fillId="3" borderId="67" xfId="0" applyFont="1" applyFill="1" applyBorder="1" applyAlignment="1">
      <alignment horizontal="center" vertical="center"/>
    </xf>
    <xf numFmtId="0" fontId="19" fillId="3" borderId="28" xfId="0" applyFont="1" applyFill="1" applyBorder="1" applyAlignment="1">
      <alignment horizontal="center" vertical="center"/>
    </xf>
    <xf numFmtId="0" fontId="19" fillId="3" borderId="62" xfId="0" applyFont="1" applyFill="1" applyBorder="1" applyAlignment="1">
      <alignment horizontal="center" vertical="center"/>
    </xf>
    <xf numFmtId="0" fontId="19" fillId="3" borderId="63" xfId="0" applyFont="1" applyFill="1" applyBorder="1" applyAlignment="1">
      <alignment horizontal="center" vertical="center"/>
    </xf>
    <xf numFmtId="0" fontId="17" fillId="3" borderId="37" xfId="0" applyFont="1" applyFill="1" applyBorder="1" applyAlignment="1">
      <alignment vertical="center" shrinkToFit="1"/>
    </xf>
    <xf numFmtId="0" fontId="17" fillId="3" borderId="61" xfId="0" applyFont="1" applyFill="1" applyBorder="1" applyAlignment="1">
      <alignment vertical="center" shrinkToFit="1"/>
    </xf>
    <xf numFmtId="0" fontId="17" fillId="3" borderId="8" xfId="0" applyFont="1" applyFill="1" applyBorder="1" applyAlignment="1">
      <alignment vertical="center" shrinkToFit="1"/>
    </xf>
    <xf numFmtId="0" fontId="17" fillId="3" borderId="9" xfId="0" applyFont="1" applyFill="1" applyBorder="1" applyAlignment="1">
      <alignment vertical="center" shrinkToFit="1"/>
    </xf>
    <xf numFmtId="0" fontId="17" fillId="3" borderId="10" xfId="0" applyFont="1" applyFill="1" applyBorder="1" applyAlignment="1">
      <alignment vertical="center" shrinkToFit="1"/>
    </xf>
    <xf numFmtId="0" fontId="22" fillId="3" borderId="19" xfId="0" applyFont="1" applyFill="1" applyBorder="1">
      <alignment vertical="center"/>
    </xf>
    <xf numFmtId="0" fontId="22" fillId="3" borderId="17" xfId="0" applyFont="1" applyFill="1" applyBorder="1">
      <alignment vertical="center"/>
    </xf>
    <xf numFmtId="0" fontId="22" fillId="3" borderId="18" xfId="0" applyFont="1" applyFill="1" applyBorder="1">
      <alignment vertical="center"/>
    </xf>
    <xf numFmtId="0" fontId="4" fillId="0" borderId="23" xfId="0" applyFont="1" applyBorder="1">
      <alignment vertical="center"/>
    </xf>
    <xf numFmtId="178" fontId="8" fillId="2" borderId="30" xfId="0" applyNumberFormat="1" applyFont="1" applyFill="1" applyBorder="1" applyAlignment="1" applyProtection="1">
      <alignment horizontal="center" vertical="center" shrinkToFit="1"/>
      <protection locked="0"/>
    </xf>
    <xf numFmtId="178" fontId="8" fillId="2" borderId="53" xfId="0" applyNumberFormat="1" applyFont="1" applyFill="1" applyBorder="1" applyAlignment="1" applyProtection="1">
      <alignment horizontal="center" vertical="center" shrinkToFit="1"/>
      <protection locked="0"/>
    </xf>
    <xf numFmtId="178" fontId="8" fillId="2" borderId="54" xfId="0" applyNumberFormat="1" applyFont="1" applyFill="1" applyBorder="1" applyAlignment="1" applyProtection="1">
      <alignment horizontal="center" vertical="center" shrinkToFit="1"/>
      <protection locked="0"/>
    </xf>
    <xf numFmtId="178" fontId="8" fillId="0" borderId="56" xfId="0" applyNumberFormat="1" applyFont="1" applyBorder="1" applyAlignment="1">
      <alignment horizontal="center" vertical="center" shrinkToFit="1"/>
    </xf>
    <xf numFmtId="178" fontId="8" fillId="0" borderId="92" xfId="0" applyNumberFormat="1" applyFont="1" applyBorder="1" applyAlignment="1">
      <alignment horizontal="center" vertical="center" shrinkToFit="1"/>
    </xf>
    <xf numFmtId="178" fontId="8" fillId="0" borderId="52" xfId="0" applyNumberFormat="1" applyFont="1" applyBorder="1" applyAlignment="1">
      <alignment horizontal="center" vertical="center" shrinkToFit="1"/>
    </xf>
    <xf numFmtId="178" fontId="8" fillId="0" borderId="59" xfId="0" applyNumberFormat="1" applyFont="1" applyBorder="1" applyAlignment="1">
      <alignment horizontal="center" vertical="center" shrinkToFit="1"/>
    </xf>
    <xf numFmtId="178" fontId="8" fillId="0" borderId="51" xfId="0" applyNumberFormat="1" applyFont="1" applyBorder="1" applyAlignment="1">
      <alignment horizontal="center" vertical="center" shrinkToFit="1"/>
    </xf>
    <xf numFmtId="178" fontId="8" fillId="0" borderId="58" xfId="0" applyNumberFormat="1" applyFont="1" applyBorder="1" applyAlignment="1">
      <alignment horizontal="center" vertical="center" shrinkToFit="1"/>
    </xf>
    <xf numFmtId="178" fontId="8" fillId="2" borderId="90"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1" fillId="6" borderId="88" xfId="0" applyNumberFormat="1" applyFont="1" applyFill="1" applyBorder="1" applyAlignment="1" applyProtection="1">
      <alignment horizontal="center" vertical="center" shrinkToFit="1"/>
      <protection locked="0"/>
    </xf>
    <xf numFmtId="178" fontId="1" fillId="6" borderId="77" xfId="0" applyNumberFormat="1" applyFont="1" applyFill="1" applyBorder="1" applyAlignment="1" applyProtection="1">
      <alignment horizontal="center" vertical="center" shrinkToFit="1"/>
      <protection locked="0"/>
    </xf>
    <xf numFmtId="178" fontId="1" fillId="6" borderId="78" xfId="0" applyNumberFormat="1" applyFont="1" applyFill="1" applyBorder="1" applyAlignment="1" applyProtection="1">
      <alignment horizontal="center" vertical="center" shrinkToFit="1"/>
      <protection locked="0"/>
    </xf>
    <xf numFmtId="178" fontId="1" fillId="6" borderId="76" xfId="0" applyNumberFormat="1" applyFont="1" applyFill="1" applyBorder="1" applyAlignment="1" applyProtection="1">
      <alignment horizontal="center" vertical="center" shrinkToFit="1"/>
      <protection locked="0"/>
    </xf>
    <xf numFmtId="178" fontId="1" fillId="6" borderId="79" xfId="0" applyNumberFormat="1" applyFont="1" applyFill="1" applyBorder="1" applyAlignment="1" applyProtection="1">
      <alignment horizontal="center" vertical="center" shrinkToFit="1"/>
      <protection locked="0"/>
    </xf>
    <xf numFmtId="178" fontId="1" fillId="6" borderId="44" xfId="0" applyNumberFormat="1" applyFont="1" applyFill="1" applyBorder="1" applyAlignment="1" applyProtection="1">
      <alignment horizontal="center" vertical="center" shrinkToFit="1"/>
      <protection locked="0"/>
    </xf>
    <xf numFmtId="178" fontId="1" fillId="6" borderId="51" xfId="0" applyNumberFormat="1" applyFont="1" applyFill="1" applyBorder="1" applyAlignment="1" applyProtection="1">
      <alignment horizontal="center" vertical="center" shrinkToFit="1"/>
      <protection locked="0"/>
    </xf>
    <xf numFmtId="178" fontId="1" fillId="6" borderId="58" xfId="0" applyNumberFormat="1" applyFont="1" applyFill="1" applyBorder="1" applyAlignment="1" applyProtection="1">
      <alignment horizontal="center" vertical="center" shrinkToFit="1"/>
      <protection locked="0"/>
    </xf>
    <xf numFmtId="178" fontId="1" fillId="6" borderId="59" xfId="0" applyNumberFormat="1" applyFont="1" applyFill="1" applyBorder="1" applyAlignment="1" applyProtection="1">
      <alignment horizontal="center" vertical="center" shrinkToFit="1"/>
      <protection locked="0"/>
    </xf>
    <xf numFmtId="178" fontId="1" fillId="6" borderId="66" xfId="0" applyNumberFormat="1" applyFont="1" applyFill="1" applyBorder="1" applyAlignment="1" applyProtection="1">
      <alignment horizontal="center" vertical="center" shrinkToFit="1"/>
      <protection locked="0"/>
    </xf>
    <xf numFmtId="178" fontId="1" fillId="6" borderId="9" xfId="0" applyNumberFormat="1" applyFont="1" applyFill="1" applyBorder="1" applyAlignment="1" applyProtection="1">
      <alignment horizontal="center" vertical="center" shrinkToFit="1"/>
      <protection locked="0"/>
    </xf>
    <xf numFmtId="178" fontId="1" fillId="6" borderId="7" xfId="0" applyNumberFormat="1" applyFont="1" applyFill="1" applyBorder="1" applyAlignment="1" applyProtection="1">
      <alignment horizontal="center" vertical="center" shrinkToFit="1"/>
      <protection locked="0"/>
    </xf>
    <xf numFmtId="178" fontId="1" fillId="0" borderId="44" xfId="0" applyNumberFormat="1" applyFont="1" applyBorder="1" applyAlignment="1">
      <alignment horizontal="center" vertical="center" shrinkToFit="1"/>
    </xf>
    <xf numFmtId="178" fontId="1" fillId="0" borderId="51" xfId="0" applyNumberFormat="1" applyFont="1" applyBorder="1" applyAlignment="1">
      <alignment horizontal="center" vertical="center" shrinkToFit="1"/>
    </xf>
    <xf numFmtId="178" fontId="1" fillId="0" borderId="9" xfId="0" applyNumberFormat="1" applyFont="1" applyBorder="1" applyAlignment="1">
      <alignment horizontal="center" vertical="center" shrinkToFit="1"/>
    </xf>
    <xf numFmtId="178" fontId="1" fillId="0" borderId="89" xfId="0" applyNumberFormat="1" applyFont="1" applyBorder="1" applyAlignment="1">
      <alignment horizontal="center" vertical="center" shrinkToFit="1"/>
    </xf>
    <xf numFmtId="178" fontId="1" fillId="0" borderId="81" xfId="0" applyNumberFormat="1" applyFont="1" applyBorder="1" applyAlignment="1">
      <alignment horizontal="center" vertical="center" shrinkToFit="1"/>
    </xf>
    <xf numFmtId="178" fontId="1" fillId="0" borderId="82" xfId="0" applyNumberFormat="1" applyFont="1" applyBorder="1" applyAlignment="1">
      <alignment horizontal="center" vertical="center" shrinkToFit="1"/>
    </xf>
    <xf numFmtId="178" fontId="1" fillId="0" borderId="80" xfId="0" applyNumberFormat="1" applyFont="1" applyBorder="1" applyAlignment="1">
      <alignment horizontal="center" vertical="center" shrinkToFit="1"/>
    </xf>
    <xf numFmtId="178" fontId="1" fillId="0" borderId="83" xfId="0" applyNumberFormat="1" applyFont="1" applyBorder="1" applyAlignment="1">
      <alignment horizontal="center" vertical="center" shrinkToFit="1"/>
    </xf>
    <xf numFmtId="0" fontId="8" fillId="0" borderId="95" xfId="0" quotePrefix="1" applyFont="1" applyBorder="1">
      <alignment vertical="center"/>
    </xf>
    <xf numFmtId="0" fontId="8" fillId="0" borderId="0" xfId="0" applyFont="1" applyProtection="1">
      <alignment vertical="center"/>
      <protection locked="0"/>
    </xf>
    <xf numFmtId="20" fontId="8" fillId="3" borderId="0" xfId="0" applyNumberFormat="1" applyFont="1" applyFill="1" applyProtection="1">
      <alignment vertical="center"/>
      <protection locked="0"/>
    </xf>
    <xf numFmtId="0" fontId="25" fillId="0" borderId="0" xfId="2" applyFont="1">
      <alignment vertical="center"/>
    </xf>
    <xf numFmtId="0" fontId="25" fillId="0" borderId="0" xfId="3" applyFont="1">
      <alignment vertical="center"/>
    </xf>
    <xf numFmtId="0" fontId="25" fillId="0" borderId="0" xfId="4" applyFont="1" applyAlignment="1">
      <alignment horizontal="left" vertical="center"/>
    </xf>
    <xf numFmtId="0" fontId="25" fillId="0" borderId="0" xfId="2" applyFont="1" applyAlignment="1">
      <alignment horizontal="center" vertical="center"/>
    </xf>
    <xf numFmtId="0" fontId="25" fillId="0" borderId="0" xfId="2" applyFont="1" applyAlignment="1">
      <alignment horizontal="left" vertical="center"/>
    </xf>
    <xf numFmtId="0" fontId="25" fillId="0" borderId="0" xfId="2" applyFont="1" applyAlignment="1">
      <alignment vertical="center" wrapText="1"/>
    </xf>
    <xf numFmtId="0" fontId="25" fillId="0" borderId="0" xfId="2" applyFont="1" applyAlignment="1">
      <alignment horizontal="right" vertical="center"/>
    </xf>
    <xf numFmtId="0" fontId="25" fillId="0" borderId="8" xfId="2" applyFont="1" applyBorder="1" applyAlignment="1">
      <alignment vertical="center" wrapText="1"/>
    </xf>
    <xf numFmtId="0" fontId="27" fillId="0" borderId="0" xfId="5" applyFont="1">
      <alignment vertical="center"/>
    </xf>
    <xf numFmtId="0" fontId="27" fillId="0" borderId="0" xfId="6" applyFont="1">
      <alignment vertical="center"/>
    </xf>
    <xf numFmtId="0" fontId="27" fillId="0" borderId="0" xfId="2" applyFont="1" applyAlignment="1">
      <alignment horizontal="left" vertical="center"/>
    </xf>
    <xf numFmtId="0" fontId="25" fillId="0" borderId="0" xfId="7" applyFont="1">
      <alignment vertical="center"/>
    </xf>
    <xf numFmtId="0" fontId="25" fillId="0" borderId="121" xfId="7" applyFont="1" applyBorder="1" applyAlignment="1">
      <alignment horizontal="center" vertical="center"/>
    </xf>
    <xf numFmtId="0" fontId="25" fillId="0" borderId="122" xfId="7" applyFont="1" applyBorder="1" applyAlignment="1">
      <alignment horizontal="center" vertical="center"/>
    </xf>
    <xf numFmtId="0" fontId="27" fillId="0" borderId="123" xfId="7" applyFont="1" applyBorder="1" applyAlignment="1">
      <alignment horizontal="center" vertical="center"/>
    </xf>
    <xf numFmtId="0" fontId="29" fillId="0" borderId="121" xfId="7" applyFont="1" applyBorder="1" applyAlignment="1">
      <alignment vertical="center" wrapText="1"/>
    </xf>
    <xf numFmtId="0" fontId="25" fillId="0" borderId="125" xfId="7" applyFont="1" applyBorder="1" applyAlignment="1">
      <alignment horizontal="center" vertical="center"/>
    </xf>
    <xf numFmtId="0" fontId="27" fillId="0" borderId="5" xfId="7" applyFont="1" applyBorder="1" applyAlignment="1">
      <alignment horizontal="center" vertical="center"/>
    </xf>
    <xf numFmtId="0" fontId="25" fillId="0" borderId="5" xfId="7" applyFont="1" applyBorder="1">
      <alignment vertical="center"/>
    </xf>
    <xf numFmtId="0" fontId="25" fillId="0" borderId="131" xfId="7" applyFont="1" applyBorder="1" applyAlignment="1">
      <alignment horizontal="left" vertical="center" wrapText="1"/>
    </xf>
    <xf numFmtId="0" fontId="25" fillId="0" borderId="132" xfId="2" applyFont="1" applyBorder="1">
      <alignment vertical="center"/>
    </xf>
    <xf numFmtId="0" fontId="25" fillId="0" borderId="122" xfId="2" applyFont="1" applyBorder="1" applyAlignment="1">
      <alignment vertical="center" wrapText="1"/>
    </xf>
    <xf numFmtId="0" fontId="25" fillId="0" borderId="133" xfId="2" applyFont="1" applyBorder="1" applyAlignment="1">
      <alignment horizontal="center" vertical="center" wrapText="1"/>
    </xf>
    <xf numFmtId="0" fontId="29" fillId="0" borderId="121" xfId="2" applyFont="1" applyBorder="1" applyAlignment="1">
      <alignment horizontal="left" vertical="center" wrapText="1"/>
    </xf>
    <xf numFmtId="0" fontId="25" fillId="0" borderId="132" xfId="2" applyFont="1" applyBorder="1" applyAlignment="1">
      <alignment horizontal="center" vertical="center"/>
    </xf>
    <xf numFmtId="0" fontId="30" fillId="0" borderId="122" xfId="2" applyFont="1" applyBorder="1" applyAlignment="1">
      <alignment horizontal="center" vertical="center"/>
    </xf>
    <xf numFmtId="0" fontId="27" fillId="0" borderId="123" xfId="5" applyFont="1" applyBorder="1" applyAlignment="1">
      <alignment horizontal="center" vertical="center"/>
    </xf>
    <xf numFmtId="0" fontId="30" fillId="0" borderId="137" xfId="2" applyFont="1" applyBorder="1" applyAlignment="1">
      <alignment horizontal="center" vertical="center"/>
    </xf>
    <xf numFmtId="0" fontId="27" fillId="0" borderId="139" xfId="2" applyFont="1" applyBorder="1" applyAlignment="1">
      <alignment horizontal="center" vertical="center"/>
    </xf>
    <xf numFmtId="0" fontId="29" fillId="0" borderId="121" xfId="5" applyFont="1" applyBorder="1" applyAlignment="1">
      <alignment vertical="center" wrapText="1"/>
    </xf>
    <xf numFmtId="0" fontId="25" fillId="0" borderId="132" xfId="5" applyFont="1" applyBorder="1">
      <alignment vertical="center"/>
    </xf>
    <xf numFmtId="0" fontId="25" fillId="0" borderId="122" xfId="5" applyFont="1" applyBorder="1" applyAlignment="1">
      <alignment horizontal="center" vertical="center" wrapText="1"/>
    </xf>
    <xf numFmtId="0" fontId="27" fillId="0" borderId="143" xfId="5" applyFont="1" applyBorder="1" applyAlignment="1">
      <alignment horizontal="center" vertical="center"/>
    </xf>
    <xf numFmtId="0" fontId="29" fillId="0" borderId="124" xfId="5" applyFont="1" applyBorder="1" applyAlignment="1">
      <alignment vertical="center" wrapText="1"/>
    </xf>
    <xf numFmtId="0" fontId="25" fillId="0" borderId="0" xfId="5" applyFont="1">
      <alignment vertical="center"/>
    </xf>
    <xf numFmtId="0" fontId="25" fillId="0" borderId="138" xfId="5" applyFont="1" applyBorder="1" applyAlignment="1">
      <alignment horizontal="center" vertical="center" wrapText="1"/>
    </xf>
    <xf numFmtId="0" fontId="25" fillId="0" borderId="122" xfId="6" applyFont="1" applyBorder="1" applyAlignment="1">
      <alignment horizontal="center" vertical="center" wrapText="1"/>
    </xf>
    <xf numFmtId="0" fontId="27" fillId="0" borderId="143" xfId="6" applyFont="1" applyBorder="1" applyAlignment="1">
      <alignment horizontal="center" vertical="center"/>
    </xf>
    <xf numFmtId="0" fontId="29" fillId="0" borderId="124" xfId="6" applyFont="1" applyBorder="1" applyAlignment="1">
      <alignment vertical="center" wrapText="1"/>
    </xf>
    <xf numFmtId="0" fontId="25" fillId="0" borderId="123" xfId="6" applyFont="1" applyBorder="1" applyAlignment="1">
      <alignment horizontal="center" vertical="center" wrapText="1"/>
    </xf>
    <xf numFmtId="0" fontId="27" fillId="0" borderId="123" xfId="6" applyFont="1" applyBorder="1" applyAlignment="1">
      <alignment horizontal="center" vertical="center"/>
    </xf>
    <xf numFmtId="0" fontId="25" fillId="0" borderId="30" xfId="2" applyFont="1" applyBorder="1" applyAlignment="1">
      <alignment vertical="center" wrapText="1"/>
    </xf>
    <xf numFmtId="0" fontId="25" fillId="0" borderId="41" xfId="2" applyFont="1" applyBorder="1" applyAlignment="1">
      <alignment horizontal="center" vertical="center" wrapText="1"/>
    </xf>
    <xf numFmtId="0" fontId="29" fillId="0" borderId="41" xfId="2" applyFont="1" applyBorder="1" applyAlignment="1">
      <alignment vertical="center" wrapText="1"/>
    </xf>
    <xf numFmtId="0" fontId="25" fillId="0" borderId="131" xfId="2" applyFont="1" applyBorder="1" applyAlignment="1">
      <alignment vertical="center" wrapText="1"/>
    </xf>
    <xf numFmtId="0" fontId="27" fillId="0" borderId="123" xfId="2" applyFont="1" applyBorder="1" applyAlignment="1">
      <alignment horizontal="center" vertical="center"/>
    </xf>
    <xf numFmtId="0" fontId="29" fillId="0" borderId="121" xfId="2" applyFont="1" applyBorder="1" applyAlignment="1">
      <alignment vertical="center" wrapText="1"/>
    </xf>
    <xf numFmtId="0" fontId="25" fillId="0" borderId="121" xfId="2" applyFont="1" applyBorder="1" applyAlignment="1">
      <alignment horizontal="center" vertical="center" wrapText="1"/>
    </xf>
    <xf numFmtId="0" fontId="29" fillId="0" borderId="124" xfId="2" applyFont="1" applyBorder="1" applyAlignment="1">
      <alignment vertical="center" wrapText="1"/>
    </xf>
    <xf numFmtId="0" fontId="25" fillId="0" borderId="124" xfId="2" applyFont="1" applyBorder="1" applyAlignment="1">
      <alignment horizontal="center" vertical="center" wrapText="1"/>
    </xf>
    <xf numFmtId="0" fontId="30" fillId="0" borderId="125" xfId="2" applyFont="1" applyBorder="1" applyAlignment="1">
      <alignment horizontal="center" vertical="center"/>
    </xf>
    <xf numFmtId="0" fontId="25" fillId="0" borderId="132" xfId="6" applyFont="1" applyBorder="1">
      <alignment vertical="center"/>
    </xf>
    <xf numFmtId="0" fontId="25" fillId="0" borderId="124" xfId="6" applyFont="1" applyBorder="1" applyAlignment="1">
      <alignment horizontal="center" vertical="center" wrapText="1"/>
    </xf>
    <xf numFmtId="0" fontId="25" fillId="0" borderId="125" xfId="6" applyFont="1" applyBorder="1" applyAlignment="1">
      <alignment horizontal="center" vertical="center" wrapText="1"/>
    </xf>
    <xf numFmtId="0" fontId="25" fillId="0" borderId="0" xfId="6" applyFont="1">
      <alignment vertical="center"/>
    </xf>
    <xf numFmtId="0" fontId="25" fillId="0" borderId="121" xfId="5" applyFont="1" applyBorder="1" applyAlignment="1">
      <alignment horizontal="center" vertical="center" wrapText="1"/>
    </xf>
    <xf numFmtId="0" fontId="25" fillId="0" borderId="121" xfId="6" applyFont="1" applyBorder="1" applyAlignment="1">
      <alignment horizontal="center" vertical="center" wrapText="1"/>
    </xf>
    <xf numFmtId="0" fontId="25" fillId="0" borderId="131" xfId="5" applyFont="1" applyBorder="1" applyAlignment="1">
      <alignment vertical="center" wrapText="1"/>
    </xf>
    <xf numFmtId="0" fontId="32" fillId="0" borderId="124" xfId="5" applyFont="1" applyBorder="1" applyAlignment="1">
      <alignment vertical="center" wrapText="1"/>
    </xf>
    <xf numFmtId="0" fontId="25" fillId="0" borderId="148" xfId="6" applyFont="1" applyBorder="1" applyAlignment="1">
      <alignment horizontal="center" vertical="center" wrapText="1"/>
    </xf>
    <xf numFmtId="0" fontId="25" fillId="0" borderId="149" xfId="6" applyFont="1" applyBorder="1" applyAlignment="1">
      <alignment horizontal="center" vertical="center" wrapText="1"/>
    </xf>
    <xf numFmtId="0" fontId="29" fillId="8" borderId="121" xfId="5" applyFont="1" applyFill="1" applyBorder="1" applyAlignment="1">
      <alignment vertical="center" wrapText="1"/>
    </xf>
    <xf numFmtId="0" fontId="29" fillId="0" borderId="124" xfId="3" applyFont="1" applyBorder="1" applyAlignment="1">
      <alignment vertical="center" wrapText="1"/>
    </xf>
    <xf numFmtId="0" fontId="25" fillId="0" borderId="150" xfId="2" applyFont="1" applyBorder="1">
      <alignment vertical="center"/>
    </xf>
    <xf numFmtId="0" fontId="25" fillId="0" borderId="131" xfId="6" applyFont="1" applyBorder="1" applyAlignment="1">
      <alignment vertical="center" wrapText="1"/>
    </xf>
    <xf numFmtId="0" fontId="25" fillId="0" borderId="124" xfId="5" applyFont="1" applyBorder="1" applyAlignment="1">
      <alignment horizontal="center" vertical="center" wrapText="1"/>
    </xf>
    <xf numFmtId="0" fontId="25" fillId="0" borderId="125" xfId="5" applyFont="1" applyBorder="1" applyAlignment="1">
      <alignment horizontal="center" vertical="center" wrapText="1"/>
    </xf>
    <xf numFmtId="0" fontId="25" fillId="0" borderId="151" xfId="5" applyFont="1" applyBorder="1">
      <alignment vertical="center"/>
    </xf>
    <xf numFmtId="0" fontId="25" fillId="0" borderId="27" xfId="5" applyFont="1" applyBorder="1" applyAlignment="1">
      <alignment horizontal="center" vertical="center" wrapText="1"/>
    </xf>
    <xf numFmtId="0" fontId="25" fillId="0" borderId="153" xfId="5" applyFont="1" applyBorder="1" applyAlignment="1">
      <alignment horizontal="center" vertical="center" wrapText="1"/>
    </xf>
    <xf numFmtId="0" fontId="27" fillId="0" borderId="23" xfId="5" applyFont="1" applyBorder="1" applyAlignment="1">
      <alignment horizontal="center" vertical="center"/>
    </xf>
    <xf numFmtId="0" fontId="29" fillId="0" borderId="21" xfId="5" applyFont="1" applyBorder="1" applyAlignment="1">
      <alignment vertical="center" wrapText="1"/>
    </xf>
    <xf numFmtId="0" fontId="4" fillId="3" borderId="0" xfId="8" applyFont="1" applyFill="1" applyAlignment="1">
      <alignment horizontal="center" vertical="center"/>
    </xf>
    <xf numFmtId="0" fontId="4" fillId="3" borderId="0" xfId="8" applyFont="1" applyFill="1" applyAlignment="1">
      <alignment horizontal="left" vertical="center"/>
    </xf>
    <xf numFmtId="0" fontId="4" fillId="0" borderId="0" xfId="8" applyFont="1" applyAlignment="1">
      <alignment horizontal="left" vertical="center"/>
    </xf>
    <xf numFmtId="0" fontId="23" fillId="3" borderId="0" xfId="8" applyFill="1" applyAlignment="1">
      <alignment horizontal="left" vertical="center"/>
    </xf>
    <xf numFmtId="0" fontId="8" fillId="3" borderId="0" xfId="8" applyFont="1" applyFill="1" applyAlignment="1">
      <alignment horizontal="left" vertical="center"/>
    </xf>
    <xf numFmtId="0" fontId="4" fillId="3" borderId="154" xfId="8" applyFont="1" applyFill="1" applyBorder="1" applyAlignment="1">
      <alignment horizontal="center" vertical="center"/>
    </xf>
    <xf numFmtId="0" fontId="4" fillId="3" borderId="155" xfId="8" applyFont="1" applyFill="1" applyBorder="1" applyAlignment="1">
      <alignment horizontal="center" vertical="center"/>
    </xf>
    <xf numFmtId="0" fontId="4" fillId="3" borderId="10" xfId="8" applyFont="1" applyFill="1" applyBorder="1" applyAlignment="1">
      <alignment horizontal="center" vertical="center"/>
    </xf>
    <xf numFmtId="0" fontId="4" fillId="3" borderId="32" xfId="8" applyFont="1" applyFill="1" applyBorder="1" applyAlignment="1">
      <alignment horizontal="center" vertical="center"/>
    </xf>
    <xf numFmtId="0" fontId="4" fillId="3" borderId="43" xfId="8" applyFont="1" applyFill="1" applyBorder="1" applyAlignment="1">
      <alignment horizontal="left" vertical="center"/>
    </xf>
    <xf numFmtId="0" fontId="4" fillId="3" borderId="32" xfId="8" applyFont="1" applyFill="1" applyBorder="1" applyAlignment="1">
      <alignment horizontal="left" vertical="center"/>
    </xf>
    <xf numFmtId="0" fontId="23" fillId="3" borderId="43" xfId="8" applyFill="1" applyBorder="1" applyAlignment="1">
      <alignment horizontal="left" vertical="center"/>
    </xf>
    <xf numFmtId="0" fontId="23" fillId="3" borderId="33" xfId="8" applyFill="1" applyBorder="1" applyAlignment="1">
      <alignment horizontal="center" vertical="center"/>
    </xf>
    <xf numFmtId="0" fontId="4" fillId="3" borderId="33" xfId="8" applyFont="1" applyFill="1" applyBorder="1" applyAlignment="1">
      <alignment vertical="center"/>
    </xf>
    <xf numFmtId="0" fontId="4" fillId="3" borderId="33" xfId="8" applyFont="1" applyFill="1" applyBorder="1" applyAlignment="1">
      <alignment vertical="center" wrapText="1"/>
    </xf>
    <xf numFmtId="0" fontId="4" fillId="3" borderId="43" xfId="8" applyFont="1" applyFill="1" applyBorder="1" applyAlignment="1">
      <alignment vertical="center" wrapText="1"/>
    </xf>
    <xf numFmtId="0" fontId="4" fillId="3" borderId="23" xfId="8" applyFont="1" applyFill="1" applyBorder="1" applyAlignment="1">
      <alignment horizontal="center" vertical="center"/>
    </xf>
    <xf numFmtId="0" fontId="4" fillId="3" borderId="22" xfId="8" applyFont="1" applyFill="1" applyBorder="1" applyAlignment="1">
      <alignment horizontal="left" vertical="center"/>
    </xf>
    <xf numFmtId="0" fontId="4" fillId="3" borderId="23" xfId="8" applyFont="1" applyFill="1" applyBorder="1" applyAlignment="1">
      <alignment horizontal="left" vertical="center"/>
    </xf>
    <xf numFmtId="0" fontId="23" fillId="3" borderId="22" xfId="8" applyFill="1" applyBorder="1" applyAlignment="1">
      <alignment horizontal="left" vertical="center"/>
    </xf>
    <xf numFmtId="0" fontId="23" fillId="3" borderId="23" xfId="8" applyFill="1" applyBorder="1" applyAlignment="1">
      <alignment horizontal="center" vertical="center"/>
    </xf>
    <xf numFmtId="0" fontId="4" fillId="3" borderId="27" xfId="8" applyFont="1" applyFill="1" applyBorder="1" applyAlignment="1">
      <alignment vertical="center"/>
    </xf>
    <xf numFmtId="0" fontId="4" fillId="3" borderId="27" xfId="8" applyFont="1" applyFill="1" applyBorder="1" applyAlignment="1">
      <alignment vertical="center" wrapText="1"/>
    </xf>
    <xf numFmtId="0" fontId="23" fillId="3" borderId="27" xfId="8" applyFill="1" applyBorder="1" applyAlignment="1">
      <alignment horizontal="center" vertical="center"/>
    </xf>
    <xf numFmtId="0" fontId="4" fillId="3" borderId="22" xfId="8" applyFont="1" applyFill="1" applyBorder="1" applyAlignment="1">
      <alignment vertical="center" wrapText="1"/>
    </xf>
    <xf numFmtId="0" fontId="4" fillId="3" borderId="32" xfId="8" applyFont="1" applyFill="1" applyBorder="1" applyAlignment="1">
      <alignment vertical="center"/>
    </xf>
    <xf numFmtId="0" fontId="4" fillId="3" borderId="43" xfId="8" applyFont="1" applyFill="1" applyBorder="1" applyAlignment="1">
      <alignment horizontal="center" vertical="center"/>
    </xf>
    <xf numFmtId="0" fontId="4" fillId="3" borderId="45" xfId="8" applyFont="1" applyFill="1" applyBorder="1" applyAlignment="1">
      <alignment vertical="center" wrapText="1"/>
    </xf>
    <xf numFmtId="0" fontId="4" fillId="3" borderId="32" xfId="8" applyFont="1" applyFill="1" applyBorder="1" applyAlignment="1">
      <alignment horizontal="left" vertical="center" wrapText="1"/>
    </xf>
    <xf numFmtId="0" fontId="4" fillId="3" borderId="32" xfId="8" applyFont="1" applyFill="1" applyBorder="1" applyAlignment="1">
      <alignment vertical="center" wrapText="1"/>
    </xf>
    <xf numFmtId="0" fontId="23" fillId="3" borderId="43" xfId="8" applyFill="1" applyBorder="1" applyAlignment="1">
      <alignment vertical="center"/>
    </xf>
    <xf numFmtId="0" fontId="4" fillId="3" borderId="160" xfId="8" applyFont="1" applyFill="1" applyBorder="1" applyAlignment="1">
      <alignment horizontal="left" vertical="center" shrinkToFit="1"/>
    </xf>
    <xf numFmtId="0" fontId="23" fillId="3" borderId="161" xfId="8" applyFill="1" applyBorder="1" applyAlignment="1">
      <alignment horizontal="center" vertical="center"/>
    </xf>
    <xf numFmtId="0" fontId="4" fillId="3" borderId="162" xfId="8" applyFont="1" applyFill="1" applyBorder="1" applyAlignment="1">
      <alignment vertical="center"/>
    </xf>
    <xf numFmtId="0" fontId="23" fillId="3" borderId="162" xfId="8" applyFill="1" applyBorder="1" applyAlignment="1">
      <alignment vertical="center"/>
    </xf>
    <xf numFmtId="0" fontId="4" fillId="3" borderId="162" xfId="8" applyFont="1" applyFill="1" applyBorder="1" applyAlignment="1">
      <alignment horizontal="left" vertical="center" wrapText="1"/>
    </xf>
    <xf numFmtId="0" fontId="23" fillId="3" borderId="162" xfId="8" applyFill="1" applyBorder="1" applyAlignment="1">
      <alignment horizontal="center" vertical="center"/>
    </xf>
    <xf numFmtId="0" fontId="23" fillId="3" borderId="162" xfId="8" applyFill="1" applyBorder="1" applyAlignment="1">
      <alignment horizontal="left" vertical="center"/>
    </xf>
    <xf numFmtId="0" fontId="23" fillId="3" borderId="163" xfId="8" applyFill="1" applyBorder="1" applyAlignment="1">
      <alignment horizontal="left" vertical="center"/>
    </xf>
    <xf numFmtId="0" fontId="23" fillId="3" borderId="32" xfId="8" applyFill="1" applyBorder="1" applyAlignment="1">
      <alignment horizontal="center" vertical="center"/>
    </xf>
    <xf numFmtId="0" fontId="4" fillId="3" borderId="43" xfId="8" applyFont="1" applyFill="1" applyBorder="1" applyAlignment="1">
      <alignment vertical="top"/>
    </xf>
    <xf numFmtId="0" fontId="4" fillId="3" borderId="5" xfId="8" applyFont="1" applyFill="1" applyBorder="1" applyAlignment="1">
      <alignment vertical="center"/>
    </xf>
    <xf numFmtId="0" fontId="4" fillId="3" borderId="30" xfId="8" applyFont="1" applyFill="1" applyBorder="1" applyAlignment="1">
      <alignment horizontal="center" vertical="center"/>
    </xf>
    <xf numFmtId="0" fontId="4" fillId="3" borderId="41" xfId="8" applyFont="1" applyFill="1" applyBorder="1" applyAlignment="1">
      <alignment vertical="center" wrapText="1"/>
    </xf>
    <xf numFmtId="0" fontId="4" fillId="3" borderId="5" xfId="8" applyFont="1" applyFill="1" applyBorder="1" applyAlignment="1">
      <alignment horizontal="left" vertical="center" wrapText="1"/>
    </xf>
    <xf numFmtId="0" fontId="4" fillId="3" borderId="30" xfId="8" applyFont="1" applyFill="1" applyBorder="1" applyAlignment="1">
      <alignment vertical="center" wrapText="1"/>
    </xf>
    <xf numFmtId="0" fontId="4" fillId="3" borderId="5" xfId="8" applyFont="1" applyFill="1" applyBorder="1" applyAlignment="1">
      <alignment vertical="center" wrapText="1"/>
    </xf>
    <xf numFmtId="0" fontId="23" fillId="3" borderId="30" xfId="8" applyFill="1" applyBorder="1" applyAlignment="1">
      <alignment vertical="center"/>
    </xf>
    <xf numFmtId="0" fontId="4" fillId="3" borderId="164" xfId="8" applyFont="1" applyFill="1" applyBorder="1" applyAlignment="1">
      <alignment horizontal="left" vertical="center" shrinkToFit="1"/>
    </xf>
    <xf numFmtId="0" fontId="23" fillId="3" borderId="165" xfId="8" applyFill="1" applyBorder="1" applyAlignment="1">
      <alignment horizontal="center" vertical="center"/>
    </xf>
    <xf numFmtId="0" fontId="4" fillId="3" borderId="166" xfId="8" applyFont="1" applyFill="1" applyBorder="1" applyAlignment="1">
      <alignment vertical="center"/>
    </xf>
    <xf numFmtId="0" fontId="4" fillId="3" borderId="166" xfId="8" applyFont="1" applyFill="1" applyBorder="1" applyAlignment="1">
      <alignment horizontal="left" vertical="center" wrapText="1"/>
    </xf>
    <xf numFmtId="0" fontId="23" fillId="3" borderId="166" xfId="8" applyFill="1" applyBorder="1" applyAlignment="1">
      <alignment horizontal="center" vertical="center"/>
    </xf>
    <xf numFmtId="0" fontId="23" fillId="3" borderId="166" xfId="8" applyFill="1" applyBorder="1" applyAlignment="1">
      <alignment vertical="center"/>
    </xf>
    <xf numFmtId="0" fontId="23" fillId="3" borderId="167" xfId="8" applyFill="1" applyBorder="1" applyAlignment="1">
      <alignment vertical="center"/>
    </xf>
    <xf numFmtId="0" fontId="23" fillId="3" borderId="5" xfId="8" applyFill="1" applyBorder="1" applyAlignment="1">
      <alignment horizontal="center" vertical="center"/>
    </xf>
    <xf numFmtId="0" fontId="4" fillId="3" borderId="0" xfId="8" applyFont="1" applyFill="1" applyAlignment="1">
      <alignment vertical="center"/>
    </xf>
    <xf numFmtId="0" fontId="4" fillId="3" borderId="0" xfId="8" applyFont="1" applyFill="1" applyAlignment="1">
      <alignment vertical="top"/>
    </xf>
    <xf numFmtId="0" fontId="4" fillId="3" borderId="30" xfId="8" applyFont="1" applyFill="1" applyBorder="1" applyAlignment="1">
      <alignment vertical="top"/>
    </xf>
    <xf numFmtId="0" fontId="4" fillId="3" borderId="164" xfId="8" applyFont="1" applyFill="1" applyBorder="1" applyAlignment="1">
      <alignment vertical="center"/>
    </xf>
    <xf numFmtId="0" fontId="23" fillId="3" borderId="166" xfId="8" applyFill="1" applyBorder="1" applyAlignment="1">
      <alignment horizontal="left" vertical="center"/>
    </xf>
    <xf numFmtId="0" fontId="4" fillId="3" borderId="5" xfId="8" applyFont="1" applyFill="1" applyBorder="1" applyAlignment="1">
      <alignment vertical="top"/>
    </xf>
    <xf numFmtId="0" fontId="4" fillId="3" borderId="41" xfId="8" applyFont="1" applyFill="1" applyBorder="1" applyAlignment="1">
      <alignment vertical="center"/>
    </xf>
    <xf numFmtId="0" fontId="4" fillId="3" borderId="5" xfId="8" applyFont="1" applyFill="1" applyBorder="1" applyAlignment="1">
      <alignment horizontal="left" vertical="center"/>
    </xf>
    <xf numFmtId="0" fontId="4" fillId="3" borderId="30" xfId="8" applyFont="1" applyFill="1" applyBorder="1" applyAlignment="1">
      <alignment vertical="center"/>
    </xf>
    <xf numFmtId="0" fontId="4" fillId="3" borderId="165" xfId="8" applyFont="1" applyFill="1" applyBorder="1" applyAlignment="1">
      <alignment vertical="center"/>
    </xf>
    <xf numFmtId="0" fontId="23" fillId="3" borderId="167" xfId="8" applyFill="1" applyBorder="1" applyAlignment="1">
      <alignment horizontal="left" vertical="center"/>
    </xf>
    <xf numFmtId="0" fontId="4" fillId="3" borderId="169" xfId="8" applyFont="1" applyFill="1" applyBorder="1" applyAlignment="1">
      <alignment vertical="center"/>
    </xf>
    <xf numFmtId="0" fontId="4" fillId="3" borderId="170" xfId="8" applyFont="1" applyFill="1" applyBorder="1" applyAlignment="1">
      <alignment vertical="center"/>
    </xf>
    <xf numFmtId="0" fontId="4" fillId="3" borderId="171" xfId="8" applyFont="1" applyFill="1" applyBorder="1" applyAlignment="1">
      <alignment vertical="center"/>
    </xf>
    <xf numFmtId="0" fontId="4" fillId="3" borderId="172" xfId="8" applyFont="1" applyFill="1" applyBorder="1" applyAlignment="1">
      <alignment vertical="center"/>
    </xf>
    <xf numFmtId="0" fontId="23" fillId="3" borderId="173" xfId="8" applyFill="1" applyBorder="1" applyAlignment="1">
      <alignment horizontal="center" vertical="center"/>
    </xf>
    <xf numFmtId="0" fontId="23" fillId="3" borderId="169" xfId="8" applyFill="1" applyBorder="1" applyAlignment="1">
      <alignment horizontal="center" vertical="center"/>
    </xf>
    <xf numFmtId="0" fontId="4" fillId="3" borderId="166" xfId="8" applyFont="1" applyFill="1" applyBorder="1" applyAlignment="1">
      <alignment horizontal="left" vertical="center"/>
    </xf>
    <xf numFmtId="0" fontId="4" fillId="3" borderId="167" xfId="8" applyFont="1" applyFill="1" applyBorder="1" applyAlignment="1">
      <alignment horizontal="left" vertical="center"/>
    </xf>
    <xf numFmtId="0" fontId="4" fillId="3" borderId="164" xfId="8" applyFont="1" applyFill="1" applyBorder="1" applyAlignment="1">
      <alignment horizontal="left" vertical="center"/>
    </xf>
    <xf numFmtId="0" fontId="4" fillId="3" borderId="164" xfId="8" applyFont="1" applyFill="1" applyBorder="1" applyAlignment="1">
      <alignment horizontal="left" vertical="center" wrapText="1"/>
    </xf>
    <xf numFmtId="0" fontId="4" fillId="3" borderId="41" xfId="8" applyFont="1" applyFill="1" applyBorder="1" applyAlignment="1">
      <alignment vertical="center" shrinkToFit="1"/>
    </xf>
    <xf numFmtId="0" fontId="4" fillId="3" borderId="174" xfId="8" applyFont="1" applyFill="1" applyBorder="1" applyAlignment="1">
      <alignment horizontal="left" vertical="center"/>
    </xf>
    <xf numFmtId="0" fontId="23" fillId="3" borderId="175" xfId="8" applyFill="1" applyBorder="1" applyAlignment="1">
      <alignment horizontal="center" vertical="center"/>
    </xf>
    <xf numFmtId="0" fontId="23" fillId="3" borderId="171" xfId="8" applyFill="1" applyBorder="1" applyAlignment="1">
      <alignment horizontal="center" vertical="center"/>
    </xf>
    <xf numFmtId="0" fontId="23" fillId="3" borderId="171" xfId="8" applyFill="1" applyBorder="1" applyAlignment="1">
      <alignment vertical="center"/>
    </xf>
    <xf numFmtId="0" fontId="23" fillId="3" borderId="172" xfId="8" applyFill="1" applyBorder="1" applyAlignment="1">
      <alignment vertical="center"/>
    </xf>
    <xf numFmtId="0" fontId="4" fillId="3" borderId="168" xfId="8" applyFont="1" applyFill="1" applyBorder="1" applyAlignment="1">
      <alignment vertical="center"/>
    </xf>
    <xf numFmtId="0" fontId="23" fillId="3" borderId="169" xfId="8" applyFill="1" applyBorder="1" applyAlignment="1">
      <alignment horizontal="left" vertical="center"/>
    </xf>
    <xf numFmtId="0" fontId="23" fillId="3" borderId="170" xfId="8" applyFill="1" applyBorder="1" applyAlignment="1">
      <alignment horizontal="left" vertical="center"/>
    </xf>
    <xf numFmtId="0" fontId="34" fillId="3" borderId="169" xfId="8" applyFont="1" applyFill="1" applyBorder="1" applyAlignment="1">
      <alignment horizontal="center" vertical="center"/>
    </xf>
    <xf numFmtId="0" fontId="35" fillId="3" borderId="169" xfId="8" applyFont="1" applyFill="1" applyBorder="1" applyAlignment="1">
      <alignment vertical="center"/>
    </xf>
    <xf numFmtId="0" fontId="36" fillId="3" borderId="169" xfId="8" applyFont="1" applyFill="1" applyBorder="1" applyAlignment="1">
      <alignment vertical="center"/>
    </xf>
    <xf numFmtId="0" fontId="23" fillId="3" borderId="0" xfId="8" applyFill="1" applyAlignment="1">
      <alignment horizontal="center" vertical="center"/>
    </xf>
    <xf numFmtId="0" fontId="23" fillId="3" borderId="30" xfId="8" applyFill="1" applyBorder="1" applyAlignment="1">
      <alignment horizontal="left" vertical="center"/>
    </xf>
    <xf numFmtId="0" fontId="4" fillId="3" borderId="23" xfId="8" applyFont="1" applyFill="1" applyBorder="1" applyAlignment="1">
      <alignment vertical="center"/>
    </xf>
    <xf numFmtId="0" fontId="4" fillId="3" borderId="22" xfId="8" applyFont="1" applyFill="1" applyBorder="1" applyAlignment="1">
      <alignment horizontal="center" vertical="center"/>
    </xf>
    <xf numFmtId="0" fontId="4" fillId="3" borderId="21" xfId="8" applyFont="1" applyFill="1" applyBorder="1" applyAlignment="1">
      <alignment vertical="center"/>
    </xf>
    <xf numFmtId="0" fontId="4" fillId="3" borderId="23" xfId="8" applyFont="1" applyFill="1" applyBorder="1" applyAlignment="1">
      <alignment horizontal="left" vertical="center" wrapText="1"/>
    </xf>
    <xf numFmtId="0" fontId="4" fillId="3" borderId="22" xfId="8" applyFont="1" applyFill="1" applyBorder="1" applyAlignment="1">
      <alignment vertical="center"/>
    </xf>
    <xf numFmtId="0" fontId="4" fillId="3" borderId="27" xfId="8" applyFont="1" applyFill="1" applyBorder="1" applyAlignment="1">
      <alignment horizontal="left" vertical="center"/>
    </xf>
    <xf numFmtId="0" fontId="23" fillId="3" borderId="27" xfId="8" applyFill="1" applyBorder="1" applyAlignment="1">
      <alignment horizontal="left" vertical="center"/>
    </xf>
    <xf numFmtId="0" fontId="4" fillId="3" borderId="27" xfId="8" applyFont="1" applyFill="1" applyBorder="1" applyAlignment="1">
      <alignment vertical="top"/>
    </xf>
    <xf numFmtId="0" fontId="4" fillId="3" borderId="22" xfId="8" applyFont="1" applyFill="1" applyBorder="1" applyAlignment="1">
      <alignment vertical="top"/>
    </xf>
    <xf numFmtId="0" fontId="4" fillId="3" borderId="23" xfId="8" applyFont="1" applyFill="1" applyBorder="1" applyAlignment="1">
      <alignment vertical="top"/>
    </xf>
    <xf numFmtId="0" fontId="23" fillId="3" borderId="43" xfId="8" applyFill="1" applyBorder="1" applyAlignment="1">
      <alignment vertical="center" wrapText="1"/>
    </xf>
    <xf numFmtId="0" fontId="23" fillId="3" borderId="30" xfId="8" applyFill="1" applyBorder="1" applyAlignment="1">
      <alignment vertical="center" wrapText="1"/>
    </xf>
    <xf numFmtId="0" fontId="4" fillId="3" borderId="5" xfId="8" applyFont="1" applyFill="1" applyBorder="1" applyAlignment="1">
      <alignment horizontal="left" vertical="center" shrinkToFit="1"/>
    </xf>
    <xf numFmtId="0" fontId="4" fillId="0" borderId="0" xfId="8" applyFont="1" applyAlignment="1">
      <alignment horizontal="center" vertical="center"/>
    </xf>
    <xf numFmtId="0" fontId="23" fillId="0" borderId="0" xfId="8" applyAlignment="1">
      <alignment horizontal="left" vertical="center"/>
    </xf>
    <xf numFmtId="0" fontId="11" fillId="3" borderId="0" xfId="8" applyFont="1" applyFill="1" applyAlignment="1">
      <alignment horizontal="left" vertical="center"/>
    </xf>
    <xf numFmtId="0" fontId="4" fillId="3" borderId="0" xfId="8" applyFont="1" applyFill="1" applyAlignment="1">
      <alignment horizontal="left" vertical="center" wrapText="1"/>
    </xf>
    <xf numFmtId="0" fontId="35" fillId="3" borderId="0" xfId="8" applyFont="1" applyFill="1" applyAlignment="1">
      <alignment horizontal="left" vertical="center"/>
    </xf>
    <xf numFmtId="0" fontId="4" fillId="3" borderId="0" xfId="8" applyFont="1" applyFill="1" applyAlignment="1">
      <alignment horizontal="center"/>
    </xf>
    <xf numFmtId="0" fontId="4" fillId="3" borderId="0" xfId="8" applyFont="1" applyFill="1"/>
    <xf numFmtId="0" fontId="23" fillId="3" borderId="0" xfId="8" applyFill="1"/>
    <xf numFmtId="0" fontId="34" fillId="3" borderId="0" xfId="8" applyFont="1" applyFill="1" applyAlignment="1">
      <alignment horizontal="center" vertical="center"/>
    </xf>
    <xf numFmtId="0" fontId="34" fillId="3" borderId="0" xfId="8" applyFont="1" applyFill="1" applyAlignment="1">
      <alignment horizontal="left" vertical="center"/>
    </xf>
    <xf numFmtId="0" fontId="34" fillId="0" borderId="0" xfId="8" applyFont="1" applyAlignment="1">
      <alignment horizontal="left" vertical="center"/>
    </xf>
    <xf numFmtId="0" fontId="4" fillId="0" borderId="41" xfId="8" applyFont="1" applyBorder="1" applyAlignment="1">
      <alignment horizontal="left" vertical="center"/>
    </xf>
    <xf numFmtId="0" fontId="4" fillId="0" borderId="23" xfId="8" applyFont="1" applyBorder="1" applyAlignment="1">
      <alignment horizontal="center" vertical="center"/>
    </xf>
    <xf numFmtId="0" fontId="4" fillId="0" borderId="27" xfId="8" applyFont="1" applyBorder="1" applyAlignment="1">
      <alignment horizontal="left" vertical="center"/>
    </xf>
    <xf numFmtId="0" fontId="4" fillId="0" borderId="22" xfId="8" applyFont="1" applyBorder="1" applyAlignment="1">
      <alignment horizontal="left" vertical="center"/>
    </xf>
    <xf numFmtId="0" fontId="4" fillId="0" borderId="21" xfId="8" applyFont="1" applyBorder="1" applyAlignment="1">
      <alignment horizontal="left" vertical="center"/>
    </xf>
    <xf numFmtId="0" fontId="4" fillId="0" borderId="23" xfId="8" applyFont="1" applyBorder="1" applyAlignment="1">
      <alignment horizontal="left" vertical="center"/>
    </xf>
    <xf numFmtId="0" fontId="4" fillId="0" borderId="5" xfId="8" applyFont="1" applyBorder="1" applyAlignment="1">
      <alignment horizontal="left" vertical="center"/>
    </xf>
    <xf numFmtId="0" fontId="4" fillId="0" borderId="30" xfId="8" applyFont="1" applyBorder="1" applyAlignment="1">
      <alignment horizontal="left" vertical="center"/>
    </xf>
    <xf numFmtId="0" fontId="4" fillId="0" borderId="27" xfId="8" applyFont="1" applyBorder="1" applyAlignment="1">
      <alignment horizontal="center" vertical="center"/>
    </xf>
    <xf numFmtId="0" fontId="1" fillId="0" borderId="0" xfId="8" applyFont="1" applyAlignment="1">
      <alignment horizontal="left" vertical="top"/>
    </xf>
    <xf numFmtId="0" fontId="1" fillId="0" borderId="0" xfId="8" applyFont="1" applyAlignment="1">
      <alignment horizontal="right" vertical="center"/>
    </xf>
    <xf numFmtId="0" fontId="1" fillId="0" borderId="0" xfId="8" applyFont="1" applyAlignment="1">
      <alignment vertical="center"/>
    </xf>
    <xf numFmtId="0" fontId="1" fillId="0" borderId="0" xfId="8" applyFont="1" applyAlignment="1">
      <alignment horizontal="center" vertical="top"/>
    </xf>
    <xf numFmtId="0" fontId="1" fillId="0" borderId="177" xfId="8" applyFont="1" applyBorder="1" applyAlignment="1">
      <alignment horizontal="center" vertical="center"/>
    </xf>
    <xf numFmtId="0" fontId="1" fillId="0" borderId="155" xfId="8" applyFont="1" applyBorder="1" applyAlignment="1">
      <alignment horizontal="center" vertical="center"/>
    </xf>
    <xf numFmtId="0" fontId="1" fillId="0" borderId="178" xfId="8" applyFont="1" applyBorder="1" applyAlignment="1">
      <alignment horizontal="center" vertical="center"/>
    </xf>
    <xf numFmtId="0" fontId="1" fillId="0" borderId="0" xfId="8" applyFont="1" applyAlignment="1">
      <alignment horizontal="left" vertical="center"/>
    </xf>
    <xf numFmtId="0" fontId="1" fillId="0" borderId="33" xfId="8" applyFont="1" applyBorder="1" applyAlignment="1">
      <alignment horizontal="center" vertical="center"/>
    </xf>
    <xf numFmtId="0" fontId="1" fillId="0" borderId="43" xfId="8" applyFont="1" applyBorder="1" applyAlignment="1">
      <alignment horizontal="left" vertical="center"/>
    </xf>
    <xf numFmtId="0" fontId="1" fillId="0" borderId="11" xfId="8" applyFont="1" applyBorder="1" applyAlignment="1">
      <alignment horizontal="center" vertical="center"/>
    </xf>
    <xf numFmtId="0" fontId="1" fillId="0" borderId="10" xfId="8" applyFont="1" applyBorder="1" applyAlignment="1">
      <alignment horizontal="left" vertical="center"/>
    </xf>
    <xf numFmtId="0" fontId="1" fillId="0" borderId="24" xfId="8" applyFont="1" applyBorder="1" applyAlignment="1">
      <alignment horizontal="left" vertical="center"/>
    </xf>
    <xf numFmtId="0" fontId="1" fillId="0" borderId="0" xfId="8" applyFont="1" applyAlignment="1">
      <alignment horizontal="center" vertical="center"/>
    </xf>
    <xf numFmtId="0" fontId="1" fillId="0" borderId="33" xfId="8" applyFont="1" applyBorder="1" applyAlignment="1">
      <alignment horizontal="left" vertical="center"/>
    </xf>
    <xf numFmtId="0" fontId="1" fillId="0" borderId="30" xfId="8" applyFont="1" applyBorder="1" applyAlignment="1">
      <alignment horizontal="left" vertical="center"/>
    </xf>
    <xf numFmtId="0" fontId="1" fillId="0" borderId="23" xfId="8" applyFont="1" applyBorder="1" applyAlignment="1">
      <alignment horizontal="center" vertical="center"/>
    </xf>
    <xf numFmtId="0" fontId="1" fillId="0" borderId="27" xfId="8" applyFont="1" applyBorder="1" applyAlignment="1">
      <alignment horizontal="left" vertical="center"/>
    </xf>
    <xf numFmtId="0" fontId="1" fillId="0" borderId="179" xfId="8" applyFont="1" applyBorder="1" applyAlignment="1">
      <alignment horizontal="center" vertical="center"/>
    </xf>
    <xf numFmtId="0" fontId="1" fillId="0" borderId="180" xfId="8" applyFont="1" applyBorder="1" applyAlignment="1">
      <alignment horizontal="left" vertical="center"/>
    </xf>
    <xf numFmtId="0" fontId="1" fillId="0" borderId="185" xfId="8" applyFont="1" applyBorder="1" applyAlignment="1">
      <alignment horizontal="center" vertical="center"/>
    </xf>
    <xf numFmtId="0" fontId="1" fillId="0" borderId="186" xfId="8" applyFont="1" applyBorder="1" applyAlignment="1">
      <alignment horizontal="left" vertical="center"/>
    </xf>
    <xf numFmtId="0" fontId="1" fillId="0" borderId="138" xfId="8" applyFont="1" applyBorder="1" applyAlignment="1">
      <alignment horizontal="left" vertical="top"/>
    </xf>
    <xf numFmtId="0" fontId="1" fillId="0" borderId="171" xfId="8" applyFont="1" applyBorder="1" applyAlignment="1">
      <alignment horizontal="left" vertical="top"/>
    </xf>
    <xf numFmtId="0" fontId="1" fillId="0" borderId="27" xfId="8" applyFont="1" applyBorder="1" applyAlignment="1">
      <alignment horizontal="left" vertical="top"/>
    </xf>
    <xf numFmtId="0" fontId="1" fillId="0" borderId="33" xfId="8" applyFont="1" applyBorder="1" applyAlignment="1">
      <alignment horizontal="left" vertical="top"/>
    </xf>
    <xf numFmtId="0" fontId="1" fillId="0" borderId="23" xfId="8" applyFont="1" applyBorder="1" applyAlignment="1">
      <alignment horizontal="left" vertical="top"/>
    </xf>
    <xf numFmtId="0" fontId="5" fillId="8" borderId="0" xfId="8" applyFont="1" applyFill="1" applyAlignment="1">
      <alignment horizontal="left" vertical="top"/>
    </xf>
    <xf numFmtId="0" fontId="5" fillId="8" borderId="0" xfId="8" applyFont="1" applyFill="1" applyAlignment="1">
      <alignment horizontal="left" vertical="center"/>
    </xf>
    <xf numFmtId="0" fontId="5" fillId="8" borderId="11" xfId="8" applyFont="1" applyFill="1" applyBorder="1" applyAlignment="1">
      <alignment horizontal="left" vertical="center"/>
    </xf>
    <xf numFmtId="0" fontId="5" fillId="8" borderId="24" xfId="8" applyFont="1" applyFill="1" applyBorder="1" applyAlignment="1">
      <alignment horizontal="left" vertical="center"/>
    </xf>
    <xf numFmtId="0" fontId="5" fillId="8" borderId="10" xfId="8" applyFont="1" applyFill="1" applyBorder="1" applyAlignment="1">
      <alignment horizontal="left" vertical="center"/>
    </xf>
    <xf numFmtId="0" fontId="5" fillId="8" borderId="32" xfId="8" applyFont="1" applyFill="1" applyBorder="1" applyAlignment="1">
      <alignment horizontal="left" vertical="top"/>
    </xf>
    <xf numFmtId="0" fontId="5" fillId="8" borderId="33" xfId="8" applyFont="1" applyFill="1" applyBorder="1" applyAlignment="1">
      <alignment horizontal="left" vertical="top"/>
    </xf>
    <xf numFmtId="0" fontId="5" fillId="8" borderId="43" xfId="8" applyFont="1" applyFill="1" applyBorder="1" applyAlignment="1">
      <alignment horizontal="left" vertical="top"/>
    </xf>
    <xf numFmtId="0" fontId="5" fillId="8" borderId="5" xfId="8" applyFont="1" applyFill="1" applyBorder="1" applyAlignment="1">
      <alignment horizontal="left" vertical="top"/>
    </xf>
    <xf numFmtId="0" fontId="5" fillId="8" borderId="30" xfId="8" applyFont="1" applyFill="1" applyBorder="1" applyAlignment="1">
      <alignment horizontal="left" vertical="top"/>
    </xf>
    <xf numFmtId="0" fontId="5" fillId="8" borderId="5" xfId="8" applyFont="1" applyFill="1" applyBorder="1" applyAlignment="1">
      <alignment horizontal="center" vertical="center"/>
    </xf>
    <xf numFmtId="0" fontId="5" fillId="8" borderId="0" xfId="8" applyFont="1" applyFill="1" applyAlignment="1">
      <alignment horizontal="center" vertical="center"/>
    </xf>
    <xf numFmtId="0" fontId="5" fillId="8" borderId="30" xfId="8" applyFont="1" applyFill="1" applyBorder="1" applyAlignment="1">
      <alignment horizontal="center" vertical="center"/>
    </xf>
    <xf numFmtId="0" fontId="5" fillId="8" borderId="23" xfId="8" applyFont="1" applyFill="1" applyBorder="1" applyAlignment="1">
      <alignment horizontal="left" vertical="top"/>
    </xf>
    <xf numFmtId="0" fontId="5" fillId="8" borderId="27" xfId="8" applyFont="1" applyFill="1" applyBorder="1" applyAlignment="1">
      <alignment horizontal="left" vertical="top"/>
    </xf>
    <xf numFmtId="0" fontId="5" fillId="8" borderId="22" xfId="8" applyFont="1" applyFill="1" applyBorder="1" applyAlignment="1">
      <alignment horizontal="left" vertical="top"/>
    </xf>
    <xf numFmtId="0" fontId="5" fillId="8" borderId="0" xfId="8" applyFont="1" applyFill="1" applyAlignment="1">
      <alignment horizontal="right" vertical="top"/>
    </xf>
    <xf numFmtId="0" fontId="5" fillId="8" borderId="0" xfId="8" applyFont="1" applyFill="1" applyAlignment="1">
      <alignment horizontal="left"/>
    </xf>
    <xf numFmtId="0" fontId="5" fillId="8" borderId="0" xfId="8" applyFont="1" applyFill="1"/>
    <xf numFmtId="0" fontId="37" fillId="0" borderId="0" xfId="8" applyFont="1" applyAlignment="1">
      <alignment horizontal="left"/>
    </xf>
    <xf numFmtId="0" fontId="4" fillId="0" borderId="0" xfId="8" applyFont="1"/>
    <xf numFmtId="0" fontId="37" fillId="0" borderId="0" xfId="8" applyFont="1" applyAlignment="1">
      <alignment horizontal="justify"/>
    </xf>
    <xf numFmtId="0" fontId="37" fillId="0" borderId="0" xfId="8" applyFont="1" applyAlignment="1">
      <alignment vertical="top"/>
    </xf>
    <xf numFmtId="0" fontId="38" fillId="0" borderId="0" xfId="8" applyFont="1" applyAlignment="1">
      <alignment vertical="center"/>
    </xf>
    <xf numFmtId="0" fontId="37" fillId="0" borderId="8" xfId="8" applyFont="1" applyBorder="1" applyAlignment="1">
      <alignment horizontal="center" vertical="center"/>
    </xf>
    <xf numFmtId="0" fontId="37" fillId="0" borderId="11" xfId="8" applyFont="1" applyBorder="1" applyAlignment="1">
      <alignment horizontal="center" vertical="center"/>
    </xf>
    <xf numFmtId="0" fontId="37" fillId="0" borderId="8" xfId="8" applyFont="1" applyBorder="1" applyAlignment="1">
      <alignment horizontal="justify" vertical="center"/>
    </xf>
    <xf numFmtId="0" fontId="37" fillId="0" borderId="11" xfId="8" applyFont="1" applyBorder="1" applyAlignment="1">
      <alignment horizontal="justify" vertical="center"/>
    </xf>
    <xf numFmtId="0" fontId="37" fillId="0" borderId="8" xfId="8" applyFont="1" applyBorder="1" applyAlignment="1">
      <alignment horizontal="center" vertical="center" wrapText="1"/>
    </xf>
    <xf numFmtId="0" fontId="37" fillId="0" borderId="8" xfId="8" applyFont="1" applyBorder="1" applyAlignment="1">
      <alignment horizontal="justify" vertical="center" wrapText="1"/>
    </xf>
    <xf numFmtId="0" fontId="37" fillId="0" borderId="11" xfId="8" applyFont="1" applyBorder="1" applyAlignment="1">
      <alignment horizontal="justify" vertical="center" wrapText="1"/>
    </xf>
    <xf numFmtId="0" fontId="37" fillId="0" borderId="192" xfId="8" applyFont="1" applyBorder="1" applyAlignment="1">
      <alignment horizontal="justify" vertical="top" wrapText="1"/>
    </xf>
    <xf numFmtId="0" fontId="37" fillId="0" borderId="8" xfId="8" applyFont="1" applyBorder="1" applyAlignment="1">
      <alignment horizontal="justify" vertical="top" wrapText="1"/>
    </xf>
    <xf numFmtId="0" fontId="37" fillId="0" borderId="11" xfId="8" applyFont="1" applyBorder="1" applyAlignment="1">
      <alignment horizontal="center" vertical="center" wrapText="1"/>
    </xf>
    <xf numFmtId="0" fontId="37" fillId="0" borderId="45" xfId="8" applyFont="1" applyBorder="1" applyAlignment="1">
      <alignment horizontal="justify" vertical="top" wrapText="1"/>
    </xf>
    <xf numFmtId="0" fontId="37" fillId="0" borderId="45" xfId="8" applyFont="1" applyBorder="1" applyAlignment="1">
      <alignment horizontal="center" vertical="center" wrapText="1"/>
    </xf>
    <xf numFmtId="0" fontId="37" fillId="0" borderId="193" xfId="8" applyFont="1" applyBorder="1" applyAlignment="1">
      <alignment horizontal="center" vertical="center" wrapText="1"/>
    </xf>
    <xf numFmtId="0" fontId="4" fillId="0" borderId="43" xfId="8" applyFont="1" applyBorder="1"/>
    <xf numFmtId="179" fontId="10" fillId="0" borderId="8" xfId="8" applyNumberFormat="1" applyFont="1" applyBorder="1" applyAlignment="1">
      <alignment horizontal="center" vertical="center" wrapText="1"/>
    </xf>
    <xf numFmtId="0" fontId="4" fillId="0" borderId="30" xfId="8" applyFont="1" applyBorder="1"/>
    <xf numFmtId="0" fontId="37" fillId="0" borderId="32" xfId="8" applyFont="1" applyBorder="1" applyAlignment="1">
      <alignment horizontal="justify" vertical="top" wrapText="1"/>
    </xf>
    <xf numFmtId="0" fontId="37" fillId="0" borderId="33" xfId="8" applyFont="1" applyBorder="1" applyAlignment="1">
      <alignment horizontal="justify" vertical="top" wrapText="1"/>
    </xf>
    <xf numFmtId="0" fontId="37" fillId="0" borderId="5" xfId="8" applyFont="1" applyBorder="1" applyAlignment="1">
      <alignment horizontal="left"/>
    </xf>
    <xf numFmtId="0" fontId="37" fillId="0" borderId="0" xfId="8" applyFont="1"/>
    <xf numFmtId="0" fontId="37" fillId="0" borderId="30" xfId="8" applyFont="1" applyBorder="1" applyAlignment="1">
      <alignment horizontal="justify" vertical="top" wrapText="1"/>
    </xf>
    <xf numFmtId="0" fontId="37" fillId="0" borderId="0" xfId="8" applyFont="1" applyAlignment="1">
      <alignment horizontal="justify" vertical="top" wrapText="1"/>
    </xf>
    <xf numFmtId="0" fontId="37" fillId="0" borderId="23" xfId="8" applyFont="1" applyBorder="1" applyAlignment="1">
      <alignment horizontal="left"/>
    </xf>
    <xf numFmtId="0" fontId="4" fillId="0" borderId="27" xfId="8" applyFont="1" applyBorder="1"/>
    <xf numFmtId="0" fontId="4" fillId="0" borderId="22" xfId="8" applyFont="1" applyBorder="1"/>
    <xf numFmtId="0" fontId="4" fillId="0" borderId="33" xfId="8" applyFont="1" applyBorder="1"/>
    <xf numFmtId="0" fontId="39" fillId="0" borderId="0" xfId="8" applyFont="1" applyAlignment="1">
      <alignment horizontal="left" vertical="center"/>
    </xf>
    <xf numFmtId="0" fontId="4" fillId="0" borderId="171" xfId="8" applyFont="1" applyBorder="1"/>
    <xf numFmtId="0" fontId="40" fillId="3" borderId="0" xfId="9" applyFill="1">
      <alignment vertical="center"/>
    </xf>
    <xf numFmtId="0" fontId="40" fillId="3" borderId="0" xfId="9" applyFill="1" applyAlignment="1">
      <alignment horizontal="right" vertical="center"/>
    </xf>
    <xf numFmtId="0" fontId="40" fillId="3" borderId="0" xfId="9" applyFill="1" applyAlignment="1">
      <alignment horizontal="center" vertical="center"/>
    </xf>
    <xf numFmtId="0" fontId="40" fillId="4" borderId="0" xfId="9" applyFill="1" applyAlignment="1">
      <alignment horizontal="center" vertical="center"/>
    </xf>
    <xf numFmtId="0" fontId="42" fillId="3" borderId="0" xfId="9" applyFont="1" applyFill="1" applyAlignment="1">
      <alignment horizontal="center" vertical="center"/>
    </xf>
    <xf numFmtId="0" fontId="40" fillId="3" borderId="0" xfId="9" applyFill="1" applyAlignment="1">
      <alignment horizontal="center" vertical="center" shrinkToFit="1"/>
    </xf>
    <xf numFmtId="0" fontId="40" fillId="3" borderId="30" xfId="9" applyFill="1" applyBorder="1" applyAlignment="1">
      <alignment horizontal="center" vertical="center"/>
    </xf>
    <xf numFmtId="0" fontId="43" fillId="3" borderId="0" xfId="9" applyFont="1" applyFill="1">
      <alignment vertical="center"/>
    </xf>
    <xf numFmtId="0" fontId="40" fillId="4" borderId="8" xfId="9" applyFill="1" applyBorder="1" applyAlignment="1">
      <alignment horizontal="center" vertical="center"/>
    </xf>
    <xf numFmtId="0" fontId="40" fillId="3" borderId="8" xfId="9" applyFill="1" applyBorder="1">
      <alignment vertical="center"/>
    </xf>
    <xf numFmtId="180" fontId="40" fillId="0" borderId="41" xfId="9" applyNumberFormat="1" applyBorder="1" applyAlignment="1">
      <alignment horizontal="center" vertical="center"/>
    </xf>
    <xf numFmtId="0" fontId="47" fillId="3" borderId="194" xfId="9" applyFont="1" applyFill="1" applyBorder="1" applyAlignment="1">
      <alignment vertical="center" wrapText="1"/>
    </xf>
    <xf numFmtId="38" fontId="46" fillId="4" borderId="194" xfId="10" applyFont="1" applyFill="1" applyBorder="1">
      <alignment vertical="center"/>
    </xf>
    <xf numFmtId="0" fontId="40" fillId="3" borderId="194" xfId="9" applyFill="1" applyBorder="1">
      <alignment vertical="center"/>
    </xf>
    <xf numFmtId="0" fontId="40" fillId="0" borderId="8" xfId="9" applyBorder="1">
      <alignment vertical="center"/>
    </xf>
    <xf numFmtId="0" fontId="40" fillId="0" borderId="8" xfId="9" applyBorder="1" applyAlignment="1">
      <alignment horizontal="center" vertical="center"/>
    </xf>
    <xf numFmtId="0" fontId="40" fillId="3" borderId="21" xfId="9" applyFill="1" applyBorder="1" applyAlignment="1">
      <alignment horizontal="center" vertical="center"/>
    </xf>
    <xf numFmtId="0" fontId="47" fillId="3" borderId="153" xfId="9" applyFont="1" applyFill="1" applyBorder="1" applyAlignment="1">
      <alignment vertical="center" wrapText="1"/>
    </xf>
    <xf numFmtId="38" fontId="46" fillId="4" borderId="153" xfId="10" applyFont="1" applyFill="1" applyBorder="1">
      <alignment vertical="center"/>
    </xf>
    <xf numFmtId="0" fontId="40" fillId="3" borderId="153" xfId="9" applyFill="1" applyBorder="1">
      <alignment vertical="center"/>
    </xf>
    <xf numFmtId="180" fontId="40" fillId="3" borderId="41" xfId="9" applyNumberFormat="1" applyFill="1" applyBorder="1" applyAlignment="1">
      <alignment horizontal="center" vertical="center"/>
    </xf>
    <xf numFmtId="0" fontId="47" fillId="3" borderId="124" xfId="9" applyFont="1" applyFill="1" applyBorder="1" applyAlignment="1">
      <alignment vertical="center" wrapText="1"/>
    </xf>
    <xf numFmtId="38" fontId="46" fillId="4" borderId="124" xfId="10" applyFont="1" applyFill="1" applyBorder="1">
      <alignment vertical="center"/>
    </xf>
    <xf numFmtId="0" fontId="40" fillId="3" borderId="124" xfId="9" applyFill="1" applyBorder="1">
      <alignment vertical="center"/>
    </xf>
    <xf numFmtId="0" fontId="40" fillId="3" borderId="33" xfId="9" applyFill="1" applyBorder="1" applyAlignment="1">
      <alignment horizontal="center" vertical="center"/>
    </xf>
    <xf numFmtId="181" fontId="23" fillId="3" borderId="33" xfId="10" applyNumberFormat="1" applyFont="1" applyFill="1" applyBorder="1" applyAlignment="1">
      <alignment horizontal="center" vertical="center"/>
    </xf>
    <xf numFmtId="0" fontId="40" fillId="3" borderId="33" xfId="9" applyFill="1" applyBorder="1" applyAlignment="1">
      <alignment vertical="center" wrapText="1"/>
    </xf>
    <xf numFmtId="38" fontId="23" fillId="3" borderId="33" xfId="10" applyFont="1" applyFill="1" applyBorder="1">
      <alignment vertical="center"/>
    </xf>
    <xf numFmtId="0" fontId="40" fillId="3" borderId="33" xfId="9" applyFill="1" applyBorder="1">
      <alignment vertical="center"/>
    </xf>
    <xf numFmtId="38" fontId="23" fillId="3" borderId="27" xfId="10" applyFont="1" applyFill="1" applyBorder="1">
      <alignment vertical="center"/>
    </xf>
    <xf numFmtId="0" fontId="40" fillId="3" borderId="27" xfId="9" applyFill="1" applyBorder="1">
      <alignment vertical="center"/>
    </xf>
    <xf numFmtId="176" fontId="40" fillId="3" borderId="24" xfId="9" applyNumberFormat="1" applyFill="1" applyBorder="1" applyAlignment="1">
      <alignment horizontal="center" vertical="center"/>
    </xf>
    <xf numFmtId="0" fontId="40" fillId="3" borderId="5" xfId="9" applyFill="1" applyBorder="1">
      <alignment vertical="center"/>
    </xf>
    <xf numFmtId="182" fontId="46" fillId="3" borderId="0" xfId="11" applyNumberFormat="1" applyFont="1" applyFill="1" applyBorder="1" applyAlignment="1">
      <alignment horizontal="center" vertical="center"/>
    </xf>
    <xf numFmtId="0" fontId="48" fillId="3" borderId="194" xfId="9" applyFont="1" applyFill="1" applyBorder="1" applyAlignment="1">
      <alignment vertical="center" wrapText="1"/>
    </xf>
    <xf numFmtId="0" fontId="40" fillId="4" borderId="21" xfId="9" applyFill="1" applyBorder="1" applyAlignment="1">
      <alignment horizontal="center" vertical="center"/>
    </xf>
    <xf numFmtId="0" fontId="48" fillId="3" borderId="153" xfId="9" applyFont="1" applyFill="1" applyBorder="1" applyAlignment="1">
      <alignment vertical="center" wrapText="1"/>
    </xf>
    <xf numFmtId="180" fontId="40" fillId="4" borderId="41" xfId="9" applyNumberFormat="1" applyFill="1" applyBorder="1" applyAlignment="1">
      <alignment horizontal="center" vertical="center"/>
    </xf>
    <xf numFmtId="0" fontId="48" fillId="3" borderId="124" xfId="9" applyFont="1" applyFill="1" applyBorder="1" applyAlignment="1">
      <alignment vertical="center" wrapText="1"/>
    </xf>
    <xf numFmtId="0" fontId="40" fillId="3" borderId="0" xfId="9" applyFill="1" applyAlignment="1">
      <alignment horizontal="left" vertical="center"/>
    </xf>
    <xf numFmtId="0" fontId="40" fillId="3" borderId="23" xfId="9" applyFill="1" applyBorder="1">
      <alignment vertical="center"/>
    </xf>
    <xf numFmtId="0" fontId="4" fillId="0" borderId="0" xfId="8" applyFont="1" applyAlignment="1">
      <alignment vertical="center"/>
    </xf>
    <xf numFmtId="0" fontId="4" fillId="0" borderId="0" xfId="8" applyFont="1" applyAlignment="1">
      <alignment horizontal="right" vertical="center"/>
    </xf>
    <xf numFmtId="0" fontId="4" fillId="0" borderId="0" xfId="8" applyFont="1" applyAlignment="1">
      <alignment vertical="top"/>
    </xf>
    <xf numFmtId="0" fontId="4" fillId="0" borderId="8" xfId="8" applyFont="1" applyBorder="1" applyAlignment="1">
      <alignment horizontal="centerContinuous" vertical="center"/>
    </xf>
    <xf numFmtId="0" fontId="4" fillId="0" borderId="11" xfId="8" applyFont="1" applyBorder="1" applyAlignment="1">
      <alignment horizontal="center" vertical="center"/>
    </xf>
    <xf numFmtId="0" fontId="4" fillId="0" borderId="24" xfId="8" applyFont="1" applyBorder="1" applyAlignment="1">
      <alignment vertical="center"/>
    </xf>
    <xf numFmtId="0" fontId="4" fillId="0" borderId="24" xfId="8" applyFont="1" applyBorder="1" applyAlignment="1">
      <alignment horizontal="center" vertical="center"/>
    </xf>
    <xf numFmtId="0" fontId="4" fillId="0" borderId="24" xfId="8" applyFont="1" applyBorder="1" applyAlignment="1">
      <alignment horizontal="left" vertical="center"/>
    </xf>
    <xf numFmtId="0" fontId="4" fillId="0" borderId="10" xfId="8" applyFont="1" applyBorder="1" applyAlignment="1">
      <alignment horizontal="left" vertical="center"/>
    </xf>
    <xf numFmtId="0" fontId="4" fillId="0" borderId="33" xfId="8" applyFont="1" applyBorder="1" applyAlignment="1">
      <alignment horizontal="left" vertical="center"/>
    </xf>
    <xf numFmtId="0" fontId="4" fillId="0" borderId="33" xfId="8" applyFont="1" applyBorder="1" applyAlignment="1">
      <alignment horizontal="center" vertical="center"/>
    </xf>
    <xf numFmtId="0" fontId="4" fillId="0" borderId="33" xfId="8" applyFont="1" applyBorder="1" applyAlignment="1">
      <alignment vertical="center"/>
    </xf>
    <xf numFmtId="0" fontId="4" fillId="0" borderId="43" xfId="8" applyFont="1" applyBorder="1" applyAlignment="1">
      <alignment horizontal="left" vertical="center"/>
    </xf>
    <xf numFmtId="0" fontId="10" fillId="0" borderId="0" xfId="8" applyFont="1" applyAlignment="1">
      <alignment vertical="center"/>
    </xf>
    <xf numFmtId="0" fontId="23" fillId="0" borderId="0" xfId="8"/>
    <xf numFmtId="0" fontId="49" fillId="0" borderId="0" xfId="8" applyFont="1" applyAlignment="1">
      <alignment vertical="center"/>
    </xf>
    <xf numFmtId="0" fontId="4" fillId="0" borderId="24" xfId="8" applyFont="1" applyBorder="1" applyAlignment="1">
      <alignment vertical="center" wrapText="1" shrinkToFit="1"/>
    </xf>
    <xf numFmtId="0" fontId="4" fillId="0" borderId="11" xfId="8" applyFont="1" applyBorder="1" applyAlignment="1">
      <alignment horizontal="left" vertical="center"/>
    </xf>
    <xf numFmtId="0" fontId="4" fillId="0" borderId="32" xfId="8" applyFont="1" applyBorder="1" applyAlignment="1">
      <alignment horizontal="left" vertical="center"/>
    </xf>
    <xf numFmtId="0" fontId="4" fillId="0" borderId="43" xfId="8" applyFont="1" applyBorder="1" applyAlignment="1">
      <alignment vertical="center"/>
    </xf>
    <xf numFmtId="0" fontId="4" fillId="0" borderId="32" xfId="8" applyFont="1" applyBorder="1" applyAlignment="1">
      <alignment horizontal="center" vertical="center"/>
    </xf>
    <xf numFmtId="49" fontId="4" fillId="0" borderId="0" xfId="8" applyNumberFormat="1" applyFont="1" applyAlignment="1">
      <alignment horizontal="left" vertical="center"/>
    </xf>
    <xf numFmtId="0" fontId="10" fillId="0" borderId="30" xfId="8" applyFont="1" applyBorder="1" applyAlignment="1">
      <alignment vertical="center"/>
    </xf>
    <xf numFmtId="0" fontId="10" fillId="0" borderId="5" xfId="8" applyFont="1" applyBorder="1" applyAlignment="1">
      <alignment horizontal="center" vertical="center"/>
    </xf>
    <xf numFmtId="0" fontId="4" fillId="0" borderId="30" xfId="8" applyFont="1" applyBorder="1" applyAlignment="1">
      <alignment vertical="center"/>
    </xf>
    <xf numFmtId="0" fontId="4" fillId="0" borderId="5" xfId="8" applyFont="1" applyBorder="1" applyAlignment="1">
      <alignment horizontal="center" vertical="center"/>
    </xf>
    <xf numFmtId="0" fontId="4" fillId="0" borderId="11" xfId="8" applyFont="1" applyBorder="1" applyAlignment="1">
      <alignment vertical="center"/>
    </xf>
    <xf numFmtId="1" fontId="4" fillId="0" borderId="24" xfId="8" applyNumberFormat="1" applyFont="1" applyBorder="1" applyAlignment="1">
      <alignment vertical="center"/>
    </xf>
    <xf numFmtId="0" fontId="4" fillId="0" borderId="30" xfId="8" applyFont="1" applyBorder="1" applyAlignment="1">
      <alignment horizontal="center" vertical="center"/>
    </xf>
    <xf numFmtId="0" fontId="10" fillId="0" borderId="0" xfId="8" applyFont="1" applyAlignment="1">
      <alignment horizontal="center" vertical="center"/>
    </xf>
    <xf numFmtId="0" fontId="50" fillId="0" borderId="0" xfId="8" applyFont="1" applyAlignment="1">
      <alignment horizontal="left" vertical="center"/>
    </xf>
    <xf numFmtId="0" fontId="4" fillId="0" borderId="0" xfId="8" applyFont="1" applyAlignment="1">
      <alignment horizontal="left" vertical="center" wrapText="1"/>
    </xf>
    <xf numFmtId="0" fontId="4" fillId="0" borderId="0" xfId="8" applyFont="1" applyAlignment="1">
      <alignment vertical="center" wrapText="1"/>
    </xf>
    <xf numFmtId="49" fontId="4" fillId="0" borderId="27" xfId="8" applyNumberFormat="1" applyFont="1" applyBorder="1" applyAlignment="1">
      <alignment horizontal="left" vertical="center"/>
    </xf>
    <xf numFmtId="0" fontId="4" fillId="0" borderId="171" xfId="8" applyFont="1" applyBorder="1" applyAlignment="1">
      <alignment horizontal="left" vertical="center"/>
    </xf>
    <xf numFmtId="0" fontId="37" fillId="0" borderId="24" xfId="8" applyFont="1" applyBorder="1" applyAlignment="1">
      <alignment vertical="center"/>
    </xf>
    <xf numFmtId="0" fontId="37" fillId="0" borderId="10" xfId="8" applyFont="1" applyBorder="1" applyAlignment="1">
      <alignment vertical="center"/>
    </xf>
    <xf numFmtId="0" fontId="37" fillId="0" borderId="0" xfId="8" applyFont="1" applyAlignment="1">
      <alignment vertical="center"/>
    </xf>
    <xf numFmtId="0" fontId="37" fillId="0" borderId="30" xfId="8" applyFont="1" applyBorder="1" applyAlignment="1">
      <alignment vertical="center"/>
    </xf>
    <xf numFmtId="0" fontId="37" fillId="0" borderId="33" xfId="8" applyFont="1" applyBorder="1" applyAlignment="1">
      <alignment vertical="center"/>
    </xf>
    <xf numFmtId="0" fontId="37" fillId="0" borderId="43" xfId="8" applyFont="1" applyBorder="1" applyAlignment="1">
      <alignment vertical="center"/>
    </xf>
    <xf numFmtId="0" fontId="4" fillId="0" borderId="27" xfId="8" applyFont="1" applyBorder="1" applyAlignment="1">
      <alignment vertical="center"/>
    </xf>
    <xf numFmtId="0" fontId="37" fillId="0" borderId="27" xfId="8" applyFont="1" applyBorder="1" applyAlignment="1">
      <alignment vertical="center"/>
    </xf>
    <xf numFmtId="0" fontId="37" fillId="0" borderId="22" xfId="8" applyFont="1" applyBorder="1" applyAlignment="1">
      <alignment vertical="center"/>
    </xf>
    <xf numFmtId="0" fontId="51" fillId="0" borderId="0" xfId="8" applyFont="1" applyAlignment="1">
      <alignment horizontal="center" vertical="center"/>
    </xf>
    <xf numFmtId="0" fontId="50" fillId="0" borderId="30" xfId="8" applyFont="1" applyBorder="1" applyAlignment="1">
      <alignment vertical="center" shrinkToFit="1"/>
    </xf>
    <xf numFmtId="0" fontId="4" fillId="0" borderId="8" xfId="8" applyFont="1" applyBorder="1" applyAlignment="1">
      <alignment horizontal="center" vertical="center"/>
    </xf>
    <xf numFmtId="0" fontId="4" fillId="0" borderId="21" xfId="8" applyFont="1" applyBorder="1" applyAlignment="1">
      <alignment horizontal="center" vertical="center"/>
    </xf>
    <xf numFmtId="0" fontId="37" fillId="0" borderId="27" xfId="8" applyFont="1" applyBorder="1" applyAlignment="1">
      <alignment horizontal="left" vertical="center"/>
    </xf>
    <xf numFmtId="182" fontId="4" fillId="0" borderId="0" xfId="8" applyNumberFormat="1" applyFont="1" applyAlignment="1">
      <alignment vertical="center"/>
    </xf>
    <xf numFmtId="0" fontId="4" fillId="0" borderId="5" xfId="8" applyFont="1" applyBorder="1" applyAlignment="1">
      <alignment vertical="center"/>
    </xf>
    <xf numFmtId="182" fontId="4" fillId="0" borderId="0" xfId="8" applyNumberFormat="1" applyFont="1" applyAlignment="1">
      <alignment horizontal="center" vertical="center"/>
    </xf>
    <xf numFmtId="182" fontId="4" fillId="0" borderId="27" xfId="8" applyNumberFormat="1" applyFont="1" applyBorder="1" applyAlignment="1">
      <alignment vertical="center"/>
    </xf>
    <xf numFmtId="0" fontId="4" fillId="0" borderId="22" xfId="8" applyFont="1" applyBorder="1" applyAlignment="1">
      <alignment vertical="center"/>
    </xf>
    <xf numFmtId="0" fontId="4" fillId="0" borderId="32" xfId="8" applyFont="1" applyBorder="1" applyAlignment="1">
      <alignment horizontal="center" vertical="center" wrapText="1"/>
    </xf>
    <xf numFmtId="0" fontId="4" fillId="0" borderId="33" xfId="8" applyFont="1" applyBorder="1" applyAlignment="1">
      <alignment horizontal="center" vertical="center" wrapText="1"/>
    </xf>
    <xf numFmtId="0" fontId="4" fillId="0" borderId="43" xfId="8" applyFont="1" applyBorder="1" applyAlignment="1">
      <alignment horizontal="center" vertical="center" wrapText="1"/>
    </xf>
    <xf numFmtId="182" fontId="4" fillId="0" borderId="33" xfId="8" applyNumberFormat="1" applyFont="1" applyBorder="1" applyAlignment="1">
      <alignment vertical="center"/>
    </xf>
    <xf numFmtId="0" fontId="50" fillId="0" borderId="0" xfId="8" applyFont="1" applyAlignment="1">
      <alignment horizontal="left" vertical="top"/>
    </xf>
    <xf numFmtId="0" fontId="4" fillId="0" borderId="23" xfId="8" applyFont="1" applyBorder="1" applyAlignment="1">
      <alignment horizontal="center" vertical="center" wrapText="1"/>
    </xf>
    <xf numFmtId="0" fontId="4" fillId="0" borderId="27" xfId="8" applyFont="1" applyBorder="1" applyAlignment="1">
      <alignment horizontal="center" vertical="center" wrapText="1"/>
    </xf>
    <xf numFmtId="0" fontId="4" fillId="0" borderId="22" xfId="8" applyFont="1" applyBorder="1" applyAlignment="1">
      <alignment horizontal="center" vertical="center" wrapText="1"/>
    </xf>
    <xf numFmtId="0" fontId="4" fillId="0" borderId="0" xfId="8" applyFont="1" applyAlignment="1">
      <alignment horizontal="center" vertical="center" wrapText="1"/>
    </xf>
    <xf numFmtId="0" fontId="53" fillId="0" borderId="0" xfId="8" applyFont="1" applyAlignment="1">
      <alignment vertical="top"/>
    </xf>
    <xf numFmtId="0" fontId="4" fillId="0" borderId="0" xfId="8" applyFont="1" applyAlignment="1">
      <alignment horizontal="left"/>
    </xf>
    <xf numFmtId="0" fontId="4" fillId="0" borderId="0" xfId="8" applyFont="1" applyAlignment="1">
      <alignment horizontal="center"/>
    </xf>
    <xf numFmtId="0" fontId="4" fillId="0" borderId="23" xfId="8" applyFont="1" applyBorder="1" applyAlignment="1">
      <alignment horizontal="center"/>
    </xf>
    <xf numFmtId="0" fontId="53" fillId="0" borderId="0" xfId="8" applyFont="1" applyAlignment="1">
      <alignment vertical="center" wrapText="1"/>
    </xf>
    <xf numFmtId="0" fontId="53" fillId="0" borderId="0" xfId="8" applyFont="1" applyAlignment="1">
      <alignment horizontal="left" vertical="center" wrapText="1"/>
    </xf>
    <xf numFmtId="0" fontId="53" fillId="0" borderId="0" xfId="8" applyFont="1" applyAlignment="1">
      <alignment horizontal="left"/>
    </xf>
    <xf numFmtId="0" fontId="53" fillId="0" borderId="0" xfId="8" applyFont="1"/>
    <xf numFmtId="0" fontId="37" fillId="0" borderId="11" xfId="8" applyFont="1" applyBorder="1" applyAlignment="1">
      <alignment horizontal="left" vertical="center"/>
    </xf>
    <xf numFmtId="0" fontId="37" fillId="0" borderId="24" xfId="8" applyFont="1" applyBorder="1" applyAlignment="1">
      <alignment horizontal="left" vertical="center"/>
    </xf>
    <xf numFmtId="0" fontId="37" fillId="0" borderId="10" xfId="8" applyFont="1" applyBorder="1" applyAlignment="1">
      <alignment horizontal="left" vertical="center"/>
    </xf>
    <xf numFmtId="0" fontId="23" fillId="0" borderId="24" xfId="8" applyBorder="1"/>
    <xf numFmtId="0" fontId="4" fillId="0" borderId="5" xfId="8" applyFont="1" applyBorder="1"/>
    <xf numFmtId="0" fontId="4" fillId="0" borderId="5" xfId="8" applyFont="1" applyBorder="1" applyAlignment="1">
      <alignment vertical="center" wrapText="1"/>
    </xf>
    <xf numFmtId="0" fontId="55" fillId="0" borderId="0" xfId="8" applyFont="1" applyAlignment="1">
      <alignment wrapText="1"/>
    </xf>
    <xf numFmtId="0" fontId="37" fillId="0" borderId="45" xfId="8" applyFont="1" applyBorder="1" applyAlignment="1">
      <alignment vertical="center"/>
    </xf>
    <xf numFmtId="0" fontId="55" fillId="0" borderId="0" xfId="8" applyFont="1" applyAlignment="1">
      <alignment horizontal="left" wrapText="1"/>
    </xf>
    <xf numFmtId="0" fontId="4" fillId="0" borderId="21" xfId="8" applyFont="1" applyBorder="1" applyAlignment="1">
      <alignment vertical="center"/>
    </xf>
    <xf numFmtId="0" fontId="37" fillId="0" borderId="5" xfId="8" applyFont="1" applyBorder="1" applyAlignment="1">
      <alignment vertical="center"/>
    </xf>
    <xf numFmtId="0" fontId="37" fillId="0" borderId="8" xfId="8" applyFont="1" applyBorder="1" applyAlignment="1">
      <alignment vertical="center"/>
    </xf>
    <xf numFmtId="0" fontId="37" fillId="0" borderId="30" xfId="8" applyFont="1" applyBorder="1" applyAlignment="1">
      <alignment horizontal="center" vertical="center"/>
    </xf>
    <xf numFmtId="0" fontId="23" fillId="0" borderId="33" xfId="8" applyBorder="1"/>
    <xf numFmtId="0" fontId="23" fillId="0" borderId="27" xfId="8" applyBorder="1"/>
    <xf numFmtId="0" fontId="4" fillId="0" borderId="41" xfId="8" applyFont="1" applyBorder="1" applyAlignment="1">
      <alignment vertical="center" wrapText="1"/>
    </xf>
    <xf numFmtId="0" fontId="37" fillId="0" borderId="41" xfId="8" applyFont="1" applyBorder="1" applyAlignment="1">
      <alignment vertical="center"/>
    </xf>
    <xf numFmtId="0" fontId="4" fillId="0" borderId="41" xfId="8" applyFont="1" applyBorder="1" applyAlignment="1">
      <alignment vertical="center"/>
    </xf>
    <xf numFmtId="0" fontId="37" fillId="0" borderId="11" xfId="8" applyFont="1" applyBorder="1" applyAlignment="1">
      <alignment vertical="center"/>
    </xf>
    <xf numFmtId="183" fontId="4" fillId="0" borderId="24" xfId="8" applyNumberFormat="1" applyFont="1" applyBorder="1" applyAlignment="1">
      <alignment horizontal="center" vertical="center"/>
    </xf>
    <xf numFmtId="183" fontId="4" fillId="0" borderId="10" xfId="8" applyNumberFormat="1" applyFont="1" applyBorder="1" applyAlignment="1">
      <alignment horizontal="center" vertical="center"/>
    </xf>
    <xf numFmtId="183" fontId="4" fillId="0" borderId="30" xfId="8" applyNumberFormat="1" applyFont="1" applyBorder="1" applyAlignment="1">
      <alignment vertical="center"/>
    </xf>
    <xf numFmtId="0" fontId="4" fillId="0" borderId="23" xfId="8" applyFont="1" applyBorder="1" applyAlignment="1">
      <alignment vertical="center" wrapText="1"/>
    </xf>
    <xf numFmtId="183" fontId="4" fillId="0" borderId="27" xfId="8" applyNumberFormat="1" applyFont="1" applyBorder="1" applyAlignment="1">
      <alignment horizontal="center" vertical="center"/>
    </xf>
    <xf numFmtId="183" fontId="4" fillId="0" borderId="22" xfId="8" applyNumberFormat="1" applyFont="1" applyBorder="1" applyAlignment="1">
      <alignment vertical="center"/>
    </xf>
    <xf numFmtId="0" fontId="53" fillId="0" borderId="0" xfId="8" applyFont="1" applyAlignment="1">
      <alignment vertical="top" wrapText="1"/>
    </xf>
    <xf numFmtId="0" fontId="53" fillId="0" borderId="0" xfId="8" applyFont="1" applyAlignment="1">
      <alignment horizontal="center" vertical="center"/>
    </xf>
    <xf numFmtId="0" fontId="53" fillId="0" borderId="0" xfId="8" applyFont="1" applyAlignment="1">
      <alignment horizontal="left" vertical="top"/>
    </xf>
    <xf numFmtId="0" fontId="4" fillId="0" borderId="0" xfId="8" applyFont="1" applyAlignment="1">
      <alignment horizontal="left" vertical="top"/>
    </xf>
    <xf numFmtId="0" fontId="53" fillId="0" borderId="0" xfId="8" applyFont="1" applyAlignment="1">
      <alignment vertical="center"/>
    </xf>
    <xf numFmtId="0" fontId="4" fillId="0" borderId="32" xfId="8" applyFont="1" applyBorder="1" applyAlignment="1">
      <alignment vertical="center"/>
    </xf>
    <xf numFmtId="0" fontId="56" fillId="0" borderId="5" xfId="8" applyFont="1" applyBorder="1" applyAlignment="1">
      <alignment vertical="center"/>
    </xf>
    <xf numFmtId="0" fontId="56" fillId="0" borderId="23" xfId="8" applyFont="1" applyBorder="1" applyAlignment="1">
      <alignment vertical="center"/>
    </xf>
    <xf numFmtId="0" fontId="56" fillId="0" borderId="0" xfId="8" applyFont="1" applyAlignment="1">
      <alignment horizontal="left" vertical="center"/>
    </xf>
    <xf numFmtId="0" fontId="55" fillId="0" borderId="0" xfId="8" applyFont="1" applyAlignment="1">
      <alignment horizontal="left" vertical="center"/>
    </xf>
    <xf numFmtId="0" fontId="51" fillId="0" borderId="33" xfId="8" applyFont="1" applyBorder="1" applyAlignment="1">
      <alignment horizontal="center" vertical="center"/>
    </xf>
    <xf numFmtId="0" fontId="4" fillId="0" borderId="8" xfId="8" applyFont="1" applyBorder="1" applyAlignment="1">
      <alignment vertical="center"/>
    </xf>
    <xf numFmtId="0" fontId="4" fillId="0" borderId="23" xfId="8" applyFont="1" applyBorder="1" applyAlignment="1">
      <alignment vertical="center"/>
    </xf>
    <xf numFmtId="0" fontId="10" fillId="0" borderId="0" xfId="8" applyFont="1" applyAlignment="1">
      <alignment horizontal="center" vertical="center" wrapText="1"/>
    </xf>
    <xf numFmtId="0" fontId="10" fillId="0" borderId="5" xfId="8" applyFont="1" applyBorder="1" applyAlignment="1">
      <alignment vertical="center"/>
    </xf>
    <xf numFmtId="0" fontId="23" fillId="0" borderId="0" xfId="8" applyAlignment="1">
      <alignment horizontal="center"/>
    </xf>
    <xf numFmtId="0" fontId="4" fillId="0" borderId="33" xfId="8" applyFont="1" applyBorder="1" applyAlignment="1">
      <alignment horizontal="left" vertical="center" wrapText="1"/>
    </xf>
    <xf numFmtId="0" fontId="4" fillId="0" borderId="43" xfId="8" applyFont="1" applyBorder="1" applyAlignment="1">
      <alignment horizontal="left" vertical="center" wrapText="1"/>
    </xf>
    <xf numFmtId="0" fontId="57" fillId="0" borderId="0" xfId="8" applyFont="1" applyAlignment="1">
      <alignment vertical="center"/>
    </xf>
    <xf numFmtId="0" fontId="10" fillId="0" borderId="27" xfId="8" applyFont="1" applyBorder="1" applyAlignment="1">
      <alignment horizontal="center" vertical="center"/>
    </xf>
    <xf numFmtId="0" fontId="58" fillId="0" borderId="0" xfId="8" applyFont="1" applyAlignment="1">
      <alignment vertical="center"/>
    </xf>
    <xf numFmtId="0" fontId="59" fillId="0" borderId="0" xfId="13" applyFont="1">
      <alignment vertical="center"/>
    </xf>
    <xf numFmtId="0" fontId="60" fillId="0" borderId="0" xfId="13" applyFont="1" applyAlignment="1">
      <alignment horizontal="right" vertical="center"/>
    </xf>
    <xf numFmtId="0" fontId="59" fillId="0" borderId="0" xfId="13" applyFont="1" applyAlignment="1">
      <alignment horizontal="right" vertical="center"/>
    </xf>
    <xf numFmtId="0" fontId="23" fillId="0" borderId="0" xfId="13">
      <alignment vertical="center"/>
    </xf>
    <xf numFmtId="0" fontId="30" fillId="0" borderId="0" xfId="13" applyFont="1" applyAlignment="1">
      <alignment horizontal="right" vertical="center"/>
    </xf>
    <xf numFmtId="0" fontId="23" fillId="0" borderId="0" xfId="13" applyAlignment="1">
      <alignment horizontal="left" vertical="center"/>
    </xf>
    <xf numFmtId="0" fontId="23" fillId="0" borderId="0" xfId="13" applyAlignment="1">
      <alignment horizontal="right" vertical="center"/>
    </xf>
    <xf numFmtId="0" fontId="23" fillId="0" borderId="24" xfId="13" applyBorder="1">
      <alignment vertical="center"/>
    </xf>
    <xf numFmtId="0" fontId="23" fillId="0" borderId="10" xfId="13" applyBorder="1">
      <alignment vertical="center"/>
    </xf>
    <xf numFmtId="0" fontId="23" fillId="0" borderId="0" xfId="13" applyAlignment="1">
      <alignment horizontal="center" vertical="center"/>
    </xf>
    <xf numFmtId="0" fontId="59" fillId="0" borderId="0" xfId="13" applyFont="1" applyAlignment="1">
      <alignment horizontal="left" vertical="center"/>
    </xf>
    <xf numFmtId="0" fontId="59" fillId="0" borderId="24" xfId="13" applyFont="1" applyBorder="1">
      <alignment vertical="center"/>
    </xf>
    <xf numFmtId="0" fontId="59" fillId="0" borderId="10" xfId="13" applyFont="1" applyBorder="1">
      <alignment vertical="center"/>
    </xf>
    <xf numFmtId="0" fontId="59" fillId="0" borderId="0" xfId="13" applyFont="1" applyAlignment="1">
      <alignment horizontal="center" vertical="center"/>
    </xf>
    <xf numFmtId="0" fontId="4" fillId="0" borderId="33" xfId="8" applyFont="1" applyBorder="1" applyAlignment="1">
      <alignment vertical="center" wrapText="1"/>
    </xf>
    <xf numFmtId="0" fontId="4" fillId="0" borderId="11" xfId="8" applyFont="1" applyBorder="1" applyAlignment="1">
      <alignment horizontal="center" vertical="center" textRotation="255" wrapText="1"/>
    </xf>
    <xf numFmtId="0" fontId="10" fillId="0" borderId="11" xfId="8" applyFont="1" applyBorder="1" applyAlignment="1">
      <alignment horizontal="center" vertical="center"/>
    </xf>
    <xf numFmtId="0" fontId="10" fillId="0" borderId="24" xfId="8" applyFont="1" applyBorder="1" applyAlignment="1">
      <alignment horizontal="center" vertical="center"/>
    </xf>
    <xf numFmtId="0" fontId="4" fillId="0" borderId="32" xfId="8" applyFont="1" applyBorder="1" applyAlignment="1">
      <alignment horizontal="center" vertical="center" textRotation="255" wrapText="1"/>
    </xf>
    <xf numFmtId="0" fontId="4" fillId="0" borderId="185" xfId="8" applyFont="1" applyBorder="1" applyAlignment="1">
      <alignment horizontal="center" vertical="center" textRotation="255" wrapText="1"/>
    </xf>
    <xf numFmtId="0" fontId="4" fillId="0" borderId="5" xfId="8" applyFont="1" applyBorder="1" applyAlignment="1">
      <alignment horizontal="center" vertical="center" textRotation="255" shrinkToFit="1"/>
    </xf>
    <xf numFmtId="0" fontId="63" fillId="0" borderId="0" xfId="8" applyFont="1" applyAlignment="1">
      <alignment horizontal="justify"/>
    </xf>
    <xf numFmtId="0" fontId="4" fillId="0" borderId="23" xfId="8" applyFont="1" applyBorder="1"/>
    <xf numFmtId="0" fontId="25" fillId="0" borderId="124" xfId="7" applyFont="1" applyBorder="1" applyAlignment="1">
      <alignment horizontal="center" vertical="center"/>
    </xf>
    <xf numFmtId="0" fontId="29" fillId="0" borderId="124" xfId="7" applyFont="1" applyBorder="1" applyAlignment="1">
      <alignment vertical="center" wrapText="1"/>
    </xf>
    <xf numFmtId="0" fontId="4" fillId="3" borderId="165" xfId="8" applyFont="1" applyFill="1" applyBorder="1" applyAlignment="1">
      <alignment horizontal="left" vertical="center" shrinkToFit="1"/>
    </xf>
    <xf numFmtId="0" fontId="25" fillId="0" borderId="142" xfId="7" applyFont="1" applyBorder="1" applyAlignment="1">
      <alignment horizontal="left" vertical="center" wrapText="1"/>
    </xf>
    <xf numFmtId="0" fontId="27" fillId="0" borderId="143" xfId="7" applyFont="1" applyBorder="1" applyAlignment="1">
      <alignment horizontal="center" vertical="center"/>
    </xf>
    <xf numFmtId="0" fontId="27" fillId="0" borderId="0" xfId="7" applyFont="1" applyAlignment="1">
      <alignment horizontal="left" vertical="center"/>
    </xf>
    <xf numFmtId="0" fontId="27" fillId="0" borderId="0" xfId="7" applyFont="1">
      <alignment vertical="center"/>
    </xf>
    <xf numFmtId="0" fontId="29" fillId="0" borderId="0" xfId="7" applyFont="1" applyAlignment="1">
      <alignment horizontal="right" vertical="center"/>
    </xf>
    <xf numFmtId="0" fontId="29" fillId="0" borderId="0" xfId="7" applyFont="1">
      <alignment vertical="center"/>
    </xf>
    <xf numFmtId="0" fontId="29" fillId="3" borderId="0" xfId="7" applyFont="1" applyFill="1">
      <alignment vertical="center"/>
    </xf>
    <xf numFmtId="0" fontId="28" fillId="7" borderId="32" xfId="7" applyFont="1" applyFill="1" applyBorder="1" applyAlignment="1">
      <alignment horizontal="center" vertical="center" wrapText="1"/>
    </xf>
    <xf numFmtId="0" fontId="25" fillId="7" borderId="45" xfId="7" applyFont="1" applyFill="1" applyBorder="1" applyAlignment="1">
      <alignment horizontal="center" vertical="center" wrapText="1"/>
    </xf>
    <xf numFmtId="0" fontId="25" fillId="0" borderId="200" xfId="7" applyFont="1" applyBorder="1" applyAlignment="1">
      <alignment horizontal="center" vertical="center"/>
    </xf>
    <xf numFmtId="0" fontId="25" fillId="0" borderId="201" xfId="7" applyFont="1" applyBorder="1" applyAlignment="1">
      <alignment horizontal="center" vertical="center"/>
    </xf>
    <xf numFmtId="0" fontId="27" fillId="0" borderId="202" xfId="7" applyFont="1" applyBorder="1" applyAlignment="1">
      <alignment horizontal="center" vertical="center"/>
    </xf>
    <xf numFmtId="0" fontId="29" fillId="0" borderId="204" xfId="7" applyFont="1" applyBorder="1" applyAlignment="1">
      <alignment vertical="center" wrapText="1"/>
    </xf>
    <xf numFmtId="0" fontId="29" fillId="0" borderId="205" xfId="7" applyFont="1" applyBorder="1" applyAlignment="1">
      <alignment vertical="center" wrapText="1"/>
    </xf>
    <xf numFmtId="0" fontId="27" fillId="0" borderId="13" xfId="7" applyFont="1" applyBorder="1" applyAlignment="1">
      <alignment horizontal="center" vertical="center"/>
    </xf>
    <xf numFmtId="0" fontId="27" fillId="0" borderId="14" xfId="7" applyFont="1" applyBorder="1" applyAlignment="1">
      <alignment horizontal="left" vertical="center"/>
    </xf>
    <xf numFmtId="0" fontId="27" fillId="0" borderId="14" xfId="7" applyFont="1" applyBorder="1">
      <alignment vertical="center"/>
    </xf>
    <xf numFmtId="0" fontId="25" fillId="0" borderId="141" xfId="5" applyFont="1" applyBorder="1" applyAlignment="1">
      <alignment vertical="center" wrapText="1"/>
    </xf>
    <xf numFmtId="0" fontId="25" fillId="0" borderId="144" xfId="5" applyFont="1" applyBorder="1" applyAlignment="1">
      <alignment vertical="center" wrapText="1"/>
    </xf>
    <xf numFmtId="0" fontId="25" fillId="0" borderId="152" xfId="5" applyFont="1" applyBorder="1" applyAlignment="1">
      <alignment vertical="center" wrapText="1"/>
    </xf>
    <xf numFmtId="0" fontId="27" fillId="3" borderId="138" xfId="5" applyFont="1" applyFill="1" applyBorder="1" applyAlignment="1">
      <alignment horizontal="left" vertical="center" wrapText="1"/>
    </xf>
    <xf numFmtId="0" fontId="26" fillId="3" borderId="125" xfId="5" applyFill="1" applyBorder="1">
      <alignment vertical="center"/>
    </xf>
    <xf numFmtId="0" fontId="27" fillId="0" borderId="138" xfId="2" applyFont="1" applyBorder="1" applyAlignment="1">
      <alignment horizontal="left" vertical="center" wrapText="1"/>
    </xf>
    <xf numFmtId="0" fontId="27" fillId="0" borderId="125" xfId="2" applyFont="1" applyBorder="1" applyAlignment="1">
      <alignment horizontal="left" vertical="center" wrapText="1"/>
    </xf>
    <xf numFmtId="0" fontId="27" fillId="0" borderId="27" xfId="5" applyFont="1" applyBorder="1" applyAlignment="1">
      <alignment horizontal="left" vertical="center" wrapText="1"/>
    </xf>
    <xf numFmtId="0" fontId="27" fillId="0" borderId="22" xfId="5" applyFont="1" applyBorder="1" applyAlignment="1">
      <alignment horizontal="left" vertical="center" wrapText="1"/>
    </xf>
    <xf numFmtId="0" fontId="25" fillId="0" borderId="30" xfId="5" applyFont="1" applyBorder="1" applyAlignment="1">
      <alignment vertical="center" wrapText="1"/>
    </xf>
    <xf numFmtId="0" fontId="25" fillId="0" borderId="127" xfId="2" applyFont="1" applyBorder="1" applyAlignment="1">
      <alignment horizontal="center" vertical="center" wrapText="1"/>
    </xf>
    <xf numFmtId="0" fontId="25" fillId="0" borderId="129" xfId="2" applyFont="1" applyBorder="1" applyAlignment="1">
      <alignment horizontal="center" vertical="center" wrapText="1"/>
    </xf>
    <xf numFmtId="0" fontId="25" fillId="0" borderId="130" xfId="2" applyFont="1" applyBorder="1" applyAlignment="1">
      <alignment horizontal="center" vertical="center" wrapText="1"/>
    </xf>
    <xf numFmtId="0" fontId="27" fillId="0" borderId="126" xfId="6" applyFont="1" applyBorder="1" applyAlignment="1">
      <alignment horizontal="left" vertical="center" wrapText="1"/>
    </xf>
    <xf numFmtId="0" fontId="27" fillId="0" borderId="122" xfId="6" applyFont="1" applyBorder="1" applyAlignment="1">
      <alignment horizontal="left" vertical="center" wrapText="1"/>
    </xf>
    <xf numFmtId="0" fontId="27" fillId="0" borderId="126" xfId="3" applyFont="1" applyBorder="1" applyAlignment="1">
      <alignment horizontal="left" vertical="center" wrapText="1"/>
    </xf>
    <xf numFmtId="0" fontId="27" fillId="0" borderId="122" xfId="3" applyFont="1" applyBorder="1" applyAlignment="1">
      <alignment horizontal="left" vertical="center" wrapText="1"/>
    </xf>
    <xf numFmtId="0" fontId="25" fillId="0" borderId="141" xfId="6" applyFont="1" applyBorder="1" applyAlignment="1">
      <alignment vertical="center" wrapText="1"/>
    </xf>
    <xf numFmtId="0" fontId="25" fillId="0" borderId="144" xfId="6" applyFont="1" applyBorder="1" applyAlignment="1">
      <alignment vertical="center" wrapText="1"/>
    </xf>
    <xf numFmtId="0" fontId="25" fillId="0" borderId="142" xfId="6" applyFont="1" applyBorder="1" applyAlignment="1">
      <alignment vertical="center" wrapText="1"/>
    </xf>
    <xf numFmtId="0" fontId="25" fillId="0" borderId="145" xfId="6" applyFont="1" applyBorder="1" applyAlignment="1">
      <alignment horizontal="center" vertical="center" wrapText="1"/>
    </xf>
    <xf numFmtId="0" fontId="25" fillId="0" borderId="147" xfId="6" applyFont="1" applyBorder="1" applyAlignment="1">
      <alignment horizontal="center" vertical="center" wrapText="1"/>
    </xf>
    <xf numFmtId="0" fontId="25" fillId="0" borderId="146" xfId="6" applyFont="1" applyBorder="1" applyAlignment="1">
      <alignment horizontal="center" vertical="center" wrapText="1"/>
    </xf>
    <xf numFmtId="0" fontId="27" fillId="0" borderId="126" xfId="6" applyFont="1" applyBorder="1" applyAlignment="1">
      <alignment vertical="center" wrapText="1"/>
    </xf>
    <xf numFmtId="0" fontId="27" fillId="0" borderId="122" xfId="6" applyFont="1" applyBorder="1" applyAlignment="1">
      <alignment vertical="center" wrapText="1"/>
    </xf>
    <xf numFmtId="0" fontId="27" fillId="0" borderId="126" xfId="5" applyFont="1" applyBorder="1" applyAlignment="1">
      <alignment horizontal="left" vertical="center" wrapText="1"/>
    </xf>
    <xf numFmtId="0" fontId="23" fillId="0" borderId="122" xfId="5" applyFont="1" applyBorder="1" applyAlignment="1">
      <alignment horizontal="left" vertical="center" wrapText="1"/>
    </xf>
    <xf numFmtId="0" fontId="27" fillId="0" borderId="126" xfId="6" applyFont="1" applyBorder="1" applyAlignment="1">
      <alignment horizontal="left" vertical="center" shrinkToFit="1"/>
    </xf>
    <xf numFmtId="0" fontId="27" fillId="0" borderId="122" xfId="6" applyFont="1" applyBorder="1" applyAlignment="1">
      <alignment horizontal="left" vertical="center" shrinkToFit="1"/>
    </xf>
    <xf numFmtId="0" fontId="25" fillId="0" borderId="141" xfId="2" applyFont="1" applyBorder="1" applyAlignment="1">
      <alignment horizontal="left" vertical="center" wrapText="1"/>
    </xf>
    <xf numFmtId="0" fontId="25" fillId="0" borderId="144" xfId="2" applyFont="1" applyBorder="1" applyAlignment="1">
      <alignment horizontal="left" vertical="center" wrapText="1"/>
    </xf>
    <xf numFmtId="0" fontId="27" fillId="0" borderId="138" xfId="5" applyFont="1" applyBorder="1" applyAlignment="1">
      <alignment horizontal="left" vertical="center" wrapText="1"/>
    </xf>
    <xf numFmtId="0" fontId="27" fillId="0" borderId="125" xfId="5" applyFont="1" applyBorder="1" applyAlignment="1">
      <alignment horizontal="left" vertical="center" wrapText="1"/>
    </xf>
    <xf numFmtId="0" fontId="27" fillId="0" borderId="126" xfId="2" applyFont="1" applyBorder="1" applyAlignment="1">
      <alignment horizontal="left" vertical="center" wrapText="1"/>
    </xf>
    <xf numFmtId="0" fontId="27" fillId="0" borderId="122" xfId="2" applyFont="1" applyBorder="1" applyAlignment="1">
      <alignment horizontal="left" vertical="center" wrapText="1"/>
    </xf>
    <xf numFmtId="0" fontId="25" fillId="0" borderId="142" xfId="2" applyFont="1" applyBorder="1" applyAlignment="1">
      <alignment horizontal="left" vertical="center" wrapText="1"/>
    </xf>
    <xf numFmtId="0" fontId="27" fillId="0" borderId="138" xfId="6" applyFont="1" applyBorder="1" applyAlignment="1">
      <alignment horizontal="left" vertical="center" wrapText="1"/>
    </xf>
    <xf numFmtId="0" fontId="27" fillId="0" borderId="125" xfId="6" applyFont="1" applyBorder="1" applyAlignment="1">
      <alignment horizontal="left" vertical="center" wrapText="1"/>
    </xf>
    <xf numFmtId="0" fontId="25" fillId="0" borderId="141" xfId="2" applyFont="1" applyBorder="1" applyAlignment="1">
      <alignment vertical="center" wrapText="1"/>
    </xf>
    <xf numFmtId="0" fontId="25" fillId="0" borderId="144" xfId="2" applyFont="1" applyBorder="1" applyAlignment="1">
      <alignment vertical="center" wrapText="1"/>
    </xf>
    <xf numFmtId="0" fontId="25" fillId="0" borderId="142" xfId="2" applyFont="1" applyBorder="1" applyAlignment="1">
      <alignment vertical="center" wrapText="1"/>
    </xf>
    <xf numFmtId="0" fontId="27" fillId="3" borderId="126" xfId="2" applyFont="1" applyFill="1" applyBorder="1" applyAlignment="1">
      <alignment horizontal="left" vertical="center" wrapText="1"/>
    </xf>
    <xf numFmtId="0" fontId="27" fillId="3" borderId="122" xfId="2" applyFont="1" applyFill="1" applyBorder="1" applyAlignment="1">
      <alignment horizontal="left" vertical="center" wrapText="1"/>
    </xf>
    <xf numFmtId="0" fontId="25" fillId="0" borderId="142" xfId="5" applyFont="1" applyBorder="1" applyAlignment="1">
      <alignment vertical="center" wrapText="1"/>
    </xf>
    <xf numFmtId="0" fontId="25" fillId="0" borderId="145" xfId="5" applyFont="1" applyBorder="1" applyAlignment="1">
      <alignment horizontal="center" vertical="center" wrapText="1"/>
    </xf>
    <xf numFmtId="0" fontId="25" fillId="0" borderId="146" xfId="5" applyFont="1" applyBorder="1" applyAlignment="1">
      <alignment horizontal="center" vertical="center" wrapText="1"/>
    </xf>
    <xf numFmtId="0" fontId="27" fillId="0" borderId="126" xfId="5" applyFont="1" applyBorder="1" applyAlignment="1">
      <alignment vertical="center" wrapText="1"/>
    </xf>
    <xf numFmtId="0" fontId="27" fillId="0" borderId="122" xfId="5" applyFont="1" applyBorder="1" applyAlignment="1">
      <alignment vertical="center" wrapText="1"/>
    </xf>
    <xf numFmtId="0" fontId="25" fillId="0" borderId="145" xfId="2" applyFont="1" applyBorder="1" applyAlignment="1">
      <alignment horizontal="center" vertical="center" wrapText="1"/>
    </xf>
    <xf numFmtId="0" fontId="25" fillId="0" borderId="147" xfId="2" applyFont="1" applyBorder="1" applyAlignment="1">
      <alignment horizontal="center" vertical="center" wrapText="1"/>
    </xf>
    <xf numFmtId="0" fontId="25" fillId="0" borderId="146" xfId="2" applyFont="1" applyBorder="1" applyAlignment="1">
      <alignment horizontal="center" vertical="center" wrapText="1"/>
    </xf>
    <xf numFmtId="0" fontId="25" fillId="0" borderId="127" xfId="2" applyFont="1" applyBorder="1" applyAlignment="1">
      <alignment horizontal="left" vertical="center" wrapText="1"/>
    </xf>
    <xf numFmtId="0" fontId="25" fillId="0" borderId="130" xfId="2" applyFont="1" applyBorder="1" applyAlignment="1">
      <alignment horizontal="left" vertical="center" wrapText="1"/>
    </xf>
    <xf numFmtId="0" fontId="25" fillId="0" borderId="129" xfId="2" applyFont="1" applyBorder="1" applyAlignment="1">
      <alignment horizontal="left" vertical="center" wrapText="1"/>
    </xf>
    <xf numFmtId="0" fontId="27" fillId="0" borderId="122" xfId="5" applyFont="1" applyBorder="1" applyAlignment="1">
      <alignment horizontal="left" vertical="center" wrapText="1"/>
    </xf>
    <xf numFmtId="0" fontId="25" fillId="0" borderId="0" xfId="5" applyFont="1" applyAlignment="1">
      <alignment vertical="center" wrapText="1"/>
    </xf>
    <xf numFmtId="0" fontId="25" fillId="0" borderId="138" xfId="5" applyFont="1" applyBorder="1" applyAlignment="1">
      <alignment vertical="center" wrapText="1"/>
    </xf>
    <xf numFmtId="0" fontId="25" fillId="0" borderId="127" xfId="4" applyFont="1" applyBorder="1" applyAlignment="1">
      <alignment horizontal="center" vertical="center" wrapText="1"/>
    </xf>
    <xf numFmtId="0" fontId="25" fillId="0" borderId="130" xfId="4" applyFont="1" applyBorder="1" applyAlignment="1">
      <alignment horizontal="center" vertical="center" wrapText="1"/>
    </xf>
    <xf numFmtId="0" fontId="27" fillId="0" borderId="138" xfId="7" applyFont="1" applyBorder="1" applyAlignment="1">
      <alignment horizontal="left" vertical="center" wrapText="1"/>
    </xf>
    <xf numFmtId="0" fontId="27" fillId="0" borderId="125" xfId="7" applyFont="1" applyBorder="1" applyAlignment="1">
      <alignment horizontal="left" vertical="center" wrapText="1"/>
    </xf>
    <xf numFmtId="0" fontId="27" fillId="0" borderId="126" xfId="7" applyFont="1" applyBorder="1" applyAlignment="1">
      <alignment horizontal="left" vertical="center" wrapText="1"/>
    </xf>
    <xf numFmtId="0" fontId="27" fillId="0" borderId="122" xfId="7" applyFont="1" applyBorder="1" applyAlignment="1">
      <alignment horizontal="left" vertical="center" wrapText="1"/>
    </xf>
    <xf numFmtId="0" fontId="27" fillId="0" borderId="134" xfId="5" applyFont="1" applyBorder="1" applyAlignment="1">
      <alignment horizontal="center" vertical="center"/>
    </xf>
    <xf numFmtId="0" fontId="27" fillId="0" borderId="135" xfId="5" applyFont="1" applyBorder="1" applyAlignment="1">
      <alignment horizontal="center" vertical="center"/>
    </xf>
    <xf numFmtId="0" fontId="27" fillId="0" borderId="136" xfId="5" applyFont="1" applyBorder="1" applyAlignment="1">
      <alignment horizontal="center" vertical="center"/>
    </xf>
    <xf numFmtId="0" fontId="25" fillId="0" borderId="137" xfId="2" applyFont="1" applyBorder="1" applyAlignment="1">
      <alignment horizontal="left" vertical="center" wrapText="1"/>
    </xf>
    <xf numFmtId="0" fontId="25" fillId="0" borderId="30" xfId="2" applyFont="1" applyBorder="1" applyAlignment="1">
      <alignment horizontal="left" vertical="center" wrapText="1"/>
    </xf>
    <xf numFmtId="0" fontId="27" fillId="0" borderId="140" xfId="5" applyFont="1" applyBorder="1" applyAlignment="1">
      <alignment horizontal="left" vertical="center" wrapText="1"/>
    </xf>
    <xf numFmtId="0" fontId="24" fillId="0" borderId="0" xfId="2" applyFont="1" applyAlignment="1">
      <alignment horizontal="center" vertical="center" wrapText="1"/>
    </xf>
    <xf numFmtId="0" fontId="25" fillId="7" borderId="32" xfId="7" applyFont="1" applyFill="1" applyBorder="1" applyAlignment="1">
      <alignment horizontal="center" vertical="center"/>
    </xf>
    <xf numFmtId="0" fontId="25" fillId="7" borderId="43" xfId="7" applyFont="1" applyFill="1" applyBorder="1" applyAlignment="1">
      <alignment horizontal="center" vertical="center"/>
    </xf>
    <xf numFmtId="0" fontId="25" fillId="7" borderId="33" xfId="7" applyFont="1" applyFill="1" applyBorder="1" applyAlignment="1">
      <alignment horizontal="center" vertical="center"/>
    </xf>
    <xf numFmtId="0" fontId="25" fillId="0" borderId="4" xfId="7" applyFont="1" applyBorder="1" applyAlignment="1">
      <alignment horizontal="center" vertical="center" wrapText="1"/>
    </xf>
    <xf numFmtId="0" fontId="25" fillId="0" borderId="31" xfId="7" applyFont="1" applyBorder="1" applyAlignment="1">
      <alignment horizontal="center" vertical="center" wrapText="1"/>
    </xf>
    <xf numFmtId="0" fontId="25" fillId="0" borderId="12" xfId="7" applyFont="1" applyBorder="1" applyAlignment="1">
      <alignment horizontal="center" vertical="center" wrapText="1"/>
    </xf>
    <xf numFmtId="0" fontId="25" fillId="0" borderId="30" xfId="7" applyFont="1" applyBorder="1" applyAlignment="1">
      <alignment horizontal="center" vertical="center" wrapText="1"/>
    </xf>
    <xf numFmtId="0" fontId="25" fillId="0" borderId="20" xfId="7" applyFont="1" applyBorder="1" applyAlignment="1">
      <alignment horizontal="center" vertical="center" wrapText="1"/>
    </xf>
    <xf numFmtId="0" fontId="25" fillId="0" borderId="29" xfId="7" applyFont="1" applyBorder="1" applyAlignment="1">
      <alignment horizontal="center" vertical="center" wrapText="1"/>
    </xf>
    <xf numFmtId="0" fontId="27" fillId="0" borderId="203" xfId="7" applyFont="1" applyBorder="1" applyAlignment="1">
      <alignment horizontal="left" vertical="center" wrapText="1"/>
    </xf>
    <xf numFmtId="0" fontId="27" fillId="0" borderId="201" xfId="7" applyFont="1" applyBorder="1" applyAlignment="1">
      <alignment horizontal="left" vertical="center" wrapText="1"/>
    </xf>
    <xf numFmtId="0" fontId="27" fillId="0" borderId="126" xfId="7" applyFont="1" applyBorder="1" applyAlignment="1">
      <alignment horizontal="left" vertical="center"/>
    </xf>
    <xf numFmtId="0" fontId="27" fillId="0" borderId="122" xfId="7" applyFont="1" applyBorder="1" applyAlignment="1">
      <alignment horizontal="left" vertical="center"/>
    </xf>
    <xf numFmtId="0" fontId="27" fillId="0" borderId="126" xfId="7" applyFont="1" applyBorder="1" applyAlignment="1">
      <alignment horizontal="left" vertical="center" shrinkToFit="1"/>
    </xf>
    <xf numFmtId="0" fontId="27" fillId="0" borderId="122" xfId="7" applyFont="1" applyBorder="1" applyAlignment="1">
      <alignment horizontal="left" vertical="center" shrinkToFit="1"/>
    </xf>
    <xf numFmtId="0" fontId="25" fillId="0" borderId="127" xfId="7" applyFont="1" applyBorder="1" applyAlignment="1">
      <alignment horizontal="center" vertical="center"/>
    </xf>
    <xf numFmtId="0" fontId="25" fillId="0" borderId="129" xfId="7" applyFont="1" applyBorder="1" applyAlignment="1">
      <alignment horizontal="center" vertical="center"/>
    </xf>
    <xf numFmtId="0" fontId="25" fillId="0" borderId="208" xfId="7" applyFont="1" applyBorder="1" applyAlignment="1">
      <alignment horizontal="center" vertical="center"/>
    </xf>
    <xf numFmtId="0" fontId="25" fillId="0" borderId="128" xfId="7" applyFont="1" applyBorder="1" applyAlignment="1">
      <alignment horizontal="center" vertical="center"/>
    </xf>
    <xf numFmtId="0" fontId="25" fillId="0" borderId="41" xfId="7" applyFont="1" applyBorder="1" applyAlignment="1">
      <alignment horizontal="center" vertical="center"/>
    </xf>
    <xf numFmtId="0" fontId="25" fillId="0" borderId="50" xfId="7" applyFont="1" applyBorder="1" applyAlignment="1">
      <alignment horizontal="center" vertical="center"/>
    </xf>
    <xf numFmtId="0" fontId="29" fillId="0" borderId="206" xfId="7" applyFont="1" applyBorder="1" applyAlignment="1">
      <alignment horizontal="left" vertical="center" wrapText="1"/>
    </xf>
    <xf numFmtId="0" fontId="29" fillId="0" borderId="207" xfId="7" applyFont="1" applyBorder="1" applyAlignment="1">
      <alignment horizontal="left" vertical="center" wrapText="1"/>
    </xf>
    <xf numFmtId="0" fontId="29" fillId="0" borderId="209" xfId="7" applyFont="1" applyBorder="1" applyAlignment="1">
      <alignment horizontal="left" vertical="center" wrapText="1"/>
    </xf>
    <xf numFmtId="0" fontId="4" fillId="0" borderId="0" xfId="8" applyFont="1" applyAlignment="1">
      <alignment horizontal="center" vertical="center"/>
    </xf>
    <xf numFmtId="0" fontId="4" fillId="0" borderId="0" xfId="8" applyFont="1" applyAlignment="1">
      <alignment horizontal="center" vertical="top"/>
    </xf>
    <xf numFmtId="0" fontId="4" fillId="0" borderId="11" xfId="8" applyFont="1" applyBorder="1" applyAlignment="1">
      <alignment horizontal="center" vertical="center" wrapText="1"/>
    </xf>
    <xf numFmtId="0" fontId="4" fillId="0" borderId="24" xfId="8" applyFont="1" applyBorder="1" applyAlignment="1">
      <alignment horizontal="center" vertical="center" wrapText="1"/>
    </xf>
    <xf numFmtId="0" fontId="4" fillId="0" borderId="10" xfId="8" applyFont="1" applyBorder="1" applyAlignment="1">
      <alignment horizontal="center" vertical="center" wrapText="1"/>
    </xf>
    <xf numFmtId="0" fontId="4" fillId="0" borderId="11" xfId="8" applyFont="1" applyBorder="1" applyAlignment="1">
      <alignment horizontal="center" vertical="center"/>
    </xf>
    <xf numFmtId="0" fontId="4" fillId="0" borderId="24" xfId="8" applyFont="1" applyBorder="1" applyAlignment="1">
      <alignment horizontal="center" vertical="center"/>
    </xf>
    <xf numFmtId="0" fontId="4" fillId="0" borderId="10" xfId="8" applyFont="1" applyBorder="1" applyAlignment="1">
      <alignment horizontal="center" vertical="center"/>
    </xf>
    <xf numFmtId="0" fontId="4" fillId="0" borderId="0" xfId="8" applyFont="1" applyAlignment="1">
      <alignment horizontal="justify" vertical="center" wrapText="1"/>
    </xf>
    <xf numFmtId="0" fontId="4" fillId="0" borderId="8" xfId="8" applyFont="1" applyBorder="1" applyAlignment="1">
      <alignment horizontal="center" vertical="center" wrapText="1"/>
    </xf>
    <xf numFmtId="0" fontId="4" fillId="0" borderId="45" xfId="8" applyFont="1" applyBorder="1" applyAlignment="1">
      <alignment horizontal="center" vertical="center" textRotation="255" wrapText="1"/>
    </xf>
    <xf numFmtId="0" fontId="4" fillId="0" borderId="41" xfId="8" applyFont="1" applyBorder="1" applyAlignment="1">
      <alignment horizontal="center" vertical="center" textRotation="255" wrapText="1"/>
    </xf>
    <xf numFmtId="0" fontId="4" fillId="0" borderId="21" xfId="8" applyFont="1" applyBorder="1" applyAlignment="1">
      <alignment horizontal="center" vertical="center" textRotation="255" wrapText="1"/>
    </xf>
    <xf numFmtId="0" fontId="4" fillId="0" borderId="32" xfId="8" applyFont="1" applyBorder="1" applyAlignment="1">
      <alignment horizontal="left" vertical="center" wrapText="1"/>
    </xf>
    <xf numFmtId="0" fontId="4" fillId="0" borderId="33" xfId="8" applyFont="1" applyBorder="1" applyAlignment="1">
      <alignment horizontal="left" vertical="center" wrapText="1"/>
    </xf>
    <xf numFmtId="0" fontId="23" fillId="0" borderId="33" xfId="8" applyBorder="1" applyAlignment="1">
      <alignment horizontal="left" vertical="center" wrapText="1"/>
    </xf>
    <xf numFmtId="0" fontId="4" fillId="0" borderId="161" xfId="8" applyFont="1" applyBorder="1" applyAlignment="1">
      <alignment horizontal="left" vertical="center"/>
    </xf>
    <xf numFmtId="0" fontId="4" fillId="0" borderId="162" xfId="8" applyFont="1" applyBorder="1" applyAlignment="1">
      <alignment horizontal="left" vertical="center"/>
    </xf>
    <xf numFmtId="0" fontId="4" fillId="0" borderId="171" xfId="8" applyFont="1" applyBorder="1" applyAlignment="1">
      <alignment horizontal="left" vertical="center"/>
    </xf>
    <xf numFmtId="0" fontId="4" fillId="0" borderId="172" xfId="8" applyFont="1" applyBorder="1" applyAlignment="1">
      <alignment horizontal="left" vertical="center"/>
    </xf>
    <xf numFmtId="0" fontId="4" fillId="0" borderId="11" xfId="8" applyFont="1" applyBorder="1" applyAlignment="1">
      <alignment horizontal="left" vertical="center" wrapText="1"/>
    </xf>
    <xf numFmtId="0" fontId="4" fillId="0" borderId="24" xfId="8" applyFont="1" applyBorder="1" applyAlignment="1">
      <alignment horizontal="left" vertical="center" wrapText="1"/>
    </xf>
    <xf numFmtId="0" fontId="4" fillId="0" borderId="10" xfId="8" applyFont="1" applyBorder="1" applyAlignment="1">
      <alignment horizontal="left" vertical="center" wrapText="1"/>
    </xf>
    <xf numFmtId="0" fontId="4" fillId="0" borderId="195" xfId="8" applyFont="1" applyBorder="1" applyAlignment="1">
      <alignment horizontal="left" vertical="center"/>
    </xf>
    <xf numFmtId="0" fontId="4" fillId="0" borderId="196" xfId="8" applyFont="1" applyBorder="1" applyAlignment="1">
      <alignment horizontal="left" vertical="center"/>
    </xf>
    <xf numFmtId="0" fontId="4" fillId="0" borderId="43" xfId="8" applyFont="1" applyBorder="1" applyAlignment="1">
      <alignment horizontal="left" vertical="center" wrapText="1"/>
    </xf>
    <xf numFmtId="0" fontId="4" fillId="0" borderId="5" xfId="8" applyFont="1" applyBorder="1" applyAlignment="1">
      <alignment horizontal="left" vertical="center" wrapText="1"/>
    </xf>
    <xf numFmtId="0" fontId="4" fillId="0" borderId="0" xfId="8" applyFont="1" applyAlignment="1">
      <alignment horizontal="left" vertical="center" wrapText="1"/>
    </xf>
    <xf numFmtId="0" fontId="4" fillId="0" borderId="30" xfId="8" applyFont="1" applyBorder="1" applyAlignment="1">
      <alignment horizontal="left" vertical="center" wrapText="1"/>
    </xf>
    <xf numFmtId="0" fontId="4" fillId="0" borderId="23" xfId="8" applyFont="1" applyBorder="1" applyAlignment="1">
      <alignment horizontal="left" vertical="center" wrapText="1"/>
    </xf>
    <xf numFmtId="0" fontId="4" fillId="0" borderId="27" xfId="8" applyFont="1" applyBorder="1" applyAlignment="1">
      <alignment horizontal="left" vertical="center" wrapText="1"/>
    </xf>
    <xf numFmtId="0" fontId="4" fillId="0" borderId="22" xfId="8" applyFont="1" applyBorder="1" applyAlignment="1">
      <alignment horizontal="left" vertical="center" wrapText="1"/>
    </xf>
    <xf numFmtId="0" fontId="4" fillId="0" borderId="33" xfId="8" applyFont="1" applyBorder="1" applyAlignment="1">
      <alignment horizontal="center" vertical="center" wrapText="1"/>
    </xf>
    <xf numFmtId="0" fontId="4" fillId="0" borderId="195" xfId="8" applyFont="1" applyBorder="1" applyAlignment="1">
      <alignment horizontal="left" vertical="center" wrapText="1"/>
    </xf>
    <xf numFmtId="0" fontId="4" fillId="0" borderId="196" xfId="8" applyFont="1" applyBorder="1" applyAlignment="1">
      <alignment horizontal="left" vertical="center" wrapText="1"/>
    </xf>
    <xf numFmtId="0" fontId="4" fillId="0" borderId="32" xfId="8" applyFont="1" applyBorder="1" applyAlignment="1">
      <alignment horizontal="center" vertical="center" wrapText="1"/>
    </xf>
    <xf numFmtId="0" fontId="4" fillId="0" borderId="43" xfId="8" applyFont="1" applyBorder="1" applyAlignment="1">
      <alignment horizontal="center" vertical="center" wrapText="1"/>
    </xf>
    <xf numFmtId="0" fontId="4" fillId="0" borderId="171" xfId="8" applyFont="1" applyBorder="1" applyAlignment="1">
      <alignment horizontal="center" vertical="center" wrapText="1"/>
    </xf>
    <xf numFmtId="0" fontId="4" fillId="0" borderId="172" xfId="8" applyFont="1" applyBorder="1" applyAlignment="1">
      <alignment horizontal="center" vertical="center" wrapText="1"/>
    </xf>
    <xf numFmtId="0" fontId="4" fillId="0" borderId="11" xfId="8" applyFont="1" applyBorder="1" applyAlignment="1">
      <alignment horizontal="left" shrinkToFit="1"/>
    </xf>
    <xf numFmtId="0" fontId="4" fillId="0" borderId="24" xfId="8" applyFont="1" applyBorder="1" applyAlignment="1">
      <alignment horizontal="left" shrinkToFit="1"/>
    </xf>
    <xf numFmtId="0" fontId="4" fillId="0" borderId="10" xfId="8" applyFont="1" applyBorder="1" applyAlignment="1">
      <alignment horizontal="left" shrinkToFit="1"/>
    </xf>
    <xf numFmtId="0" fontId="4" fillId="0" borderId="24" xfId="8" applyFont="1" applyBorder="1" applyAlignment="1">
      <alignment horizontal="center" wrapText="1"/>
    </xf>
    <xf numFmtId="0" fontId="4" fillId="0" borderId="10" xfId="8" applyFont="1" applyBorder="1" applyAlignment="1">
      <alignment horizontal="center" wrapText="1"/>
    </xf>
    <xf numFmtId="0" fontId="4" fillId="0" borderId="11" xfId="8" applyFont="1" applyBorder="1" applyAlignment="1">
      <alignment horizontal="center" wrapText="1"/>
    </xf>
    <xf numFmtId="0" fontId="4" fillId="0" borderId="11" xfId="8" applyFont="1" applyBorder="1" applyAlignment="1">
      <alignment horizontal="left" wrapText="1"/>
    </xf>
    <xf numFmtId="0" fontId="4" fillId="0" borderId="24" xfId="8" applyFont="1" applyBorder="1" applyAlignment="1">
      <alignment horizontal="left" wrapText="1"/>
    </xf>
    <xf numFmtId="0" fontId="4" fillId="0" borderId="10" xfId="8" applyFont="1" applyBorder="1" applyAlignment="1">
      <alignment horizontal="left" wrapText="1"/>
    </xf>
    <xf numFmtId="0" fontId="4" fillId="0" borderId="11" xfId="8" applyFont="1" applyBorder="1" applyAlignment="1">
      <alignment horizontal="center"/>
    </xf>
    <xf numFmtId="0" fontId="4" fillId="0" borderId="24" xfId="8" applyFont="1" applyBorder="1" applyAlignment="1">
      <alignment horizontal="center"/>
    </xf>
    <xf numFmtId="0" fontId="4" fillId="0" borderId="10" xfId="8" applyFont="1" applyBorder="1" applyAlignment="1">
      <alignment horizontal="center"/>
    </xf>
    <xf numFmtId="0" fontId="4" fillId="0" borderId="45" xfId="8" applyFont="1" applyBorder="1" applyAlignment="1">
      <alignment horizontal="center" vertical="center" textRotation="255" shrinkToFit="1"/>
    </xf>
    <xf numFmtId="0" fontId="4" fillId="0" borderId="41" xfId="8" applyFont="1" applyBorder="1" applyAlignment="1">
      <alignment horizontal="center" vertical="center" textRotation="255" shrinkToFit="1"/>
    </xf>
    <xf numFmtId="0" fontId="4" fillId="0" borderId="21" xfId="8" applyFont="1" applyBorder="1" applyAlignment="1">
      <alignment horizontal="center" vertical="center" textRotation="255" shrinkToFit="1"/>
    </xf>
    <xf numFmtId="0" fontId="4" fillId="0" borderId="163" xfId="8" applyFont="1" applyBorder="1" applyAlignment="1">
      <alignment horizontal="left" vertical="center"/>
    </xf>
    <xf numFmtId="0" fontId="10" fillId="0" borderId="32" xfId="8" applyFont="1" applyBorder="1" applyAlignment="1">
      <alignment horizontal="left" vertical="center" wrapText="1"/>
    </xf>
    <xf numFmtId="0" fontId="10" fillId="0" borderId="33" xfId="8" applyFont="1" applyBorder="1" applyAlignment="1">
      <alignment horizontal="left" vertical="center" wrapText="1"/>
    </xf>
    <xf numFmtId="0" fontId="10" fillId="0" borderId="43" xfId="8" applyFont="1" applyBorder="1" applyAlignment="1">
      <alignment horizontal="left" vertical="center" wrapText="1"/>
    </xf>
    <xf numFmtId="0" fontId="10" fillId="0" borderId="5" xfId="8" applyFont="1" applyBorder="1" applyAlignment="1">
      <alignment horizontal="left" vertical="center" wrapText="1"/>
    </xf>
    <xf numFmtId="0" fontId="10" fillId="0" borderId="0" xfId="8" applyFont="1" applyAlignment="1">
      <alignment horizontal="left" vertical="center" wrapText="1"/>
    </xf>
    <xf numFmtId="0" fontId="10" fillId="0" borderId="30" xfId="8" applyFont="1" applyBorder="1" applyAlignment="1">
      <alignment horizontal="left" vertical="center" wrapText="1"/>
    </xf>
    <xf numFmtId="0" fontId="10" fillId="0" borderId="23" xfId="8" applyFont="1" applyBorder="1" applyAlignment="1">
      <alignment horizontal="left" vertical="center" wrapText="1"/>
    </xf>
    <xf numFmtId="0" fontId="10" fillId="0" borderId="27" xfId="8" applyFont="1" applyBorder="1" applyAlignment="1">
      <alignment horizontal="left" vertical="center" wrapText="1"/>
    </xf>
    <xf numFmtId="0" fontId="10" fillId="0" borderId="22" xfId="8" applyFont="1" applyBorder="1" applyAlignment="1">
      <alignment horizontal="left" vertical="center" wrapText="1"/>
    </xf>
    <xf numFmtId="0" fontId="4" fillId="0" borderId="8" xfId="8" applyFont="1" applyBorder="1" applyAlignment="1">
      <alignment horizontal="center" vertical="center" textRotation="255" shrinkToFit="1"/>
    </xf>
    <xf numFmtId="0" fontId="4" fillId="0" borderId="11" xfId="8" applyFont="1" applyBorder="1" applyAlignment="1">
      <alignment horizontal="left" vertical="top" wrapText="1"/>
    </xf>
    <xf numFmtId="0" fontId="4" fillId="0" borderId="24" xfId="8" applyFont="1" applyBorder="1" applyAlignment="1">
      <alignment horizontal="left" vertical="top" wrapText="1"/>
    </xf>
    <xf numFmtId="0" fontId="4" fillId="0" borderId="32" xfId="8" applyFont="1" applyBorder="1" applyAlignment="1">
      <alignment horizontal="left" vertical="top" wrapText="1"/>
    </xf>
    <xf numFmtId="0" fontId="4" fillId="0" borderId="0" xfId="8" applyFont="1" applyAlignment="1">
      <alignment horizontal="left" vertical="top" wrapText="1"/>
    </xf>
    <xf numFmtId="0" fontId="4" fillId="0" borderId="198" xfId="8" applyFont="1" applyBorder="1" applyAlignment="1">
      <alignment horizontal="center" wrapText="1"/>
    </xf>
    <xf numFmtId="0" fontId="4" fillId="0" borderId="197" xfId="8" applyFont="1" applyBorder="1" applyAlignment="1">
      <alignment horizontal="center" wrapText="1"/>
    </xf>
    <xf numFmtId="0" fontId="4" fillId="0" borderId="30" xfId="8" applyFont="1" applyBorder="1" applyAlignment="1">
      <alignment horizontal="center" wrapText="1"/>
    </xf>
    <xf numFmtId="0" fontId="4" fillId="0" borderId="32" xfId="8" applyFont="1" applyBorder="1" applyAlignment="1">
      <alignment horizontal="center"/>
    </xf>
    <xf numFmtId="0" fontId="4" fillId="0" borderId="33" xfId="8" applyFont="1" applyBorder="1" applyAlignment="1">
      <alignment horizontal="center"/>
    </xf>
    <xf numFmtId="0" fontId="4" fillId="0" borderId="43" xfId="8" applyFont="1" applyBorder="1" applyAlignment="1">
      <alignment horizontal="center"/>
    </xf>
    <xf numFmtId="0" fontId="4" fillId="0" borderId="23" xfId="8" applyFont="1" applyBorder="1" applyAlignment="1">
      <alignment horizontal="center" vertical="center"/>
    </xf>
    <xf numFmtId="0" fontId="4" fillId="0" borderId="27" xfId="8" applyFont="1" applyBorder="1" applyAlignment="1">
      <alignment horizontal="center" vertical="center"/>
    </xf>
    <xf numFmtId="0" fontId="4" fillId="0" borderId="22" xfId="8" applyFont="1" applyBorder="1" applyAlignment="1">
      <alignment horizontal="center" vertical="center"/>
    </xf>
    <xf numFmtId="0" fontId="10" fillId="0" borderId="24" xfId="8" applyFont="1" applyBorder="1" applyAlignment="1">
      <alignment horizontal="left" vertical="center" wrapText="1"/>
    </xf>
    <xf numFmtId="0" fontId="4" fillId="0" borderId="11" xfId="8" applyFont="1" applyBorder="1" applyAlignment="1">
      <alignment vertical="center" shrinkToFit="1"/>
    </xf>
    <xf numFmtId="0" fontId="4" fillId="0" borderId="24" xfId="8" applyFont="1" applyBorder="1" applyAlignment="1">
      <alignment vertical="center" shrinkToFit="1"/>
    </xf>
    <xf numFmtId="0" fontId="4" fillId="0" borderId="10" xfId="8" applyFont="1" applyBorder="1" applyAlignment="1">
      <alignment vertical="center" shrinkToFit="1"/>
    </xf>
    <xf numFmtId="0" fontId="4" fillId="0" borderId="24" xfId="8" applyFont="1" applyBorder="1" applyAlignment="1">
      <alignment horizontal="left" vertical="top"/>
    </xf>
    <xf numFmtId="0" fontId="23" fillId="0" borderId="24" xfId="8" applyBorder="1" applyAlignment="1">
      <alignment horizontal="left" vertical="top"/>
    </xf>
    <xf numFmtId="0" fontId="4" fillId="0" borderId="154" xfId="8" applyFont="1" applyBorder="1" applyAlignment="1">
      <alignment horizontal="center" wrapText="1"/>
    </xf>
    <xf numFmtId="0" fontId="4" fillId="0" borderId="23" xfId="8" applyFont="1" applyBorder="1" applyAlignment="1">
      <alignment horizontal="center"/>
    </xf>
    <xf numFmtId="0" fontId="4" fillId="0" borderId="27" xfId="8" applyFont="1" applyBorder="1" applyAlignment="1">
      <alignment horizontal="center"/>
    </xf>
    <xf numFmtId="0" fontId="4" fillId="0" borderId="22" xfId="8" applyFont="1" applyBorder="1" applyAlignment="1">
      <alignment horizontal="center"/>
    </xf>
    <xf numFmtId="0" fontId="4" fillId="0" borderId="23" xfId="8" applyFont="1" applyBorder="1" applyAlignment="1">
      <alignment horizontal="center" shrinkToFit="1"/>
    </xf>
    <xf numFmtId="0" fontId="4" fillId="0" borderId="27" xfId="8" applyFont="1" applyBorder="1" applyAlignment="1">
      <alignment horizontal="center" shrinkToFit="1"/>
    </xf>
    <xf numFmtId="0" fontId="4" fillId="0" borderId="22" xfId="8" applyFont="1" applyBorder="1" applyAlignment="1">
      <alignment horizontal="center" shrinkToFit="1"/>
    </xf>
    <xf numFmtId="0" fontId="4" fillId="0" borderId="11" xfId="8" applyFont="1" applyBorder="1" applyAlignment="1">
      <alignment horizontal="center" shrinkToFit="1"/>
    </xf>
    <xf numFmtId="0" fontId="4" fillId="0" borderId="24" xfId="8" applyFont="1" applyBorder="1" applyAlignment="1">
      <alignment horizontal="center" shrinkToFit="1"/>
    </xf>
    <xf numFmtId="0" fontId="4" fillId="0" borderId="10" xfId="8" applyFont="1" applyBorder="1" applyAlignment="1">
      <alignment horizontal="center" shrinkToFit="1"/>
    </xf>
    <xf numFmtId="0" fontId="4" fillId="0" borderId="24" xfId="8" applyFont="1" applyBorder="1" applyAlignment="1">
      <alignment horizontal="left" vertical="center" shrinkToFit="1"/>
    </xf>
    <xf numFmtId="0" fontId="23" fillId="0" borderId="24" xfId="8" applyBorder="1" applyAlignment="1">
      <alignment horizontal="left" vertical="center" shrinkToFit="1"/>
    </xf>
    <xf numFmtId="0" fontId="4" fillId="0" borderId="24" xfId="8" applyFont="1" applyBorder="1" applyAlignment="1">
      <alignment horizontal="left" vertical="top" shrinkToFit="1"/>
    </xf>
    <xf numFmtId="0" fontId="23" fillId="0" borderId="24" xfId="8" applyBorder="1" applyAlignment="1">
      <alignment horizontal="left" vertical="top" shrinkToFit="1"/>
    </xf>
    <xf numFmtId="0" fontId="4" fillId="0" borderId="27" xfId="8" applyFont="1" applyBorder="1" applyAlignment="1">
      <alignment horizontal="left" vertical="center" shrinkToFit="1"/>
    </xf>
    <xf numFmtId="0" fontId="23" fillId="0" borderId="27" xfId="8" applyBorder="1" applyAlignment="1">
      <alignment vertical="center" shrinkToFit="1"/>
    </xf>
    <xf numFmtId="0" fontId="23" fillId="0" borderId="24" xfId="8" applyBorder="1" applyAlignment="1">
      <alignment vertical="center" shrinkToFit="1"/>
    </xf>
    <xf numFmtId="0" fontId="4" fillId="0" borderId="186" xfId="8" applyFont="1" applyBorder="1" applyAlignment="1">
      <alignment horizontal="left" vertical="top" shrinkToFit="1"/>
    </xf>
    <xf numFmtId="0" fontId="4" fillId="0" borderId="199" xfId="8" applyFont="1" applyBorder="1" applyAlignment="1">
      <alignment horizontal="left" vertical="top" shrinkToFit="1"/>
    </xf>
    <xf numFmtId="0" fontId="23" fillId="0" borderId="199" xfId="8" applyBorder="1" applyAlignment="1">
      <alignment shrinkToFit="1"/>
    </xf>
    <xf numFmtId="0" fontId="4" fillId="0" borderId="33" xfId="8" applyFont="1" applyBorder="1" applyAlignment="1">
      <alignment horizontal="left" vertical="top" wrapText="1"/>
    </xf>
    <xf numFmtId="0" fontId="4" fillId="0" borderId="5" xfId="8" applyFont="1" applyBorder="1" applyAlignment="1">
      <alignment horizontal="left" vertical="top" wrapText="1"/>
    </xf>
    <xf numFmtId="0" fontId="4" fillId="0" borderId="23" xfId="8" applyFont="1" applyBorder="1" applyAlignment="1">
      <alignment horizontal="left" vertical="top" wrapText="1"/>
    </xf>
    <xf numFmtId="0" fontId="4" fillId="0" borderId="27" xfId="8" applyFont="1" applyBorder="1" applyAlignment="1">
      <alignment horizontal="left" vertical="top" wrapText="1"/>
    </xf>
    <xf numFmtId="0" fontId="4" fillId="0" borderId="43" xfId="8" applyFont="1" applyBorder="1" applyAlignment="1">
      <alignment horizontal="left" vertical="top" wrapText="1"/>
    </xf>
    <xf numFmtId="0" fontId="4" fillId="0" borderId="30" xfId="8" applyFont="1" applyBorder="1" applyAlignment="1">
      <alignment horizontal="left" vertical="top" wrapText="1"/>
    </xf>
    <xf numFmtId="0" fontId="4" fillId="0" borderId="22" xfId="8" applyFont="1" applyBorder="1" applyAlignment="1">
      <alignment horizontal="left" vertical="top" wrapText="1"/>
    </xf>
    <xf numFmtId="0" fontId="4" fillId="0" borderId="8" xfId="8" applyFont="1" applyBorder="1" applyAlignment="1">
      <alignment horizontal="left" wrapText="1"/>
    </xf>
    <xf numFmtId="0" fontId="4" fillId="0" borderId="21" xfId="8" applyFont="1" applyBorder="1" applyAlignment="1">
      <alignment horizontal="left" wrapText="1"/>
    </xf>
    <xf numFmtId="0" fontId="4" fillId="0" borderId="32" xfId="8" applyFont="1" applyBorder="1" applyAlignment="1">
      <alignment horizontal="left" vertical="center"/>
    </xf>
    <xf numFmtId="0" fontId="4" fillId="0" borderId="33" xfId="8" applyFont="1" applyBorder="1" applyAlignment="1">
      <alignment horizontal="left" vertical="center"/>
    </xf>
    <xf numFmtId="0" fontId="4" fillId="0" borderId="0" xfId="8" applyFont="1" applyAlignment="1">
      <alignment horizontal="left" vertical="center"/>
    </xf>
    <xf numFmtId="0" fontId="4" fillId="0" borderId="43" xfId="8" applyFont="1" applyBorder="1" applyAlignment="1">
      <alignment horizontal="left" vertical="center"/>
    </xf>
    <xf numFmtId="0" fontId="4" fillId="0" borderId="11" xfId="8" applyFont="1" applyBorder="1" applyAlignment="1">
      <alignment horizontal="left"/>
    </xf>
    <xf numFmtId="0" fontId="4" fillId="0" borderId="24" xfId="8" applyFont="1" applyBorder="1" applyAlignment="1">
      <alignment horizontal="left"/>
    </xf>
    <xf numFmtId="0" fontId="4" fillId="0" borderId="23" xfId="8" applyFont="1" applyBorder="1" applyAlignment="1">
      <alignment horizontal="left" vertical="center"/>
    </xf>
    <xf numFmtId="0" fontId="4" fillId="0" borderId="27" xfId="8" applyFont="1" applyBorder="1" applyAlignment="1">
      <alignment horizontal="left" vertical="center"/>
    </xf>
    <xf numFmtId="0" fontId="4" fillId="0" borderId="22" xfId="8" applyFont="1" applyBorder="1" applyAlignment="1">
      <alignment horizontal="left" vertical="center"/>
    </xf>
    <xf numFmtId="0" fontId="4" fillId="3" borderId="168" xfId="8" applyFont="1" applyFill="1" applyBorder="1" applyAlignment="1">
      <alignment horizontal="left" vertical="center" wrapText="1"/>
    </xf>
    <xf numFmtId="0" fontId="4" fillId="3" borderId="176" xfId="8" applyFont="1" applyFill="1" applyBorder="1" applyAlignment="1">
      <alignment horizontal="left" vertical="center" wrapText="1"/>
    </xf>
    <xf numFmtId="0" fontId="4" fillId="3" borderId="168" xfId="8" applyFont="1" applyFill="1" applyBorder="1" applyAlignment="1">
      <alignment horizontal="left" vertical="center" wrapText="1" shrinkToFit="1"/>
    </xf>
    <xf numFmtId="0" fontId="4" fillId="3" borderId="169" xfId="8" applyFont="1" applyFill="1" applyBorder="1" applyAlignment="1">
      <alignment horizontal="center" vertical="center" wrapText="1"/>
    </xf>
    <xf numFmtId="0" fontId="4" fillId="3" borderId="169" xfId="8" applyFont="1" applyFill="1" applyBorder="1" applyAlignment="1">
      <alignment horizontal="left" vertical="center"/>
    </xf>
    <xf numFmtId="0" fontId="4" fillId="3" borderId="32" xfId="8" applyFont="1" applyFill="1" applyBorder="1" applyAlignment="1">
      <alignment horizontal="center" vertical="center"/>
    </xf>
    <xf numFmtId="0" fontId="4" fillId="3" borderId="45" xfId="8" applyFont="1" applyFill="1" applyBorder="1" applyAlignment="1">
      <alignment horizontal="center" vertical="center"/>
    </xf>
    <xf numFmtId="0" fontId="4" fillId="3" borderId="11" xfId="8" applyFont="1" applyFill="1" applyBorder="1" applyAlignment="1">
      <alignment horizontal="center" vertical="center"/>
    </xf>
    <xf numFmtId="0" fontId="4" fillId="3" borderId="8" xfId="8" applyFont="1" applyFill="1" applyBorder="1" applyAlignment="1">
      <alignment horizontal="center" vertical="center"/>
    </xf>
    <xf numFmtId="0" fontId="4" fillId="3" borderId="45" xfId="8" applyFont="1" applyFill="1" applyBorder="1" applyAlignment="1">
      <alignment horizontal="left" vertical="center"/>
    </xf>
    <xf numFmtId="0" fontId="4" fillId="3" borderId="21" xfId="8" applyFont="1" applyFill="1" applyBorder="1" applyAlignment="1">
      <alignment horizontal="left" vertical="center"/>
    </xf>
    <xf numFmtId="0" fontId="4" fillId="3" borderId="156" xfId="8" applyFont="1" applyFill="1" applyBorder="1" applyAlignment="1">
      <alignment horizontal="center" vertical="center"/>
    </xf>
    <xf numFmtId="0" fontId="4" fillId="3" borderId="158" xfId="8" applyFont="1" applyFill="1" applyBorder="1" applyAlignment="1">
      <alignment horizontal="center" vertical="center"/>
    </xf>
    <xf numFmtId="0" fontId="4" fillId="3" borderId="157" xfId="8" applyFont="1" applyFill="1" applyBorder="1" applyAlignment="1">
      <alignment horizontal="center" vertical="center"/>
    </xf>
    <xf numFmtId="0" fontId="4" fillId="3" borderId="159" xfId="8" applyFont="1" applyFill="1" applyBorder="1" applyAlignment="1">
      <alignment horizontal="center" vertical="center"/>
    </xf>
    <xf numFmtId="0" fontId="8" fillId="3" borderId="0" xfId="8" applyFont="1" applyFill="1" applyAlignment="1">
      <alignment horizontal="center" vertical="center"/>
    </xf>
    <xf numFmtId="0" fontId="23" fillId="3" borderId="11" xfId="8" applyFill="1" applyBorder="1" applyAlignment="1">
      <alignment horizontal="center" vertical="center"/>
    </xf>
    <xf numFmtId="0" fontId="4" fillId="3" borderId="0" xfId="8" applyFont="1" applyFill="1" applyAlignment="1">
      <alignment vertical="center" wrapText="1"/>
    </xf>
    <xf numFmtId="0" fontId="4" fillId="3" borderId="0" xfId="8" applyFont="1" applyFill="1" applyAlignment="1">
      <alignment horizontal="left" vertical="center" wrapText="1"/>
    </xf>
    <xf numFmtId="0" fontId="1" fillId="0" borderId="32" xfId="8" applyFont="1" applyBorder="1" applyAlignment="1">
      <alignment horizontal="left" vertical="top" wrapText="1"/>
    </xf>
    <xf numFmtId="0" fontId="1" fillId="0" borderId="33" xfId="8" applyFont="1" applyBorder="1" applyAlignment="1">
      <alignment horizontal="left" vertical="top" wrapText="1"/>
    </xf>
    <xf numFmtId="0" fontId="1" fillId="0" borderId="43" xfId="8" applyFont="1" applyBorder="1" applyAlignment="1">
      <alignment horizontal="left" vertical="top" wrapText="1"/>
    </xf>
    <xf numFmtId="0" fontId="23" fillId="0" borderId="5" xfId="8" applyBorder="1" applyAlignment="1">
      <alignment horizontal="left" vertical="top" wrapText="1"/>
    </xf>
    <xf numFmtId="0" fontId="23" fillId="0" borderId="0" xfId="8" applyAlignment="1">
      <alignment horizontal="left" vertical="top" wrapText="1"/>
    </xf>
    <xf numFmtId="0" fontId="23" fillId="0" borderId="30" xfId="8" applyBorder="1" applyAlignment="1">
      <alignment horizontal="left" vertical="top" wrapText="1"/>
    </xf>
    <xf numFmtId="0" fontId="23" fillId="0" borderId="23" xfId="8" applyBorder="1" applyAlignment="1">
      <alignment horizontal="left" vertical="top" wrapText="1"/>
    </xf>
    <xf numFmtId="0" fontId="23" fillId="0" borderId="27" xfId="8" applyBorder="1" applyAlignment="1">
      <alignment horizontal="left" vertical="top" wrapText="1"/>
    </xf>
    <xf numFmtId="0" fontId="23" fillId="0" borderId="22" xfId="8" applyBorder="1" applyAlignment="1">
      <alignment horizontal="left" vertical="top" wrapText="1"/>
    </xf>
    <xf numFmtId="0" fontId="1" fillId="0" borderId="32" xfId="8" applyFont="1" applyBorder="1" applyAlignment="1">
      <alignment horizontal="left" vertical="center"/>
    </xf>
    <xf numFmtId="0" fontId="1" fillId="0" borderId="33" xfId="8" applyFont="1" applyBorder="1" applyAlignment="1">
      <alignment horizontal="left" vertical="center"/>
    </xf>
    <xf numFmtId="0" fontId="1" fillId="0" borderId="43" xfId="8" applyFont="1" applyBorder="1" applyAlignment="1">
      <alignment horizontal="left" vertical="center"/>
    </xf>
    <xf numFmtId="0" fontId="1" fillId="0" borderId="11" xfId="8" applyFont="1" applyBorder="1" applyAlignment="1">
      <alignment horizontal="left" vertical="center"/>
    </xf>
    <xf numFmtId="0" fontId="1" fillId="0" borderId="24" xfId="8" applyFont="1" applyBorder="1" applyAlignment="1">
      <alignment horizontal="left" vertical="center"/>
    </xf>
    <xf numFmtId="0" fontId="1" fillId="0" borderId="10" xfId="8" applyFont="1" applyBorder="1" applyAlignment="1">
      <alignment horizontal="left" vertical="center"/>
    </xf>
    <xf numFmtId="0" fontId="1" fillId="0" borderId="138" xfId="8" applyFont="1" applyBorder="1" applyAlignment="1">
      <alignment horizontal="center" vertical="top"/>
    </xf>
    <xf numFmtId="0" fontId="1" fillId="0" borderId="182" xfId="8" applyFont="1" applyBorder="1" applyAlignment="1">
      <alignment horizontal="left" vertical="top" wrapText="1"/>
    </xf>
    <xf numFmtId="0" fontId="1" fillId="0" borderId="183" xfId="8" applyFont="1" applyBorder="1" applyAlignment="1">
      <alignment horizontal="left" vertical="top" wrapText="1"/>
    </xf>
    <xf numFmtId="0" fontId="1" fillId="0" borderId="184" xfId="8" applyFont="1" applyBorder="1" applyAlignment="1">
      <alignment horizontal="left" vertical="top" wrapText="1"/>
    </xf>
    <xf numFmtId="0" fontId="1" fillId="0" borderId="5" xfId="8" applyFont="1" applyBorder="1" applyAlignment="1">
      <alignment horizontal="left" vertical="top" wrapText="1"/>
    </xf>
    <xf numFmtId="0" fontId="1" fillId="0" borderId="0" xfId="8" applyFont="1" applyAlignment="1">
      <alignment horizontal="left" vertical="top" wrapText="1"/>
    </xf>
    <xf numFmtId="0" fontId="1" fillId="0" borderId="30" xfId="8" applyFont="1" applyBorder="1" applyAlignment="1">
      <alignment horizontal="left" vertical="top" wrapText="1"/>
    </xf>
    <xf numFmtId="0" fontId="1" fillId="0" borderId="23" xfId="8" applyFont="1" applyBorder="1" applyAlignment="1">
      <alignment horizontal="left" vertical="top" wrapText="1"/>
    </xf>
    <xf numFmtId="0" fontId="1" fillId="0" borderId="27" xfId="8" applyFont="1" applyBorder="1" applyAlignment="1">
      <alignment horizontal="left" vertical="top" wrapText="1"/>
    </xf>
    <xf numFmtId="0" fontId="1" fillId="0" borderId="22" xfId="8" applyFont="1" applyBorder="1" applyAlignment="1">
      <alignment horizontal="left" vertical="top" wrapText="1"/>
    </xf>
    <xf numFmtId="0" fontId="1" fillId="0" borderId="185" xfId="8" applyFont="1" applyBorder="1" applyAlignment="1">
      <alignment horizontal="left" vertical="center"/>
    </xf>
    <xf numFmtId="0" fontId="1" fillId="0" borderId="186" xfId="8" applyFont="1" applyBorder="1" applyAlignment="1">
      <alignment horizontal="left" vertical="center"/>
    </xf>
    <xf numFmtId="0" fontId="1" fillId="0" borderId="187" xfId="8" applyFont="1" applyBorder="1" applyAlignment="1">
      <alignment horizontal="left" vertical="center"/>
    </xf>
    <xf numFmtId="0" fontId="1" fillId="0" borderId="11" xfId="8" applyFont="1" applyBorder="1" applyAlignment="1">
      <alignment horizontal="left" vertical="top" wrapText="1"/>
    </xf>
    <xf numFmtId="0" fontId="1" fillId="0" borderId="24" xfId="8" applyFont="1" applyBorder="1" applyAlignment="1">
      <alignment horizontal="left" vertical="top" wrapText="1"/>
    </xf>
    <xf numFmtId="0" fontId="1" fillId="0" borderId="10" xfId="8" applyFont="1" applyBorder="1" applyAlignment="1">
      <alignment horizontal="left" vertical="top" wrapText="1"/>
    </xf>
    <xf numFmtId="0" fontId="1" fillId="0" borderId="5" xfId="8" applyFont="1" applyBorder="1" applyAlignment="1">
      <alignment horizontal="left" vertical="center"/>
    </xf>
    <xf numFmtId="0" fontId="1" fillId="0" borderId="0" xfId="8" applyFont="1" applyAlignment="1">
      <alignment horizontal="left" vertical="center"/>
    </xf>
    <xf numFmtId="0" fontId="1" fillId="0" borderId="30" xfId="8" applyFont="1" applyBorder="1" applyAlignment="1">
      <alignment horizontal="left" vertical="center"/>
    </xf>
    <xf numFmtId="0" fontId="1" fillId="0" borderId="179" xfId="8" applyFont="1" applyBorder="1" applyAlignment="1">
      <alignment horizontal="left" vertical="center"/>
    </xf>
    <xf numFmtId="0" fontId="1" fillId="0" borderId="180" xfId="8" applyFont="1" applyBorder="1" applyAlignment="1">
      <alignment horizontal="left" vertical="center"/>
    </xf>
    <xf numFmtId="0" fontId="1" fillId="0" borderId="181" xfId="8" applyFont="1" applyBorder="1" applyAlignment="1">
      <alignment horizontal="left" vertical="center"/>
    </xf>
    <xf numFmtId="0" fontId="1" fillId="0" borderId="11" xfId="8" applyFont="1" applyBorder="1" applyAlignment="1">
      <alignment horizontal="center" vertical="center"/>
    </xf>
    <xf numFmtId="0" fontId="1" fillId="0" borderId="24" xfId="8" applyFont="1" applyBorder="1" applyAlignment="1">
      <alignment horizontal="center" vertical="center"/>
    </xf>
    <xf numFmtId="0" fontId="1" fillId="0" borderId="10" xfId="8" applyFont="1" applyBorder="1" applyAlignment="1">
      <alignment horizontal="center" vertical="center"/>
    </xf>
    <xf numFmtId="0" fontId="1" fillId="0" borderId="0" xfId="8" applyFont="1" applyAlignment="1">
      <alignment horizontal="center" vertical="center"/>
    </xf>
    <xf numFmtId="0" fontId="1" fillId="0" borderId="0" xfId="8" applyFont="1" applyAlignment="1">
      <alignment horizontal="right" vertical="center"/>
    </xf>
    <xf numFmtId="0" fontId="5" fillId="8" borderId="11" xfId="8" applyFont="1" applyFill="1" applyBorder="1" applyAlignment="1">
      <alignment horizontal="left" vertical="center"/>
    </xf>
    <xf numFmtId="0" fontId="5" fillId="8" borderId="24" xfId="8" applyFont="1" applyFill="1" applyBorder="1" applyAlignment="1">
      <alignment horizontal="left" vertical="center"/>
    </xf>
    <xf numFmtId="0" fontId="5" fillId="8" borderId="10" xfId="8" applyFont="1" applyFill="1" applyBorder="1" applyAlignment="1">
      <alignment horizontal="left" vertical="center"/>
    </xf>
    <xf numFmtId="0" fontId="5" fillId="8" borderId="32" xfId="8" applyFont="1" applyFill="1" applyBorder="1" applyAlignment="1">
      <alignment horizontal="center" vertical="center"/>
    </xf>
    <xf numFmtId="0" fontId="5" fillId="8" borderId="33" xfId="8" applyFont="1" applyFill="1" applyBorder="1" applyAlignment="1">
      <alignment horizontal="center" vertical="center"/>
    </xf>
    <xf numFmtId="0" fontId="5" fillId="8" borderId="43" xfId="8" applyFont="1" applyFill="1" applyBorder="1" applyAlignment="1">
      <alignment horizontal="center" vertical="center"/>
    </xf>
    <xf numFmtId="0" fontId="5" fillId="8" borderId="175" xfId="8" applyFont="1" applyFill="1" applyBorder="1" applyAlignment="1">
      <alignment horizontal="center" vertical="center"/>
    </xf>
    <xf numFmtId="0" fontId="5" fillId="8" borderId="171" xfId="8" applyFont="1" applyFill="1" applyBorder="1" applyAlignment="1">
      <alignment horizontal="center" vertical="center"/>
    </xf>
    <xf numFmtId="0" fontId="5" fillId="8" borderId="172" xfId="8" applyFont="1" applyFill="1" applyBorder="1" applyAlignment="1">
      <alignment horizontal="center" vertical="center"/>
    </xf>
    <xf numFmtId="0" fontId="5" fillId="8" borderId="169" xfId="8" applyFont="1" applyFill="1" applyBorder="1" applyAlignment="1">
      <alignment horizontal="center" vertical="center"/>
    </xf>
    <xf numFmtId="0" fontId="5" fillId="8" borderId="0" xfId="8" applyFont="1" applyFill="1" applyAlignment="1">
      <alignment horizontal="center" vertical="center"/>
    </xf>
    <xf numFmtId="0" fontId="5" fillId="8" borderId="27" xfId="8" applyFont="1" applyFill="1" applyBorder="1" applyAlignment="1">
      <alignment horizontal="center" vertical="center"/>
    </xf>
    <xf numFmtId="0" fontId="37" fillId="0" borderId="193" xfId="8" applyFont="1" applyBorder="1" applyAlignment="1">
      <alignment horizontal="center" vertical="center" wrapText="1"/>
    </xf>
    <xf numFmtId="0" fontId="37" fillId="0" borderId="8" xfId="8" applyFont="1" applyBorder="1" applyAlignment="1">
      <alignment horizontal="center" vertical="center" wrapText="1"/>
    </xf>
    <xf numFmtId="0" fontId="37" fillId="0" borderId="193" xfId="8" applyFont="1" applyBorder="1" applyAlignment="1">
      <alignment horizontal="center" vertical="center" shrinkToFit="1"/>
    </xf>
    <xf numFmtId="0" fontId="37" fillId="0" borderId="11" xfId="8" applyFont="1" applyBorder="1" applyAlignment="1">
      <alignment horizontal="center" vertical="center"/>
    </xf>
    <xf numFmtId="0" fontId="37" fillId="0" borderId="24" xfId="8" applyFont="1" applyBorder="1" applyAlignment="1">
      <alignment horizontal="center" vertical="center"/>
    </xf>
    <xf numFmtId="0" fontId="37" fillId="0" borderId="188" xfId="8" applyFont="1" applyBorder="1" applyAlignment="1">
      <alignment horizontal="center" vertical="center"/>
    </xf>
    <xf numFmtId="0" fontId="37" fillId="0" borderId="189" xfId="8" applyFont="1" applyBorder="1" applyAlignment="1">
      <alignment horizontal="center" vertical="center" wrapText="1"/>
    </xf>
    <xf numFmtId="0" fontId="37" fillId="0" borderId="190" xfId="8" applyFont="1" applyBorder="1" applyAlignment="1">
      <alignment horizontal="center" vertical="center" wrapText="1"/>
    </xf>
    <xf numFmtId="0" fontId="37" fillId="0" borderId="191" xfId="8" applyFont="1" applyBorder="1" applyAlignment="1">
      <alignment horizontal="center" vertical="center" wrapText="1"/>
    </xf>
    <xf numFmtId="0" fontId="37" fillId="0" borderId="45" xfId="8" applyFont="1" applyBorder="1" applyAlignment="1">
      <alignment horizontal="center" vertical="center" wrapText="1"/>
    </xf>
    <xf numFmtId="0" fontId="23" fillId="0" borderId="41" xfId="8" applyBorder="1" applyAlignment="1">
      <alignment horizontal="center" vertical="center" wrapText="1"/>
    </xf>
    <xf numFmtId="0" fontId="23" fillId="0" borderId="21" xfId="8" applyBorder="1" applyAlignment="1">
      <alignment horizontal="center" vertical="center" wrapText="1"/>
    </xf>
    <xf numFmtId="0" fontId="37" fillId="0" borderId="41" xfId="8" applyFont="1" applyBorder="1" applyAlignment="1">
      <alignment horizontal="center" vertical="center" wrapText="1"/>
    </xf>
    <xf numFmtId="0" fontId="37" fillId="0" borderId="21" xfId="8" applyFont="1" applyBorder="1" applyAlignment="1">
      <alignment horizontal="center" vertical="center" wrapText="1"/>
    </xf>
    <xf numFmtId="0" fontId="37" fillId="0" borderId="10" xfId="8" applyFont="1" applyBorder="1" applyAlignment="1">
      <alignment horizontal="center" vertical="center"/>
    </xf>
    <xf numFmtId="0" fontId="40" fillId="3" borderId="0" xfId="9" applyFill="1" applyAlignment="1">
      <alignment horizontal="left" vertical="center"/>
    </xf>
    <xf numFmtId="0" fontId="40" fillId="3" borderId="0" xfId="9" applyFill="1" applyAlignment="1">
      <alignment horizontal="left" vertical="center" wrapText="1"/>
    </xf>
    <xf numFmtId="0" fontId="40" fillId="3" borderId="8" xfId="9" applyFill="1" applyBorder="1" applyAlignment="1">
      <alignment horizontal="center" vertical="center"/>
    </xf>
    <xf numFmtId="176" fontId="46" fillId="3" borderId="11" xfId="9" applyNumberFormat="1" applyFont="1" applyFill="1" applyBorder="1" applyAlignment="1">
      <alignment horizontal="center" vertical="center"/>
    </xf>
    <xf numFmtId="176" fontId="46" fillId="3" borderId="24" xfId="9" applyNumberFormat="1" applyFont="1" applyFill="1" applyBorder="1" applyAlignment="1">
      <alignment horizontal="center" vertical="center"/>
    </xf>
    <xf numFmtId="176" fontId="46" fillId="3" borderId="10" xfId="9" applyNumberFormat="1" applyFont="1" applyFill="1" applyBorder="1" applyAlignment="1">
      <alignment horizontal="center" vertical="center"/>
    </xf>
    <xf numFmtId="0" fontId="40" fillId="3" borderId="32" xfId="9" applyFill="1" applyBorder="1" applyAlignment="1">
      <alignment horizontal="center" vertical="center" wrapText="1"/>
    </xf>
    <xf numFmtId="0" fontId="40" fillId="3" borderId="33" xfId="9" applyFill="1" applyBorder="1" applyAlignment="1">
      <alignment horizontal="center" vertical="center" wrapText="1"/>
    </xf>
    <xf numFmtId="0" fontId="40" fillId="3" borderId="43" xfId="9" applyFill="1" applyBorder="1" applyAlignment="1">
      <alignment horizontal="center" vertical="center" wrapText="1"/>
    </xf>
    <xf numFmtId="182" fontId="46" fillId="9" borderId="32" xfId="11" applyNumberFormat="1" applyFont="1" applyFill="1" applyBorder="1" applyAlignment="1">
      <alignment horizontal="center" vertical="center"/>
    </xf>
    <xf numFmtId="182" fontId="46" fillId="9" borderId="33" xfId="11" applyNumberFormat="1" applyFont="1" applyFill="1" applyBorder="1" applyAlignment="1">
      <alignment horizontal="center" vertical="center"/>
    </xf>
    <xf numFmtId="182" fontId="46" fillId="9" borderId="43" xfId="11" applyNumberFormat="1" applyFont="1" applyFill="1" applyBorder="1" applyAlignment="1">
      <alignment horizontal="center" vertical="center"/>
    </xf>
    <xf numFmtId="182" fontId="46" fillId="9" borderId="23" xfId="11" applyNumberFormat="1" applyFont="1" applyFill="1" applyBorder="1" applyAlignment="1">
      <alignment horizontal="center" vertical="center"/>
    </xf>
    <xf numFmtId="182" fontId="46" fillId="9" borderId="27" xfId="11" applyNumberFormat="1" applyFont="1" applyFill="1" applyBorder="1" applyAlignment="1">
      <alignment horizontal="center" vertical="center"/>
    </xf>
    <xf numFmtId="182" fontId="46" fillId="9" borderId="22" xfId="11" applyNumberFormat="1" applyFont="1" applyFill="1" applyBorder="1" applyAlignment="1">
      <alignment horizontal="center" vertical="center"/>
    </xf>
    <xf numFmtId="0" fontId="40" fillId="3" borderId="23" xfId="9" applyFill="1" applyBorder="1" applyAlignment="1">
      <alignment horizontal="center" vertical="center"/>
    </xf>
    <xf numFmtId="0" fontId="40" fillId="3" borderId="27" xfId="9" applyFill="1" applyBorder="1" applyAlignment="1">
      <alignment horizontal="center" vertical="center"/>
    </xf>
    <xf numFmtId="0" fontId="40" fillId="3" borderId="22" xfId="9" applyFill="1" applyBorder="1" applyAlignment="1">
      <alignment horizontal="center" vertical="center"/>
    </xf>
    <xf numFmtId="181" fontId="46" fillId="4" borderId="8" xfId="10" applyNumberFormat="1" applyFont="1" applyFill="1" applyBorder="1" applyAlignment="1">
      <alignment horizontal="center" vertical="center"/>
    </xf>
    <xf numFmtId="0" fontId="40" fillId="3" borderId="45" xfId="9" applyFill="1" applyBorder="1" applyAlignment="1">
      <alignment horizontal="center" vertical="center"/>
    </xf>
    <xf numFmtId="0" fontId="40" fillId="3" borderId="21" xfId="9" applyFill="1" applyBorder="1" applyAlignment="1">
      <alignment horizontal="center" vertical="center"/>
    </xf>
    <xf numFmtId="176" fontId="46" fillId="3" borderId="32" xfId="9" applyNumberFormat="1" applyFont="1" applyFill="1" applyBorder="1" applyAlignment="1">
      <alignment horizontal="center" vertical="center"/>
    </xf>
    <xf numFmtId="176" fontId="46" fillId="3" borderId="33" xfId="9" applyNumberFormat="1" applyFont="1" applyFill="1" applyBorder="1" applyAlignment="1">
      <alignment horizontal="center" vertical="center"/>
    </xf>
    <xf numFmtId="176" fontId="46" fillId="3" borderId="43" xfId="9" applyNumberFormat="1" applyFont="1" applyFill="1" applyBorder="1" applyAlignment="1">
      <alignment horizontal="center" vertical="center"/>
    </xf>
    <xf numFmtId="176" fontId="46" fillId="3" borderId="23" xfId="9" applyNumberFormat="1" applyFont="1" applyFill="1" applyBorder="1" applyAlignment="1">
      <alignment horizontal="center" vertical="center"/>
    </xf>
    <xf numFmtId="176" fontId="46" fillId="3" borderId="27" xfId="9" applyNumberFormat="1" applyFont="1" applyFill="1" applyBorder="1" applyAlignment="1">
      <alignment horizontal="center" vertical="center"/>
    </xf>
    <xf numFmtId="176" fontId="46" fillId="3" borderId="22" xfId="9" applyNumberFormat="1" applyFont="1" applyFill="1" applyBorder="1" applyAlignment="1">
      <alignment horizontal="center" vertical="center"/>
    </xf>
    <xf numFmtId="0" fontId="40" fillId="3" borderId="27" xfId="9" applyFill="1" applyBorder="1" applyAlignment="1">
      <alignment horizontal="left" vertical="center"/>
    </xf>
    <xf numFmtId="0" fontId="40" fillId="3" borderId="11" xfId="9" applyFill="1" applyBorder="1" applyAlignment="1">
      <alignment horizontal="center" vertical="center"/>
    </xf>
    <xf numFmtId="0" fontId="40" fillId="3" borderId="24" xfId="9" applyFill="1" applyBorder="1" applyAlignment="1">
      <alignment horizontal="center" vertical="center"/>
    </xf>
    <xf numFmtId="0" fontId="40" fillId="3" borderId="10" xfId="9" applyFill="1" applyBorder="1" applyAlignment="1">
      <alignment horizontal="center" vertical="center"/>
    </xf>
    <xf numFmtId="0" fontId="40" fillId="3" borderId="8" xfId="9" applyFill="1" applyBorder="1" applyAlignment="1">
      <alignment horizontal="center" vertical="center" wrapText="1"/>
    </xf>
    <xf numFmtId="0" fontId="44" fillId="3" borderId="8" xfId="9" applyFont="1" applyFill="1" applyBorder="1" applyAlignment="1">
      <alignment horizontal="center" vertical="top" wrapText="1"/>
    </xf>
    <xf numFmtId="0" fontId="40" fillId="3" borderId="8" xfId="9" applyFill="1" applyBorder="1" applyAlignment="1">
      <alignment horizontal="center" vertical="top" wrapText="1"/>
    </xf>
    <xf numFmtId="0" fontId="40" fillId="3" borderId="11" xfId="9" applyFill="1" applyBorder="1" applyAlignment="1">
      <alignment horizontal="center" vertical="center" wrapText="1"/>
    </xf>
    <xf numFmtId="0" fontId="40" fillId="3" borderId="24" xfId="9" applyFill="1" applyBorder="1" applyAlignment="1">
      <alignment horizontal="center" vertical="center" wrapText="1"/>
    </xf>
    <xf numFmtId="0" fontId="40" fillId="3" borderId="10" xfId="9" applyFill="1" applyBorder="1" applyAlignment="1">
      <alignment horizontal="center" vertical="center" wrapText="1"/>
    </xf>
    <xf numFmtId="0" fontId="40" fillId="0" borderId="45" xfId="9" applyBorder="1" applyAlignment="1">
      <alignment horizontal="center" vertical="center"/>
    </xf>
    <xf numFmtId="0" fontId="40" fillId="0" borderId="41" xfId="9" applyBorder="1" applyAlignment="1">
      <alignment horizontal="center" vertical="center"/>
    </xf>
    <xf numFmtId="0" fontId="40" fillId="0" borderId="21" xfId="9" applyBorder="1" applyAlignment="1">
      <alignment horizontal="center" vertical="center"/>
    </xf>
    <xf numFmtId="0" fontId="40" fillId="4" borderId="0" xfId="9" applyFill="1" applyAlignment="1">
      <alignment horizontal="center" vertical="center"/>
    </xf>
    <xf numFmtId="0" fontId="42" fillId="3" borderId="0" xfId="9" applyFont="1" applyFill="1" applyAlignment="1">
      <alignment horizontal="center" vertical="center"/>
    </xf>
    <xf numFmtId="0" fontId="40" fillId="4" borderId="27" xfId="9" applyFill="1" applyBorder="1" applyAlignment="1">
      <alignment horizontal="center" vertical="center" shrinkToFit="1"/>
    </xf>
    <xf numFmtId="0" fontId="40" fillId="4" borderId="24" xfId="9" applyFill="1" applyBorder="1" applyAlignment="1">
      <alignment horizontal="center" vertical="center" shrinkToFit="1"/>
    </xf>
    <xf numFmtId="0" fontId="43" fillId="3" borderId="0" xfId="9" applyFont="1" applyFill="1" applyAlignment="1">
      <alignment horizontal="left" vertical="center"/>
    </xf>
    <xf numFmtId="0" fontId="40" fillId="4" borderId="8" xfId="9" applyFill="1" applyBorder="1" applyAlignment="1">
      <alignment horizontal="center" vertical="center"/>
    </xf>
    <xf numFmtId="0" fontId="40" fillId="4" borderId="8" xfId="9" applyFill="1" applyBorder="1" applyAlignment="1">
      <alignment horizontal="center" vertical="center" shrinkToFit="1"/>
    </xf>
    <xf numFmtId="0" fontId="4" fillId="0" borderId="0" xfId="8" applyFont="1" applyAlignment="1">
      <alignment vertical="center" wrapText="1"/>
    </xf>
    <xf numFmtId="0" fontId="50" fillId="0" borderId="8" xfId="8" applyFont="1" applyBorder="1" applyAlignment="1">
      <alignment horizontal="center" vertical="center"/>
    </xf>
    <xf numFmtId="0" fontId="50" fillId="0" borderId="10" xfId="8" applyFont="1" applyBorder="1" applyAlignment="1">
      <alignment horizontal="center" vertical="center"/>
    </xf>
    <xf numFmtId="0" fontId="50" fillId="0" borderId="11" xfId="8" applyFont="1" applyBorder="1" applyAlignment="1">
      <alignment horizontal="center" vertical="center"/>
    </xf>
    <xf numFmtId="0" fontId="50" fillId="0" borderId="21" xfId="8" applyFont="1" applyBorder="1" applyAlignment="1">
      <alignment horizontal="center" vertical="center"/>
    </xf>
    <xf numFmtId="0" fontId="4" fillId="0" borderId="0" xfId="8" applyFont="1" applyAlignment="1">
      <alignment horizontal="center" vertical="center" wrapText="1"/>
    </xf>
    <xf numFmtId="0" fontId="4" fillId="0" borderId="32" xfId="8" applyFont="1" applyBorder="1" applyAlignment="1">
      <alignment horizontal="center" vertical="center"/>
    </xf>
    <xf numFmtId="0" fontId="4" fillId="0" borderId="33" xfId="8" applyFont="1" applyBorder="1" applyAlignment="1">
      <alignment horizontal="center" vertical="center"/>
    </xf>
    <xf numFmtId="0" fontId="4" fillId="0" borderId="43" xfId="8" applyFont="1" applyBorder="1" applyAlignment="1">
      <alignment horizontal="center" vertical="center"/>
    </xf>
    <xf numFmtId="0" fontId="4" fillId="0" borderId="5" xfId="8" applyFont="1" applyBorder="1" applyAlignment="1">
      <alignment horizontal="center" vertical="center"/>
    </xf>
    <xf numFmtId="0" fontId="4" fillId="0" borderId="30" xfId="8" applyFont="1" applyBorder="1" applyAlignment="1">
      <alignment horizontal="center" vertical="center"/>
    </xf>
    <xf numFmtId="1" fontId="4" fillId="8" borderId="11" xfId="8" applyNumberFormat="1" applyFont="1" applyFill="1" applyBorder="1" applyAlignment="1">
      <alignment horizontal="center" vertical="center"/>
    </xf>
    <xf numFmtId="1" fontId="4" fillId="8" borderId="24" xfId="8" applyNumberFormat="1" applyFont="1" applyFill="1" applyBorder="1" applyAlignment="1">
      <alignment horizontal="center" vertical="center"/>
    </xf>
    <xf numFmtId="0" fontId="54" fillId="0" borderId="0" xfId="8" applyFont="1" applyAlignment="1">
      <alignment horizontal="center" vertical="top" wrapText="1"/>
    </xf>
    <xf numFmtId="0" fontId="54" fillId="0" borderId="0" xfId="8" applyFont="1" applyAlignment="1">
      <alignment horizontal="center" vertical="top"/>
    </xf>
    <xf numFmtId="0" fontId="54" fillId="0" borderId="0" xfId="8" applyFont="1" applyAlignment="1">
      <alignment vertical="top" wrapText="1"/>
    </xf>
    <xf numFmtId="0" fontId="4" fillId="0" borderId="5" xfId="8" applyFont="1" applyBorder="1" applyAlignment="1">
      <alignment horizontal="center" vertical="center" wrapText="1"/>
    </xf>
    <xf numFmtId="0" fontId="4" fillId="0" borderId="30" xfId="8" applyFont="1" applyBorder="1" applyAlignment="1">
      <alignment horizontal="center" vertical="center" wrapText="1"/>
    </xf>
    <xf numFmtId="0" fontId="4" fillId="0" borderId="23" xfId="8" applyFont="1" applyBorder="1" applyAlignment="1">
      <alignment horizontal="center" vertical="center" wrapText="1"/>
    </xf>
    <xf numFmtId="0" fontId="4" fillId="0" borderId="27" xfId="8" applyFont="1" applyBorder="1" applyAlignment="1">
      <alignment horizontal="center" vertical="center" wrapText="1"/>
    </xf>
    <xf numFmtId="0" fontId="4" fillId="0" borderId="22" xfId="8" applyFont="1" applyBorder="1" applyAlignment="1">
      <alignment horizontal="center" vertical="center" wrapText="1"/>
    </xf>
    <xf numFmtId="0" fontId="37" fillId="0" borderId="11" xfId="8" applyFont="1" applyBorder="1" applyAlignment="1">
      <alignment vertical="center" wrapText="1"/>
    </xf>
    <xf numFmtId="0" fontId="37" fillId="0" borderId="24" xfId="8" applyFont="1" applyBorder="1" applyAlignment="1">
      <alignment vertical="center" wrapText="1"/>
    </xf>
    <xf numFmtId="0" fontId="4" fillId="0" borderId="8" xfId="8" applyFont="1" applyBorder="1" applyAlignment="1">
      <alignment horizontal="center" vertical="center"/>
    </xf>
    <xf numFmtId="0" fontId="37" fillId="0" borderId="11" xfId="8" applyFont="1" applyBorder="1" applyAlignment="1">
      <alignment horizontal="left" vertical="center" wrapText="1"/>
    </xf>
    <xf numFmtId="0" fontId="37" fillId="0" borderId="24" xfId="8" applyFont="1" applyBorder="1" applyAlignment="1">
      <alignment horizontal="left" vertical="center" wrapText="1"/>
    </xf>
    <xf numFmtId="0" fontId="53" fillId="0" borderId="0" xfId="8" applyFont="1" applyAlignment="1">
      <alignment horizontal="center" vertical="top" wrapText="1"/>
    </xf>
    <xf numFmtId="0" fontId="53" fillId="0" borderId="0" xfId="8" applyFont="1" applyAlignment="1">
      <alignment horizontal="center" vertical="top"/>
    </xf>
    <xf numFmtId="0" fontId="4" fillId="0" borderId="5" xfId="8" applyFont="1" applyBorder="1" applyAlignment="1">
      <alignment horizontal="left" vertical="top"/>
    </xf>
    <xf numFmtId="0" fontId="4" fillId="0" borderId="0" xfId="8" applyFont="1" applyAlignment="1">
      <alignment horizontal="left" vertical="top"/>
    </xf>
    <xf numFmtId="0" fontId="4" fillId="0" borderId="30" xfId="8" applyFont="1" applyBorder="1" applyAlignment="1">
      <alignment horizontal="left" vertical="top"/>
    </xf>
    <xf numFmtId="0" fontId="4" fillId="0" borderId="11" xfId="8" applyFont="1" applyBorder="1" applyAlignment="1">
      <alignment horizontal="left" vertical="center"/>
    </xf>
    <xf numFmtId="0" fontId="4" fillId="0" borderId="24" xfId="8" applyFont="1" applyBorder="1" applyAlignment="1">
      <alignment horizontal="left" vertical="center"/>
    </xf>
    <xf numFmtId="0" fontId="4" fillId="0" borderId="5" xfId="8" applyFont="1" applyBorder="1" applyAlignment="1">
      <alignment horizontal="left" vertical="center"/>
    </xf>
    <xf numFmtId="0" fontId="4" fillId="0" borderId="30" xfId="8" applyFont="1" applyBorder="1" applyAlignment="1">
      <alignment horizontal="left" vertical="center"/>
    </xf>
    <xf numFmtId="0" fontId="4" fillId="0" borderId="8" xfId="8" applyFont="1" applyBorder="1" applyAlignment="1">
      <alignment horizontal="left" vertical="center"/>
    </xf>
    <xf numFmtId="0" fontId="37" fillId="0" borderId="11" xfId="8" applyFont="1" applyBorder="1" applyAlignment="1">
      <alignment horizontal="left" vertical="center"/>
    </xf>
    <xf numFmtId="0" fontId="37" fillId="0" borderId="24" xfId="8" applyFont="1" applyBorder="1" applyAlignment="1">
      <alignment horizontal="left" vertical="center"/>
    </xf>
    <xf numFmtId="0" fontId="37" fillId="0" borderId="10" xfId="8" applyFont="1" applyBorder="1" applyAlignment="1">
      <alignment horizontal="left" vertical="center"/>
    </xf>
    <xf numFmtId="0" fontId="53" fillId="0" borderId="0" xfId="8" applyFont="1" applyAlignment="1">
      <alignment horizontal="left" vertical="center" shrinkToFit="1"/>
    </xf>
    <xf numFmtId="0" fontId="4" fillId="0" borderId="0" xfId="8" applyFont="1" applyAlignment="1">
      <alignment horizontal="left" vertical="center" shrinkToFit="1"/>
    </xf>
    <xf numFmtId="0" fontId="10" fillId="0" borderId="0" xfId="8" applyFont="1" applyAlignment="1">
      <alignment horizontal="center" vertical="center"/>
    </xf>
    <xf numFmtId="0" fontId="4" fillId="0" borderId="24" xfId="8" applyFont="1" applyBorder="1" applyAlignment="1">
      <alignment vertical="center"/>
    </xf>
    <xf numFmtId="0" fontId="4" fillId="0" borderId="10" xfId="8" applyFont="1" applyBorder="1" applyAlignment="1">
      <alignment vertical="center"/>
    </xf>
    <xf numFmtId="0" fontId="4" fillId="0" borderId="11" xfId="8" applyFont="1" applyBorder="1" applyAlignment="1">
      <alignment vertical="center"/>
    </xf>
    <xf numFmtId="0" fontId="4" fillId="0" borderId="11" xfId="8" applyFont="1" applyBorder="1" applyAlignment="1">
      <alignment horizontal="right" vertical="center"/>
    </xf>
    <xf numFmtId="0" fontId="4" fillId="0" borderId="24" xfId="8" applyFont="1" applyBorder="1" applyAlignment="1">
      <alignment horizontal="right" vertical="center"/>
    </xf>
    <xf numFmtId="0" fontId="4" fillId="0" borderId="10" xfId="8" applyFont="1" applyBorder="1" applyAlignment="1">
      <alignment horizontal="right" vertical="center"/>
    </xf>
    <xf numFmtId="0" fontId="10" fillId="0" borderId="8" xfId="8" applyFont="1" applyBorder="1" applyAlignment="1">
      <alignment horizontal="left" vertical="center" shrinkToFit="1"/>
    </xf>
    <xf numFmtId="0" fontId="53" fillId="0" borderId="8" xfId="8" applyFont="1" applyBorder="1" applyAlignment="1">
      <alignment horizontal="left" vertical="center" shrinkToFit="1"/>
    </xf>
    <xf numFmtId="0" fontId="53" fillId="0" borderId="0" xfId="8" applyFont="1" applyAlignment="1">
      <alignment horizontal="left" vertical="center"/>
    </xf>
    <xf numFmtId="183" fontId="4" fillId="0" borderId="11" xfId="8" applyNumberFormat="1" applyFont="1" applyBorder="1" applyAlignment="1">
      <alignment horizontal="center" vertical="center"/>
    </xf>
    <xf numFmtId="183" fontId="4" fillId="0" borderId="24" xfId="8" applyNumberFormat="1" applyFont="1" applyBorder="1" applyAlignment="1">
      <alignment horizontal="center" vertical="center"/>
    </xf>
    <xf numFmtId="0" fontId="53" fillId="0" borderId="0" xfId="8" applyFont="1" applyAlignment="1">
      <alignment horizontal="center" vertical="center"/>
    </xf>
    <xf numFmtId="0" fontId="53" fillId="0" borderId="0" xfId="8" applyFont="1" applyAlignment="1">
      <alignment horizontal="left" vertical="top" wrapText="1"/>
    </xf>
    <xf numFmtId="183" fontId="4" fillId="0" borderId="33" xfId="8" applyNumberFormat="1" applyFont="1" applyBorder="1" applyAlignment="1">
      <alignment horizontal="center" vertical="center"/>
    </xf>
    <xf numFmtId="183" fontId="4" fillId="0" borderId="27" xfId="8" applyNumberFormat="1" applyFont="1" applyBorder="1" applyAlignment="1">
      <alignment horizontal="center" vertical="center"/>
    </xf>
    <xf numFmtId="183" fontId="4" fillId="0" borderId="43" xfId="8" applyNumberFormat="1" applyFont="1" applyBorder="1" applyAlignment="1">
      <alignment horizontal="center" vertical="center"/>
    </xf>
    <xf numFmtId="183" fontId="4" fillId="0" borderId="22" xfId="8" applyNumberFormat="1" applyFont="1" applyBorder="1" applyAlignment="1">
      <alignment horizontal="center" vertical="center"/>
    </xf>
    <xf numFmtId="0" fontId="37" fillId="0" borderId="8" xfId="8" applyFont="1" applyBorder="1" applyAlignment="1">
      <alignment horizontal="center" vertical="center"/>
    </xf>
    <xf numFmtId="0" fontId="4" fillId="0" borderId="45" xfId="8" applyFont="1" applyBorder="1" applyAlignment="1">
      <alignment horizontal="center" vertical="center" wrapText="1"/>
    </xf>
    <xf numFmtId="38" fontId="4" fillId="0" borderId="8" xfId="12" applyFont="1" applyFill="1" applyBorder="1" applyAlignment="1">
      <alignment horizontal="center" vertical="center"/>
    </xf>
    <xf numFmtId="38" fontId="4" fillId="0" borderId="8" xfId="12" applyFont="1" applyFill="1" applyBorder="1" applyAlignment="1">
      <alignment horizontal="center" vertical="center" wrapText="1"/>
    </xf>
    <xf numFmtId="0" fontId="4" fillId="0" borderId="10" xfId="8" applyFont="1" applyBorder="1" applyAlignment="1">
      <alignment horizontal="left" vertical="center"/>
    </xf>
    <xf numFmtId="1" fontId="4" fillId="0" borderId="11" xfId="8" applyNumberFormat="1" applyFont="1" applyBorder="1" applyAlignment="1">
      <alignment horizontal="center" vertical="center"/>
    </xf>
    <xf numFmtId="1" fontId="4" fillId="0" borderId="24" xfId="8" applyNumberFormat="1" applyFont="1" applyBorder="1" applyAlignment="1">
      <alignment horizontal="center" vertical="center"/>
    </xf>
    <xf numFmtId="0" fontId="10" fillId="0" borderId="27" xfId="8" applyFont="1" applyBorder="1" applyAlignment="1">
      <alignment horizontal="center" vertical="center" wrapText="1"/>
    </xf>
    <xf numFmtId="0" fontId="10" fillId="0" borderId="0" xfId="8" applyFont="1" applyAlignment="1">
      <alignment horizontal="center" vertical="center" wrapText="1"/>
    </xf>
    <xf numFmtId="0" fontId="10" fillId="0" borderId="27" xfId="8" applyFont="1" applyBorder="1" applyAlignment="1">
      <alignment horizontal="center" vertical="center"/>
    </xf>
    <xf numFmtId="0" fontId="10" fillId="0" borderId="27" xfId="8" applyFont="1" applyBorder="1" applyAlignment="1">
      <alignment horizontal="left" vertical="center"/>
    </xf>
    <xf numFmtId="0" fontId="10" fillId="0" borderId="22" xfId="8" applyFont="1" applyBorder="1" applyAlignment="1">
      <alignment horizontal="left" vertical="center"/>
    </xf>
    <xf numFmtId="0" fontId="23" fillId="0" borderId="32" xfId="13" applyBorder="1" applyAlignment="1">
      <alignment horizontal="left" vertical="center" wrapText="1"/>
    </xf>
    <xf numFmtId="0" fontId="23" fillId="0" borderId="33" xfId="13" applyBorder="1" applyAlignment="1">
      <alignment horizontal="left" vertical="center" wrapText="1"/>
    </xf>
    <xf numFmtId="0" fontId="23" fillId="0" borderId="5" xfId="13" applyBorder="1" applyAlignment="1">
      <alignment horizontal="left" vertical="center" wrapText="1"/>
    </xf>
    <xf numFmtId="0" fontId="23" fillId="0" borderId="0" xfId="13" applyAlignment="1">
      <alignment horizontal="left" vertical="center" wrapText="1"/>
    </xf>
    <xf numFmtId="0" fontId="23" fillId="0" borderId="23" xfId="13" applyBorder="1" applyAlignment="1">
      <alignment horizontal="left" vertical="center" wrapText="1"/>
    </xf>
    <xf numFmtId="0" fontId="23" fillId="0" borderId="27" xfId="13" applyBorder="1" applyAlignment="1">
      <alignment horizontal="left" vertical="center" wrapText="1"/>
    </xf>
    <xf numFmtId="0" fontId="23" fillId="0" borderId="8" xfId="13" applyBorder="1" applyAlignment="1">
      <alignment horizontal="center" vertical="center"/>
    </xf>
    <xf numFmtId="0" fontId="23" fillId="0" borderId="11" xfId="13" applyBorder="1" applyAlignment="1">
      <alignment horizontal="left" vertical="center"/>
    </xf>
    <xf numFmtId="0" fontId="23" fillId="0" borderId="24" xfId="14" applyBorder="1" applyAlignment="1">
      <alignment horizontal="left" vertical="center"/>
    </xf>
    <xf numFmtId="0" fontId="23" fillId="0" borderId="10" xfId="14" applyBorder="1" applyAlignment="1">
      <alignment horizontal="left" vertical="center"/>
    </xf>
    <xf numFmtId="0" fontId="23" fillId="0" borderId="11" xfId="13" applyBorder="1" applyAlignment="1">
      <alignment horizontal="center" vertical="center"/>
    </xf>
    <xf numFmtId="0" fontId="23" fillId="0" borderId="24" xfId="14" applyBorder="1" applyAlignment="1">
      <alignment horizontal="center" vertical="center"/>
    </xf>
    <xf numFmtId="0" fontId="23" fillId="0" borderId="10" xfId="14" applyBorder="1" applyAlignment="1">
      <alignment horizontal="center" vertical="center"/>
    </xf>
    <xf numFmtId="0" fontId="23" fillId="0" borderId="8" xfId="13" applyBorder="1" applyAlignment="1">
      <alignment horizontal="left" vertical="center"/>
    </xf>
    <xf numFmtId="0" fontId="23" fillId="0" borderId="24" xfId="13" applyBorder="1" applyAlignment="1">
      <alignment horizontal="center" vertical="center"/>
    </xf>
    <xf numFmtId="0" fontId="23" fillId="0" borderId="10" xfId="13" applyBorder="1" applyAlignment="1">
      <alignment horizontal="center" vertical="center"/>
    </xf>
    <xf numFmtId="0" fontId="23" fillId="0" borderId="0" xfId="13" applyAlignment="1">
      <alignment horizontal="center" vertical="center"/>
    </xf>
    <xf numFmtId="0" fontId="30" fillId="0" borderId="11" xfId="13" applyFont="1" applyBorder="1" applyAlignment="1">
      <alignment horizontal="center" vertical="center"/>
    </xf>
    <xf numFmtId="0" fontId="30" fillId="0" borderId="24" xfId="13" applyFont="1" applyBorder="1" applyAlignment="1">
      <alignment horizontal="center" vertical="center"/>
    </xf>
    <xf numFmtId="0" fontId="30" fillId="0" borderId="10" xfId="13" applyFont="1" applyBorder="1" applyAlignment="1">
      <alignment horizontal="center" vertical="center"/>
    </xf>
    <xf numFmtId="0" fontId="61" fillId="0" borderId="11" xfId="13" applyFont="1" applyBorder="1" applyAlignment="1">
      <alignment horizontal="center" vertical="center"/>
    </xf>
    <xf numFmtId="0" fontId="61" fillId="0" borderId="24" xfId="13" applyFont="1" applyBorder="1" applyAlignment="1">
      <alignment horizontal="center" vertical="center"/>
    </xf>
    <xf numFmtId="0" fontId="61" fillId="0" borderId="10" xfId="13" applyFont="1" applyBorder="1" applyAlignment="1">
      <alignment horizontal="center" vertical="center"/>
    </xf>
    <xf numFmtId="0" fontId="59" fillId="0" borderId="32" xfId="13" applyFont="1" applyBorder="1" applyAlignment="1">
      <alignment horizontal="right" vertical="center"/>
    </xf>
    <xf numFmtId="0" fontId="59" fillId="0" borderId="23" xfId="13" applyFont="1" applyBorder="1" applyAlignment="1">
      <alignment horizontal="right" vertical="center"/>
    </xf>
    <xf numFmtId="0" fontId="59" fillId="0" borderId="33" xfId="13" applyFont="1" applyBorder="1" applyAlignment="1">
      <alignment horizontal="left" vertical="center" wrapText="1"/>
    </xf>
    <xf numFmtId="0" fontId="59" fillId="0" borderId="43" xfId="13" applyFont="1" applyBorder="1" applyAlignment="1">
      <alignment horizontal="left" vertical="center" wrapText="1"/>
    </xf>
    <xf numFmtId="0" fontId="59" fillId="0" borderId="27" xfId="13" applyFont="1" applyBorder="1" applyAlignment="1">
      <alignment horizontal="left" vertical="center" wrapText="1"/>
    </xf>
    <xf numFmtId="0" fontId="59" fillId="0" borderId="22" xfId="13" applyFont="1" applyBorder="1" applyAlignment="1">
      <alignment horizontal="left" vertical="center" wrapText="1"/>
    </xf>
    <xf numFmtId="0" fontId="59" fillId="0" borderId="32" xfId="13" applyFont="1" applyBorder="1" applyAlignment="1">
      <alignment horizontal="center" vertical="center"/>
    </xf>
    <xf numFmtId="0" fontId="59" fillId="0" borderId="33" xfId="13" applyFont="1" applyBorder="1" applyAlignment="1">
      <alignment horizontal="center" vertical="center"/>
    </xf>
    <xf numFmtId="0" fontId="59" fillId="0" borderId="43" xfId="13" applyFont="1" applyBorder="1" applyAlignment="1">
      <alignment horizontal="center" vertical="center"/>
    </xf>
    <xf numFmtId="0" fontId="59" fillId="0" borderId="23" xfId="13" applyFont="1" applyBorder="1" applyAlignment="1">
      <alignment horizontal="center" vertical="center"/>
    </xf>
    <xf numFmtId="0" fontId="59" fillId="0" borderId="27" xfId="13" applyFont="1" applyBorder="1" applyAlignment="1">
      <alignment horizontal="center" vertical="center"/>
    </xf>
    <xf numFmtId="0" fontId="59" fillId="0" borderId="22" xfId="13" applyFont="1" applyBorder="1" applyAlignment="1">
      <alignment horizontal="center" vertical="center"/>
    </xf>
    <xf numFmtId="0" fontId="30" fillId="0" borderId="0" xfId="13" applyFont="1" applyAlignment="1">
      <alignment horizontal="left" vertical="center" wrapText="1"/>
    </xf>
    <xf numFmtId="0" fontId="59" fillId="0" borderId="0" xfId="13" applyFont="1" applyAlignment="1">
      <alignment horizontal="center" vertical="center"/>
    </xf>
    <xf numFmtId="0" fontId="23" fillId="0" borderId="24" xfId="13" applyBorder="1" applyAlignment="1">
      <alignment horizontal="left" vertical="center"/>
    </xf>
    <xf numFmtId="0" fontId="23" fillId="0" borderId="10" xfId="13" applyBorder="1" applyAlignment="1">
      <alignment horizontal="left" vertical="center"/>
    </xf>
    <xf numFmtId="0" fontId="23" fillId="0" borderId="32" xfId="13" applyBorder="1" applyAlignment="1">
      <alignment horizontal="right" vertical="center"/>
    </xf>
    <xf numFmtId="0" fontId="23" fillId="0" borderId="23" xfId="13" applyBorder="1" applyAlignment="1">
      <alignment horizontal="right" vertical="center"/>
    </xf>
    <xf numFmtId="0" fontId="23" fillId="0" borderId="43" xfId="13" applyBorder="1" applyAlignment="1">
      <alignment horizontal="left" vertical="center" wrapText="1"/>
    </xf>
    <xf numFmtId="0" fontId="23" fillId="0" borderId="22" xfId="13" applyBorder="1" applyAlignment="1">
      <alignment horizontal="left" vertical="center" wrapText="1"/>
    </xf>
    <xf numFmtId="0" fontId="23" fillId="0" borderId="32" xfId="13" applyBorder="1" applyAlignment="1">
      <alignment horizontal="center" vertical="center"/>
    </xf>
    <xf numFmtId="0" fontId="23" fillId="0" borderId="33" xfId="13" applyBorder="1" applyAlignment="1">
      <alignment horizontal="center" vertical="center"/>
    </xf>
    <xf numFmtId="0" fontId="23" fillId="0" borderId="43" xfId="13" applyBorder="1" applyAlignment="1">
      <alignment horizontal="center" vertical="center"/>
    </xf>
    <xf numFmtId="0" fontId="23" fillId="0" borderId="23" xfId="13" applyBorder="1" applyAlignment="1">
      <alignment horizontal="center" vertical="center"/>
    </xf>
    <xf numFmtId="0" fontId="23" fillId="0" borderId="27" xfId="13" applyBorder="1" applyAlignment="1">
      <alignment horizontal="center" vertical="center"/>
    </xf>
    <xf numFmtId="0" fontId="23" fillId="0" borderId="22" xfId="13" applyBorder="1" applyAlignment="1">
      <alignment horizontal="center" vertical="center"/>
    </xf>
    <xf numFmtId="0" fontId="60" fillId="0" borderId="0" xfId="13" applyFont="1" applyAlignment="1">
      <alignment horizontal="left" vertical="center" wrapText="1"/>
    </xf>
    <xf numFmtId="0" fontId="59" fillId="0" borderId="11" xfId="13" applyFont="1" applyBorder="1" applyAlignment="1">
      <alignment horizontal="left" vertical="center"/>
    </xf>
    <xf numFmtId="0" fontId="59" fillId="0" borderId="24" xfId="13" applyFont="1" applyBorder="1" applyAlignment="1">
      <alignment horizontal="left" vertical="center"/>
    </xf>
    <xf numFmtId="0" fontId="59" fillId="0" borderId="10" xfId="13" applyFont="1" applyBorder="1" applyAlignment="1">
      <alignment horizontal="left" vertical="center"/>
    </xf>
    <xf numFmtId="0" fontId="59" fillId="0" borderId="24" xfId="13" applyFont="1" applyBorder="1" applyAlignment="1">
      <alignment horizontal="center" vertical="center"/>
    </xf>
    <xf numFmtId="0" fontId="59" fillId="0" borderId="11" xfId="13" applyFont="1" applyBorder="1" applyAlignment="1">
      <alignment horizontal="center" vertical="center"/>
    </xf>
    <xf numFmtId="0" fontId="59" fillId="0" borderId="10" xfId="13" applyFont="1" applyBorder="1" applyAlignment="1">
      <alignment horizontal="center" vertical="center"/>
    </xf>
    <xf numFmtId="178" fontId="8" fillId="0" borderId="109" xfId="0" applyNumberFormat="1" applyFont="1" applyBorder="1" applyAlignment="1">
      <alignment horizontal="center" vertical="center" wrapText="1"/>
    </xf>
    <xf numFmtId="178" fontId="8" fillId="0" borderId="108" xfId="0" applyNumberFormat="1" applyFont="1" applyBorder="1" applyAlignment="1">
      <alignment horizontal="center" vertical="center" wrapText="1"/>
    </xf>
    <xf numFmtId="0" fontId="8" fillId="6" borderId="11" xfId="0" applyFont="1" applyFill="1" applyBorder="1" applyAlignment="1" applyProtection="1">
      <alignment horizontal="center" vertical="center"/>
      <protection locked="0"/>
    </xf>
    <xf numFmtId="0" fontId="8" fillId="6" borderId="10" xfId="0" applyFont="1" applyFill="1" applyBorder="1" applyAlignment="1" applyProtection="1">
      <alignment horizontal="center" vertical="center"/>
      <protection locked="0"/>
    </xf>
    <xf numFmtId="0" fontId="8" fillId="6" borderId="32" xfId="0" applyFont="1" applyFill="1" applyBorder="1" applyAlignment="1" applyProtection="1">
      <alignment horizontal="left" vertical="center" shrinkToFit="1"/>
      <protection locked="0"/>
    </xf>
    <xf numFmtId="0" fontId="8" fillId="6" borderId="33" xfId="0" applyFont="1" applyFill="1" applyBorder="1" applyAlignment="1" applyProtection="1">
      <alignment horizontal="left" vertical="center" shrinkToFit="1"/>
      <protection locked="0"/>
    </xf>
    <xf numFmtId="0" fontId="8" fillId="6" borderId="43" xfId="0" applyFont="1" applyFill="1" applyBorder="1" applyAlignment="1" applyProtection="1">
      <alignment horizontal="left" vertical="center" shrinkToFit="1"/>
      <protection locked="0"/>
    </xf>
    <xf numFmtId="0" fontId="8" fillId="6" borderId="5" xfId="0" applyFont="1" applyFill="1" applyBorder="1" applyAlignment="1" applyProtection="1">
      <alignment horizontal="left" vertical="center" shrinkToFit="1"/>
      <protection locked="0"/>
    </xf>
    <xf numFmtId="0" fontId="8" fillId="6" borderId="0" xfId="0" applyFont="1" applyFill="1" applyAlignment="1" applyProtection="1">
      <alignment horizontal="left" vertical="center" shrinkToFit="1"/>
      <protection locked="0"/>
    </xf>
    <xf numFmtId="0" fontId="8" fillId="6" borderId="30" xfId="0" applyFont="1" applyFill="1" applyBorder="1" applyAlignment="1" applyProtection="1">
      <alignment horizontal="left" vertical="center" shrinkToFit="1"/>
      <protection locked="0"/>
    </xf>
    <xf numFmtId="0" fontId="8" fillId="6" borderId="23" xfId="0" applyFont="1" applyFill="1" applyBorder="1" applyAlignment="1" applyProtection="1">
      <alignment horizontal="left" vertical="center" shrinkToFit="1"/>
      <protection locked="0"/>
    </xf>
    <xf numFmtId="0" fontId="8" fillId="6" borderId="27" xfId="0" applyFont="1" applyFill="1" applyBorder="1" applyAlignment="1" applyProtection="1">
      <alignment horizontal="left" vertical="center" shrinkToFit="1"/>
      <protection locked="0"/>
    </xf>
    <xf numFmtId="0" fontId="8" fillId="6" borderId="22" xfId="0" applyFont="1" applyFill="1" applyBorder="1" applyAlignment="1" applyProtection="1">
      <alignment horizontal="left" vertical="center" shrinkToFit="1"/>
      <protection locked="0"/>
    </xf>
    <xf numFmtId="178" fontId="8" fillId="0" borderId="107"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0" xfId="0" applyFont="1" applyFill="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4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0" xfId="0" applyFont="1" applyFill="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0"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41"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50" xfId="0" applyFont="1" applyFill="1" applyBorder="1" applyAlignment="1" applyProtection="1">
      <alignment horizontal="center" vertical="center" wrapText="1"/>
      <protection locked="0"/>
    </xf>
    <xf numFmtId="0" fontId="8" fillId="6" borderId="13" xfId="0" applyFont="1" applyFill="1" applyBorder="1" applyAlignment="1" applyProtection="1">
      <alignment horizontal="left" vertical="center" shrinkToFit="1"/>
      <protection locked="0"/>
    </xf>
    <xf numFmtId="0" fontId="8" fillId="6" borderId="14" xfId="0" applyFont="1" applyFill="1" applyBorder="1" applyAlignment="1" applyProtection="1">
      <alignment horizontal="left" vertical="center" shrinkToFit="1"/>
      <protection locked="0"/>
    </xf>
    <xf numFmtId="0" fontId="8" fillId="6" borderId="29" xfId="0" applyFont="1" applyFill="1" applyBorder="1" applyAlignment="1" applyProtection="1">
      <alignment horizontal="left" vertical="center" shrinkToFit="1"/>
      <protection locked="0"/>
    </xf>
    <xf numFmtId="0" fontId="8" fillId="4" borderId="21" xfId="0" applyFont="1" applyFill="1" applyBorder="1" applyAlignment="1" applyProtection="1">
      <alignment horizontal="center" vertical="center" wrapText="1"/>
      <protection locked="0"/>
    </xf>
    <xf numFmtId="0" fontId="8" fillId="6" borderId="42" xfId="0" applyFont="1" applyFill="1" applyBorder="1" applyAlignment="1" applyProtection="1">
      <alignment horizontal="left" vertical="center" wrapText="1"/>
      <protection locked="0"/>
    </xf>
    <xf numFmtId="0" fontId="8" fillId="6" borderId="33" xfId="0" applyFont="1" applyFill="1" applyBorder="1" applyAlignment="1" applyProtection="1">
      <alignment horizontal="left" vertical="center" wrapText="1"/>
      <protection locked="0"/>
    </xf>
    <xf numFmtId="0" fontId="8" fillId="6" borderId="48" xfId="0" applyFont="1" applyFill="1" applyBorder="1" applyAlignment="1" applyProtection="1">
      <alignment horizontal="left" vertical="center" wrapText="1"/>
      <protection locked="0"/>
    </xf>
    <xf numFmtId="0" fontId="8" fillId="6" borderId="12" xfId="0" applyFont="1" applyFill="1" applyBorder="1" applyAlignment="1" applyProtection="1">
      <alignment horizontal="left" vertical="center" wrapText="1"/>
      <protection locked="0"/>
    </xf>
    <xf numFmtId="0" fontId="8" fillId="6" borderId="0" xfId="0" applyFont="1" applyFill="1" applyAlignment="1" applyProtection="1">
      <alignment horizontal="left" vertical="center" wrapText="1"/>
      <protection locked="0"/>
    </xf>
    <xf numFmtId="0" fontId="8" fillId="6" borderId="6" xfId="0" applyFont="1" applyFill="1" applyBorder="1" applyAlignment="1" applyProtection="1">
      <alignment horizontal="left" vertical="center" wrapText="1"/>
      <protection locked="0"/>
    </xf>
    <xf numFmtId="0" fontId="8" fillId="6" borderId="38" xfId="0" applyFont="1" applyFill="1" applyBorder="1" applyAlignment="1" applyProtection="1">
      <alignment horizontal="left" vertical="center" wrapText="1"/>
      <protection locked="0"/>
    </xf>
    <xf numFmtId="0" fontId="8" fillId="6" borderId="27" xfId="0" applyFont="1" applyFill="1" applyBorder="1" applyAlignment="1" applyProtection="1">
      <alignment horizontal="left" vertical="center" wrapText="1"/>
      <protection locked="0"/>
    </xf>
    <xf numFmtId="0" fontId="8" fillId="6" borderId="39" xfId="0" applyFont="1" applyFill="1" applyBorder="1" applyAlignment="1" applyProtection="1">
      <alignment horizontal="left" vertical="center" wrapText="1"/>
      <protection locked="0"/>
    </xf>
    <xf numFmtId="178" fontId="8" fillId="0" borderId="103" xfId="0" applyNumberFormat="1" applyFont="1" applyBorder="1" applyAlignment="1">
      <alignment horizontal="center" vertical="center" wrapText="1"/>
    </xf>
    <xf numFmtId="178" fontId="8" fillId="0" borderId="84" xfId="0" applyNumberFormat="1" applyFont="1" applyBorder="1" applyAlignment="1">
      <alignment horizontal="center" vertical="center" wrapText="1"/>
    </xf>
    <xf numFmtId="178" fontId="8" fillId="0" borderId="104" xfId="0" applyNumberFormat="1" applyFont="1" applyBorder="1" applyAlignment="1">
      <alignment horizontal="center" vertical="center" wrapText="1"/>
    </xf>
    <xf numFmtId="178" fontId="8" fillId="0" borderId="105" xfId="0" applyNumberFormat="1" applyFont="1" applyBorder="1" applyAlignment="1">
      <alignment horizontal="center" vertical="center" wrapText="1"/>
    </xf>
    <xf numFmtId="178" fontId="8" fillId="0" borderId="86" xfId="0" applyNumberFormat="1" applyFont="1" applyBorder="1" applyAlignment="1">
      <alignment horizontal="center" vertical="center" wrapText="1"/>
    </xf>
    <xf numFmtId="178" fontId="8" fillId="0" borderId="106" xfId="0" applyNumberFormat="1" applyFont="1" applyBorder="1" applyAlignment="1">
      <alignment horizontal="center" vertical="center" wrapText="1"/>
    </xf>
    <xf numFmtId="0" fontId="8" fillId="2" borderId="4"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1"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178" fontId="1" fillId="0" borderId="36" xfId="1" applyNumberFormat="1" applyFont="1" applyBorder="1" applyAlignment="1">
      <alignment horizontal="right" vertical="center" shrinkToFit="1"/>
    </xf>
    <xf numFmtId="178" fontId="1" fillId="0" borderId="14" xfId="1" applyNumberFormat="1" applyFont="1" applyBorder="1" applyAlignment="1">
      <alignment horizontal="right" vertical="center" shrinkToFit="1"/>
    </xf>
    <xf numFmtId="178" fontId="1" fillId="0" borderId="98" xfId="0" applyNumberFormat="1" applyFont="1" applyBorder="1" applyAlignment="1">
      <alignment horizontal="center" vertical="center" shrinkToFit="1"/>
    </xf>
    <xf numFmtId="178" fontId="1" fillId="0" borderId="110" xfId="0" applyNumberFormat="1" applyFont="1" applyBorder="1" applyAlignment="1">
      <alignment horizontal="center" vertical="center" shrinkToFit="1"/>
    </xf>
    <xf numFmtId="178" fontId="1" fillId="0" borderId="111" xfId="0" applyNumberFormat="1" applyFont="1" applyBorder="1" applyAlignment="1">
      <alignment horizontal="center" vertical="center" shrinkToFit="1"/>
    </xf>
    <xf numFmtId="178" fontId="1" fillId="0" borderId="112" xfId="0" applyNumberFormat="1" applyFont="1" applyBorder="1" applyAlignment="1">
      <alignment horizontal="center" vertical="center" shrinkToFit="1"/>
    </xf>
    <xf numFmtId="178" fontId="1" fillId="0" borderId="117" xfId="0" applyNumberFormat="1" applyFont="1" applyBorder="1" applyAlignment="1">
      <alignment horizontal="center" vertical="center" shrinkToFit="1"/>
    </xf>
    <xf numFmtId="178" fontId="1" fillId="0" borderId="118" xfId="0" applyNumberFormat="1" applyFont="1" applyBorder="1" applyAlignment="1">
      <alignment horizontal="center" vertical="center" shrinkToFit="1"/>
    </xf>
    <xf numFmtId="0" fontId="5" fillId="0" borderId="119" xfId="0" applyFont="1" applyBorder="1" applyAlignment="1">
      <alignment horizontal="center" vertical="center" wrapText="1"/>
    </xf>
    <xf numFmtId="0" fontId="5" fillId="0" borderId="110"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20" xfId="0" applyFont="1" applyBorder="1" applyAlignment="1">
      <alignment horizontal="center" vertical="center" wrapText="1"/>
    </xf>
    <xf numFmtId="0" fontId="5" fillId="0" borderId="112" xfId="0" applyFont="1" applyBorder="1" applyAlignment="1">
      <alignment horizontal="center" vertical="center" wrapText="1"/>
    </xf>
    <xf numFmtId="0" fontId="5" fillId="0" borderId="113" xfId="0" applyFont="1" applyBorder="1" applyAlignment="1">
      <alignment horizontal="center" vertical="center" wrapText="1"/>
    </xf>
    <xf numFmtId="0" fontId="5" fillId="0" borderId="114" xfId="0" applyFont="1" applyBorder="1" applyAlignment="1">
      <alignment horizontal="center" vertical="center" wrapText="1"/>
    </xf>
    <xf numFmtId="0" fontId="5" fillId="0" borderId="115" xfId="0" applyFont="1" applyBorder="1" applyAlignment="1">
      <alignment horizontal="center" vertical="center" wrapText="1"/>
    </xf>
    <xf numFmtId="0" fontId="5" fillId="0" borderId="116" xfId="0" applyFont="1" applyBorder="1" applyAlignment="1">
      <alignment horizontal="center" vertical="center" wrapText="1"/>
    </xf>
    <xf numFmtId="0" fontId="1" fillId="0" borderId="80" xfId="0" applyFont="1" applyBorder="1" applyAlignment="1">
      <alignment horizontal="center" vertical="center"/>
    </xf>
    <xf numFmtId="0" fontId="1" fillId="0" borderId="81" xfId="0" applyFont="1" applyBorder="1" applyAlignment="1">
      <alignment horizontal="center" vertical="center"/>
    </xf>
    <xf numFmtId="0" fontId="1" fillId="0" borderId="82" xfId="0" applyFont="1" applyBorder="1" applyAlignment="1">
      <alignment horizontal="center" vertical="center"/>
    </xf>
    <xf numFmtId="0" fontId="1" fillId="0" borderId="76" xfId="0" applyFont="1" applyBorder="1" applyAlignment="1">
      <alignment horizontal="center" vertical="center"/>
    </xf>
    <xf numFmtId="0" fontId="1" fillId="0" borderId="77" xfId="0" applyFont="1" applyBorder="1" applyAlignment="1">
      <alignment horizontal="center" vertical="center"/>
    </xf>
    <xf numFmtId="0" fontId="1" fillId="0" borderId="78" xfId="0" applyFont="1" applyBorder="1" applyAlignment="1">
      <alignment horizontal="center" vertical="center"/>
    </xf>
    <xf numFmtId="0" fontId="1" fillId="0" borderId="59" xfId="0" applyFont="1" applyBorder="1" applyAlignment="1">
      <alignment horizontal="center" vertical="center"/>
    </xf>
    <xf numFmtId="0" fontId="1" fillId="0" borderId="51" xfId="0" applyFont="1" applyBorder="1" applyAlignment="1">
      <alignment horizontal="center" vertical="center"/>
    </xf>
    <xf numFmtId="0" fontId="1" fillId="0" borderId="58" xfId="0" applyFont="1" applyBorder="1" applyAlignment="1">
      <alignment horizontal="center" vertical="center"/>
    </xf>
    <xf numFmtId="178" fontId="1" fillId="0" borderId="97" xfId="1" applyNumberFormat="1" applyFont="1" applyBorder="1" applyAlignment="1">
      <alignment horizontal="right" vertical="center" shrinkToFit="1"/>
    </xf>
    <xf numFmtId="178" fontId="1" fillId="0" borderId="24" xfId="1" applyNumberFormat="1" applyFont="1" applyBorder="1" applyAlignment="1">
      <alignment horizontal="right" vertical="center" shrinkToFit="1"/>
    </xf>
    <xf numFmtId="176" fontId="8" fillId="0" borderId="0" xfId="0" applyNumberFormat="1" applyFont="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8" fillId="2" borderId="49" xfId="0" applyFont="1" applyFill="1" applyBorder="1" applyAlignment="1" applyProtection="1">
      <alignment horizontal="center" vertical="center" wrapText="1"/>
      <protection locked="0"/>
    </xf>
    <xf numFmtId="0" fontId="8" fillId="6" borderId="1" xfId="0" applyFont="1" applyFill="1" applyBorder="1" applyAlignment="1" applyProtection="1">
      <alignment horizontal="left" vertical="center" shrinkToFit="1"/>
      <protection locked="0"/>
    </xf>
    <xf numFmtId="0" fontId="8" fillId="6" borderId="2" xfId="0" applyFont="1" applyFill="1" applyBorder="1" applyAlignment="1" applyProtection="1">
      <alignment horizontal="left" vertical="center" shrinkToFit="1"/>
      <protection locked="0"/>
    </xf>
    <xf numFmtId="0" fontId="8" fillId="6" borderId="31" xfId="0" applyFont="1" applyFill="1" applyBorder="1" applyAlignment="1" applyProtection="1">
      <alignment horizontal="left" vertical="center" shrinkToFit="1"/>
      <protection locked="0"/>
    </xf>
    <xf numFmtId="0" fontId="8" fillId="2" borderId="45" xfId="0" applyFont="1" applyFill="1" applyBorder="1" applyAlignment="1" applyProtection="1">
      <alignment horizontal="center" vertical="center" wrapText="1"/>
      <protection locked="0"/>
    </xf>
    <xf numFmtId="20" fontId="8" fillId="6" borderId="11" xfId="0" applyNumberFormat="1" applyFont="1" applyFill="1" applyBorder="1" applyAlignment="1" applyProtection="1">
      <alignment horizontal="center" vertical="center"/>
      <protection locked="0"/>
    </xf>
    <xf numFmtId="20" fontId="8" fillId="6" borderId="24" xfId="0" applyNumberFormat="1" applyFont="1" applyFill="1" applyBorder="1" applyAlignment="1" applyProtection="1">
      <alignment horizontal="center" vertical="center"/>
      <protection locked="0"/>
    </xf>
    <xf numFmtId="20" fontId="8" fillId="6" borderId="10" xfId="0" applyNumberFormat="1" applyFont="1" applyFill="1" applyBorder="1" applyAlignment="1" applyProtection="1">
      <alignment horizontal="center" vertical="center"/>
      <protection locked="0"/>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Alignment="1">
      <alignment horizontal="center" vertical="center" wrapText="1"/>
    </xf>
    <xf numFmtId="0" fontId="8" fillId="0" borderId="30"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5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0" xfId="0" applyFont="1" applyBorder="1" applyAlignment="1">
      <alignment horizontal="center" vertical="center" wrapText="1"/>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5" xfId="0" applyFont="1" applyBorder="1" applyAlignment="1">
      <alignment horizontal="center" vertical="center" wrapText="1"/>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6" borderId="0" xfId="0" applyFont="1" applyFill="1" applyAlignment="1" applyProtection="1">
      <alignment horizontal="center" vertical="center"/>
      <protection locked="0"/>
    </xf>
    <xf numFmtId="0" fontId="9" fillId="0" borderId="0" xfId="0" applyFont="1" applyAlignment="1">
      <alignment horizontal="center" vertical="center"/>
    </xf>
    <xf numFmtId="0" fontId="8" fillId="6" borderId="8" xfId="0" applyFont="1" applyFill="1" applyBorder="1" applyAlignment="1" applyProtection="1">
      <alignment horizontal="center" vertical="center"/>
      <protection locked="0"/>
    </xf>
    <xf numFmtId="0" fontId="8" fillId="3" borderId="11" xfId="0" applyFont="1" applyFill="1" applyBorder="1" applyAlignment="1">
      <alignment horizontal="center" vertical="center"/>
    </xf>
    <xf numFmtId="0" fontId="8" fillId="3" borderId="10" xfId="0" applyFont="1" applyFill="1" applyBorder="1" applyAlignment="1">
      <alignment horizontal="center" vertical="center"/>
    </xf>
    <xf numFmtId="178" fontId="8" fillId="0" borderId="100" xfId="0" applyNumberFormat="1" applyFont="1" applyBorder="1" applyAlignment="1">
      <alignment horizontal="center" vertical="center" wrapText="1"/>
    </xf>
    <xf numFmtId="178" fontId="8" fillId="0" borderId="101" xfId="0" applyNumberFormat="1" applyFont="1" applyBorder="1" applyAlignment="1">
      <alignment horizontal="center" vertical="center" wrapText="1"/>
    </xf>
    <xf numFmtId="178" fontId="8" fillId="0" borderId="102" xfId="0" applyNumberFormat="1" applyFont="1" applyBorder="1" applyAlignment="1">
      <alignment horizontal="center" vertical="center" wrapText="1"/>
    </xf>
    <xf numFmtId="0" fontId="8" fillId="6" borderId="4" xfId="0" applyFont="1" applyFill="1" applyBorder="1" applyAlignment="1" applyProtection="1">
      <alignment horizontal="left" vertical="center" wrapText="1"/>
      <protection locked="0"/>
    </xf>
    <xf numFmtId="0" fontId="8" fillId="6" borderId="2" xfId="0" applyFont="1" applyFill="1" applyBorder="1" applyAlignment="1" applyProtection="1">
      <alignment horizontal="left" vertical="center" wrapText="1"/>
      <protection locked="0"/>
    </xf>
    <xf numFmtId="0" fontId="8" fillId="6" borderId="3" xfId="0" applyFont="1" applyFill="1" applyBorder="1" applyAlignment="1" applyProtection="1">
      <alignment horizontal="left" vertical="center" wrapText="1"/>
      <protection locked="0"/>
    </xf>
    <xf numFmtId="0" fontId="17" fillId="3" borderId="8" xfId="0" applyFont="1" applyFill="1" applyBorder="1" applyAlignment="1">
      <alignment horizontal="center" vertical="center"/>
    </xf>
    <xf numFmtId="178" fontId="1" fillId="0" borderId="59" xfId="0" applyNumberFormat="1" applyFont="1" applyBorder="1" applyAlignment="1">
      <alignment horizontal="center" vertical="center"/>
    </xf>
    <xf numFmtId="178" fontId="1" fillId="0" borderId="80" xfId="0" applyNumberFormat="1" applyFont="1" applyBorder="1" applyAlignment="1">
      <alignment horizontal="center" vertical="center"/>
    </xf>
    <xf numFmtId="0" fontId="5" fillId="3" borderId="0" xfId="0" applyFont="1" applyFill="1" applyAlignment="1">
      <alignment horizontal="left" vertical="center" indent="1"/>
    </xf>
    <xf numFmtId="0" fontId="22" fillId="3" borderId="68" xfId="0" applyFont="1" applyFill="1" applyBorder="1" applyAlignment="1">
      <alignment horizontal="center" vertical="center"/>
    </xf>
    <xf numFmtId="0" fontId="22" fillId="3" borderId="69" xfId="0" applyFont="1" applyFill="1" applyBorder="1" applyAlignment="1">
      <alignment horizontal="center" vertical="center"/>
    </xf>
    <xf numFmtId="0" fontId="22" fillId="3" borderId="70" xfId="0" applyFont="1" applyFill="1" applyBorder="1" applyAlignment="1">
      <alignment horizontal="center" vertical="center"/>
    </xf>
  </cellXfs>
  <cellStyles count="15">
    <cellStyle name="パーセント 2" xfId="11" xr:uid="{00000000-0005-0000-0000-000000000000}"/>
    <cellStyle name="桁区切り" xfId="1" builtinId="6"/>
    <cellStyle name="桁区切り 2" xfId="10" xr:uid="{00000000-0005-0000-0000-000002000000}"/>
    <cellStyle name="桁区切り 3" xfId="12" xr:uid="{00000000-0005-0000-0000-000003000000}"/>
    <cellStyle name="標準" xfId="0" builtinId="0"/>
    <cellStyle name="標準 2" xfId="8" xr:uid="{00000000-0005-0000-0000-000005000000}"/>
    <cellStyle name="標準 2 2" xfId="14" xr:uid="{00000000-0005-0000-0000-000006000000}"/>
    <cellStyle name="標準 2 3" xfId="5" xr:uid="{00000000-0005-0000-0000-000007000000}"/>
    <cellStyle name="標準 3" xfId="9" xr:uid="{00000000-0005-0000-0000-000008000000}"/>
    <cellStyle name="標準 4" xfId="6" xr:uid="{00000000-0005-0000-0000-000009000000}"/>
    <cellStyle name="標準 5" xfId="3" xr:uid="{00000000-0005-0000-0000-00000A000000}"/>
    <cellStyle name="標準_介護老人福祉施設（加算届）" xfId="13" xr:uid="{00000000-0005-0000-0000-00000B000000}"/>
    <cellStyle name="標準_短期入所生活（加算届）" xfId="4" xr:uid="{00000000-0005-0000-0000-00000C000000}"/>
    <cellStyle name="標準_特定施設（加算届）" xfId="2" xr:uid="{00000000-0005-0000-0000-00000D000000}"/>
    <cellStyle name="標準_訪問介護（加算届）" xfId="7" xr:uid="{00000000-0005-0000-0000-00000E000000}"/>
  </cellStyles>
  <dxfs count="152">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s>
  <tableStyles count="0" defaultTableStyle="TableStyleMedium2" defaultPivotStyle="PivotStyleLight16"/>
  <colors>
    <mruColors>
      <color rgb="FFCCECFF"/>
      <color rgb="FFCCFFCC"/>
      <color rgb="FFFF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168088</xdr:colOff>
      <xdr:row>1</xdr:row>
      <xdr:rowOff>11206</xdr:rowOff>
    </xdr:from>
    <xdr:to>
      <xdr:col>6</xdr:col>
      <xdr:colOff>1908362</xdr:colOff>
      <xdr:row>4</xdr:row>
      <xdr:rowOff>140634</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291353" y="392206"/>
          <a:ext cx="3981450" cy="600075"/>
        </a:xfrm>
        <a:prstGeom prst="rect">
          <a:avLst/>
        </a:prstGeom>
        <a:solidFill>
          <a:schemeClr val="bg2"/>
        </a:solidFill>
        <a:ln>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chemeClr val="tx1"/>
              </a:solidFill>
            </a:rPr>
            <a:t>※</a:t>
          </a:r>
          <a:r>
            <a:rPr kumimoji="1" lang="ja-JP" altLang="en-US" sz="1100">
              <a:solidFill>
                <a:schemeClr val="tx1"/>
              </a:solidFill>
            </a:rPr>
            <a:t>電子申請届出システムにより提出する際は、不要なシートは削除してご提出ください。</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2</xdr:col>
      <xdr:colOff>329046</xdr:colOff>
      <xdr:row>5</xdr:row>
      <xdr:rowOff>69272</xdr:rowOff>
    </xdr:from>
    <xdr:to>
      <xdr:col>4</xdr:col>
      <xdr:colOff>1524000</xdr:colOff>
      <xdr:row>8</xdr:row>
      <xdr:rowOff>138545</xdr:rowOff>
    </xdr:to>
    <xdr:sp macro="" textlink="">
      <xdr:nvSpPr>
        <xdr:cNvPr id="2" name="正方形/長方形 1">
          <a:extLst>
            <a:ext uri="{FF2B5EF4-FFF2-40B4-BE49-F238E27FC236}">
              <a16:creationId xmlns:a16="http://schemas.microsoft.com/office/drawing/2014/main" id="{00000000-0008-0000-0100-000003000000}"/>
            </a:ext>
          </a:extLst>
        </xdr:cNvPr>
        <xdr:cNvSpPr/>
      </xdr:nvSpPr>
      <xdr:spPr>
        <a:xfrm>
          <a:off x="987137" y="1021772"/>
          <a:ext cx="3463636" cy="969818"/>
        </a:xfrm>
        <a:prstGeom prst="rect">
          <a:avLst/>
        </a:prstGeom>
        <a:solidFill>
          <a:schemeClr val="accent1">
            <a:lumMod val="20000"/>
            <a:lumOff val="80000"/>
          </a:schemeClr>
        </a:solidFill>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l"/>
          <a:r>
            <a:rPr kumimoji="1" lang="en-US" altLang="ja-JP" sz="1800" b="1" cap="none" spc="0">
              <a:ln w="0"/>
              <a:solidFill>
                <a:schemeClr val="tx1"/>
              </a:solidFill>
              <a:effectLst>
                <a:outerShdw blurRad="38100" dist="19050" dir="2700000" algn="tl" rotWithShape="0">
                  <a:schemeClr val="dk1">
                    <a:alpha val="40000"/>
                  </a:schemeClr>
                </a:outerShdw>
              </a:effectLst>
            </a:rPr>
            <a:t>※</a:t>
          </a:r>
          <a:r>
            <a:rPr kumimoji="1" lang="ja-JP" altLang="en-US" sz="1800" b="1" cap="none" spc="0">
              <a:ln w="0"/>
              <a:solidFill>
                <a:schemeClr val="tx1"/>
              </a:solidFill>
              <a:effectLst>
                <a:outerShdw blurRad="38100" dist="19050" dir="2700000" algn="tl" rotWithShape="0">
                  <a:schemeClr val="dk1">
                    <a:alpha val="40000"/>
                  </a:schemeClr>
                </a:outerShdw>
              </a:effectLst>
            </a:rPr>
            <a:t>今回届出時に変更がある加算のみ、■にしてください。</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4</xdr:col>
      <xdr:colOff>1732025</xdr:colOff>
      <xdr:row>19</xdr:row>
      <xdr:rowOff>0</xdr:rowOff>
    </xdr:from>
    <xdr:to>
      <xdr:col>4</xdr:col>
      <xdr:colOff>2295097</xdr:colOff>
      <xdr:row>19</xdr:row>
      <xdr:rowOff>0</xdr:rowOff>
    </xdr:to>
    <xdr:sp macro="" textlink="">
      <xdr:nvSpPr>
        <xdr:cNvPr id="2" name="Text Box 57">
          <a:extLst>
            <a:ext uri="{FF2B5EF4-FFF2-40B4-BE49-F238E27FC236}">
              <a16:creationId xmlns:a16="http://schemas.microsoft.com/office/drawing/2014/main" id="{AE6FF30F-2E09-D8FD-D8F9-C76167EC9466}"/>
            </a:ext>
          </a:extLst>
        </xdr:cNvPr>
        <xdr:cNvSpPr txBox="1"/>
      </xdr:nvSpPr>
      <xdr:spPr bwMode="auto">
        <a:xfrm>
          <a:off x="8161400" y="5362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19</xdr:row>
      <xdr:rowOff>0</xdr:rowOff>
    </xdr:from>
    <xdr:to>
      <xdr:col>1</xdr:col>
      <xdr:colOff>1553394</xdr:colOff>
      <xdr:row>19</xdr:row>
      <xdr:rowOff>0</xdr:rowOff>
    </xdr:to>
    <xdr:sp macro="" textlink="">
      <xdr:nvSpPr>
        <xdr:cNvPr id="3" name="Text Box 58">
          <a:extLst>
            <a:ext uri="{FF2B5EF4-FFF2-40B4-BE49-F238E27FC236}">
              <a16:creationId xmlns:a16="http://schemas.microsoft.com/office/drawing/2014/main" id="{A72F576C-579C-C7E5-A2CC-9AFCD7EE8C1C}"/>
            </a:ext>
          </a:extLst>
        </xdr:cNvPr>
        <xdr:cNvSpPr txBox="1"/>
      </xdr:nvSpPr>
      <xdr:spPr bwMode="auto">
        <a:xfrm>
          <a:off x="1161380" y="5362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19</xdr:row>
      <xdr:rowOff>0</xdr:rowOff>
    </xdr:from>
    <xdr:to>
      <xdr:col>4</xdr:col>
      <xdr:colOff>2370832</xdr:colOff>
      <xdr:row>19</xdr:row>
      <xdr:rowOff>0</xdr:rowOff>
    </xdr:to>
    <xdr:sp macro="" textlink="">
      <xdr:nvSpPr>
        <xdr:cNvPr id="4" name="Text Box 59">
          <a:extLst>
            <a:ext uri="{FF2B5EF4-FFF2-40B4-BE49-F238E27FC236}">
              <a16:creationId xmlns:a16="http://schemas.microsoft.com/office/drawing/2014/main" id="{524F38C4-7BE5-3D69-57FB-6FD6BD461E6D}"/>
            </a:ext>
          </a:extLst>
        </xdr:cNvPr>
        <xdr:cNvSpPr txBox="1"/>
      </xdr:nvSpPr>
      <xdr:spPr bwMode="auto">
        <a:xfrm>
          <a:off x="8230549" y="5362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19</xdr:row>
      <xdr:rowOff>0</xdr:rowOff>
    </xdr:from>
    <xdr:to>
      <xdr:col>4</xdr:col>
      <xdr:colOff>2380710</xdr:colOff>
      <xdr:row>19</xdr:row>
      <xdr:rowOff>0</xdr:rowOff>
    </xdr:to>
    <xdr:sp macro="" textlink="">
      <xdr:nvSpPr>
        <xdr:cNvPr id="5" name="Text Box 60">
          <a:extLst>
            <a:ext uri="{FF2B5EF4-FFF2-40B4-BE49-F238E27FC236}">
              <a16:creationId xmlns:a16="http://schemas.microsoft.com/office/drawing/2014/main" id="{8E7330D0-9922-6BF3-502F-3A9AECABE1C5}"/>
            </a:ext>
          </a:extLst>
        </xdr:cNvPr>
        <xdr:cNvSpPr txBox="1"/>
      </xdr:nvSpPr>
      <xdr:spPr bwMode="auto">
        <a:xfrm>
          <a:off x="8247013" y="5362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19</xdr:row>
      <xdr:rowOff>0</xdr:rowOff>
    </xdr:from>
    <xdr:to>
      <xdr:col>4</xdr:col>
      <xdr:colOff>2370832</xdr:colOff>
      <xdr:row>19</xdr:row>
      <xdr:rowOff>0</xdr:rowOff>
    </xdr:to>
    <xdr:sp macro="" textlink="">
      <xdr:nvSpPr>
        <xdr:cNvPr id="6" name="Text Box 61">
          <a:extLst>
            <a:ext uri="{FF2B5EF4-FFF2-40B4-BE49-F238E27FC236}">
              <a16:creationId xmlns:a16="http://schemas.microsoft.com/office/drawing/2014/main" id="{9B172A60-0A1F-E85A-82DB-2AD93842C64F}"/>
            </a:ext>
          </a:extLst>
        </xdr:cNvPr>
        <xdr:cNvSpPr txBox="1"/>
      </xdr:nvSpPr>
      <xdr:spPr bwMode="auto">
        <a:xfrm>
          <a:off x="8230549" y="5362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19</xdr:row>
      <xdr:rowOff>0</xdr:rowOff>
    </xdr:from>
    <xdr:to>
      <xdr:col>4</xdr:col>
      <xdr:colOff>2295097</xdr:colOff>
      <xdr:row>19</xdr:row>
      <xdr:rowOff>0</xdr:rowOff>
    </xdr:to>
    <xdr:sp macro="" textlink="">
      <xdr:nvSpPr>
        <xdr:cNvPr id="7" name="Text Box 57">
          <a:extLst>
            <a:ext uri="{FF2B5EF4-FFF2-40B4-BE49-F238E27FC236}">
              <a16:creationId xmlns:a16="http://schemas.microsoft.com/office/drawing/2014/main" id="{19C63330-B82B-D411-4DE9-4C69D87336CD}"/>
            </a:ext>
          </a:extLst>
        </xdr:cNvPr>
        <xdr:cNvSpPr txBox="1"/>
      </xdr:nvSpPr>
      <xdr:spPr bwMode="auto">
        <a:xfrm>
          <a:off x="8161400" y="5362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19</xdr:row>
      <xdr:rowOff>0</xdr:rowOff>
    </xdr:from>
    <xdr:to>
      <xdr:col>1</xdr:col>
      <xdr:colOff>1553394</xdr:colOff>
      <xdr:row>19</xdr:row>
      <xdr:rowOff>0</xdr:rowOff>
    </xdr:to>
    <xdr:sp macro="" textlink="">
      <xdr:nvSpPr>
        <xdr:cNvPr id="8" name="Text Box 58">
          <a:extLst>
            <a:ext uri="{FF2B5EF4-FFF2-40B4-BE49-F238E27FC236}">
              <a16:creationId xmlns:a16="http://schemas.microsoft.com/office/drawing/2014/main" id="{C9D59FCD-4DC7-3ECF-D669-647A18B907D4}"/>
            </a:ext>
          </a:extLst>
        </xdr:cNvPr>
        <xdr:cNvSpPr txBox="1"/>
      </xdr:nvSpPr>
      <xdr:spPr bwMode="auto">
        <a:xfrm>
          <a:off x="1161380" y="5362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19</xdr:row>
      <xdr:rowOff>0</xdr:rowOff>
    </xdr:from>
    <xdr:to>
      <xdr:col>4</xdr:col>
      <xdr:colOff>2370832</xdr:colOff>
      <xdr:row>19</xdr:row>
      <xdr:rowOff>0</xdr:rowOff>
    </xdr:to>
    <xdr:sp macro="" textlink="">
      <xdr:nvSpPr>
        <xdr:cNvPr id="9" name="Text Box 59">
          <a:extLst>
            <a:ext uri="{FF2B5EF4-FFF2-40B4-BE49-F238E27FC236}">
              <a16:creationId xmlns:a16="http://schemas.microsoft.com/office/drawing/2014/main" id="{7AF5D7C7-D6CE-DCC1-E586-F844CEB7B003}"/>
            </a:ext>
          </a:extLst>
        </xdr:cNvPr>
        <xdr:cNvSpPr txBox="1"/>
      </xdr:nvSpPr>
      <xdr:spPr bwMode="auto">
        <a:xfrm>
          <a:off x="8230549" y="5362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19</xdr:row>
      <xdr:rowOff>0</xdr:rowOff>
    </xdr:from>
    <xdr:to>
      <xdr:col>4</xdr:col>
      <xdr:colOff>2380710</xdr:colOff>
      <xdr:row>19</xdr:row>
      <xdr:rowOff>0</xdr:rowOff>
    </xdr:to>
    <xdr:sp macro="" textlink="">
      <xdr:nvSpPr>
        <xdr:cNvPr id="10" name="Text Box 60">
          <a:extLst>
            <a:ext uri="{FF2B5EF4-FFF2-40B4-BE49-F238E27FC236}">
              <a16:creationId xmlns:a16="http://schemas.microsoft.com/office/drawing/2014/main" id="{DE102EB9-1287-7912-DB4A-8333C997B8C7}"/>
            </a:ext>
          </a:extLst>
        </xdr:cNvPr>
        <xdr:cNvSpPr txBox="1"/>
      </xdr:nvSpPr>
      <xdr:spPr bwMode="auto">
        <a:xfrm>
          <a:off x="8247013" y="5362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19</xdr:row>
      <xdr:rowOff>0</xdr:rowOff>
    </xdr:from>
    <xdr:to>
      <xdr:col>4</xdr:col>
      <xdr:colOff>2370832</xdr:colOff>
      <xdr:row>19</xdr:row>
      <xdr:rowOff>0</xdr:rowOff>
    </xdr:to>
    <xdr:sp macro="" textlink="">
      <xdr:nvSpPr>
        <xdr:cNvPr id="11" name="Text Box 61">
          <a:extLst>
            <a:ext uri="{FF2B5EF4-FFF2-40B4-BE49-F238E27FC236}">
              <a16:creationId xmlns:a16="http://schemas.microsoft.com/office/drawing/2014/main" id="{EC028A02-0CEC-0B9E-3BFC-D64B62F8677A}"/>
            </a:ext>
          </a:extLst>
        </xdr:cNvPr>
        <xdr:cNvSpPr txBox="1"/>
      </xdr:nvSpPr>
      <xdr:spPr bwMode="auto">
        <a:xfrm>
          <a:off x="8230549" y="5362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19</xdr:row>
      <xdr:rowOff>0</xdr:rowOff>
    </xdr:from>
    <xdr:to>
      <xdr:col>4</xdr:col>
      <xdr:colOff>2295097</xdr:colOff>
      <xdr:row>19</xdr:row>
      <xdr:rowOff>0</xdr:rowOff>
    </xdr:to>
    <xdr:sp macro="" textlink="">
      <xdr:nvSpPr>
        <xdr:cNvPr id="12" name="Text Box 57">
          <a:extLst>
            <a:ext uri="{FF2B5EF4-FFF2-40B4-BE49-F238E27FC236}">
              <a16:creationId xmlns:a16="http://schemas.microsoft.com/office/drawing/2014/main" id="{50BDDE3A-97AE-1B31-1E17-B9C1689523A6}"/>
            </a:ext>
          </a:extLst>
        </xdr:cNvPr>
        <xdr:cNvSpPr txBox="1"/>
      </xdr:nvSpPr>
      <xdr:spPr bwMode="auto">
        <a:xfrm>
          <a:off x="8161400" y="5362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19</xdr:row>
      <xdr:rowOff>0</xdr:rowOff>
    </xdr:from>
    <xdr:to>
      <xdr:col>1</xdr:col>
      <xdr:colOff>1553394</xdr:colOff>
      <xdr:row>19</xdr:row>
      <xdr:rowOff>0</xdr:rowOff>
    </xdr:to>
    <xdr:sp macro="" textlink="">
      <xdr:nvSpPr>
        <xdr:cNvPr id="13" name="Text Box 58">
          <a:extLst>
            <a:ext uri="{FF2B5EF4-FFF2-40B4-BE49-F238E27FC236}">
              <a16:creationId xmlns:a16="http://schemas.microsoft.com/office/drawing/2014/main" id="{44ACB9B1-172B-187A-06C5-0D4D7C076F23}"/>
            </a:ext>
          </a:extLst>
        </xdr:cNvPr>
        <xdr:cNvSpPr txBox="1"/>
      </xdr:nvSpPr>
      <xdr:spPr bwMode="auto">
        <a:xfrm>
          <a:off x="1161380" y="5362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19</xdr:row>
      <xdr:rowOff>0</xdr:rowOff>
    </xdr:from>
    <xdr:to>
      <xdr:col>4</xdr:col>
      <xdr:colOff>2370832</xdr:colOff>
      <xdr:row>19</xdr:row>
      <xdr:rowOff>0</xdr:rowOff>
    </xdr:to>
    <xdr:sp macro="" textlink="">
      <xdr:nvSpPr>
        <xdr:cNvPr id="14" name="Text Box 59">
          <a:extLst>
            <a:ext uri="{FF2B5EF4-FFF2-40B4-BE49-F238E27FC236}">
              <a16:creationId xmlns:a16="http://schemas.microsoft.com/office/drawing/2014/main" id="{99260A2B-233A-9C65-A126-41E7C444B9BD}"/>
            </a:ext>
          </a:extLst>
        </xdr:cNvPr>
        <xdr:cNvSpPr txBox="1"/>
      </xdr:nvSpPr>
      <xdr:spPr bwMode="auto">
        <a:xfrm>
          <a:off x="8230549" y="5362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19</xdr:row>
      <xdr:rowOff>0</xdr:rowOff>
    </xdr:from>
    <xdr:to>
      <xdr:col>4</xdr:col>
      <xdr:colOff>2380710</xdr:colOff>
      <xdr:row>19</xdr:row>
      <xdr:rowOff>0</xdr:rowOff>
    </xdr:to>
    <xdr:sp macro="" textlink="">
      <xdr:nvSpPr>
        <xdr:cNvPr id="15" name="Text Box 60">
          <a:extLst>
            <a:ext uri="{FF2B5EF4-FFF2-40B4-BE49-F238E27FC236}">
              <a16:creationId xmlns:a16="http://schemas.microsoft.com/office/drawing/2014/main" id="{C6B7EBC1-5988-D350-66E9-B38990990A27}"/>
            </a:ext>
          </a:extLst>
        </xdr:cNvPr>
        <xdr:cNvSpPr txBox="1"/>
      </xdr:nvSpPr>
      <xdr:spPr bwMode="auto">
        <a:xfrm>
          <a:off x="8247013" y="5362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19</xdr:row>
      <xdr:rowOff>0</xdr:rowOff>
    </xdr:from>
    <xdr:to>
      <xdr:col>4</xdr:col>
      <xdr:colOff>2370832</xdr:colOff>
      <xdr:row>19</xdr:row>
      <xdr:rowOff>0</xdr:rowOff>
    </xdr:to>
    <xdr:sp macro="" textlink="">
      <xdr:nvSpPr>
        <xdr:cNvPr id="16" name="Text Box 61">
          <a:extLst>
            <a:ext uri="{FF2B5EF4-FFF2-40B4-BE49-F238E27FC236}">
              <a16:creationId xmlns:a16="http://schemas.microsoft.com/office/drawing/2014/main" id="{5F8AE11F-946A-4A84-7B92-205BCE04FB82}"/>
            </a:ext>
          </a:extLst>
        </xdr:cNvPr>
        <xdr:cNvSpPr txBox="1"/>
      </xdr:nvSpPr>
      <xdr:spPr bwMode="auto">
        <a:xfrm>
          <a:off x="8230549" y="5362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19</xdr:row>
      <xdr:rowOff>0</xdr:rowOff>
    </xdr:from>
    <xdr:to>
      <xdr:col>4</xdr:col>
      <xdr:colOff>2295097</xdr:colOff>
      <xdr:row>19</xdr:row>
      <xdr:rowOff>0</xdr:rowOff>
    </xdr:to>
    <xdr:sp macro="" textlink="">
      <xdr:nvSpPr>
        <xdr:cNvPr id="17" name="Text Box 57">
          <a:extLst>
            <a:ext uri="{FF2B5EF4-FFF2-40B4-BE49-F238E27FC236}">
              <a16:creationId xmlns:a16="http://schemas.microsoft.com/office/drawing/2014/main" id="{8715AD57-E3DC-870C-D590-BEC3B94054E8}"/>
            </a:ext>
          </a:extLst>
        </xdr:cNvPr>
        <xdr:cNvSpPr txBox="1"/>
      </xdr:nvSpPr>
      <xdr:spPr bwMode="auto">
        <a:xfrm>
          <a:off x="8161400" y="5362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19</xdr:row>
      <xdr:rowOff>0</xdr:rowOff>
    </xdr:from>
    <xdr:to>
      <xdr:col>1</xdr:col>
      <xdr:colOff>1553394</xdr:colOff>
      <xdr:row>19</xdr:row>
      <xdr:rowOff>0</xdr:rowOff>
    </xdr:to>
    <xdr:sp macro="" textlink="">
      <xdr:nvSpPr>
        <xdr:cNvPr id="18" name="Text Box 58">
          <a:extLst>
            <a:ext uri="{FF2B5EF4-FFF2-40B4-BE49-F238E27FC236}">
              <a16:creationId xmlns:a16="http://schemas.microsoft.com/office/drawing/2014/main" id="{74593B76-0117-9EC6-C1F0-52D181D69B64}"/>
            </a:ext>
          </a:extLst>
        </xdr:cNvPr>
        <xdr:cNvSpPr txBox="1"/>
      </xdr:nvSpPr>
      <xdr:spPr bwMode="auto">
        <a:xfrm>
          <a:off x="1161380" y="5362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19</xdr:row>
      <xdr:rowOff>0</xdr:rowOff>
    </xdr:from>
    <xdr:to>
      <xdr:col>4</xdr:col>
      <xdr:colOff>2370832</xdr:colOff>
      <xdr:row>19</xdr:row>
      <xdr:rowOff>0</xdr:rowOff>
    </xdr:to>
    <xdr:sp macro="" textlink="">
      <xdr:nvSpPr>
        <xdr:cNvPr id="19" name="Text Box 59">
          <a:extLst>
            <a:ext uri="{FF2B5EF4-FFF2-40B4-BE49-F238E27FC236}">
              <a16:creationId xmlns:a16="http://schemas.microsoft.com/office/drawing/2014/main" id="{437339F6-ACB0-EBE4-8500-18018F84231A}"/>
            </a:ext>
          </a:extLst>
        </xdr:cNvPr>
        <xdr:cNvSpPr txBox="1"/>
      </xdr:nvSpPr>
      <xdr:spPr bwMode="auto">
        <a:xfrm>
          <a:off x="8230549" y="5362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19</xdr:row>
      <xdr:rowOff>0</xdr:rowOff>
    </xdr:from>
    <xdr:to>
      <xdr:col>4</xdr:col>
      <xdr:colOff>2380710</xdr:colOff>
      <xdr:row>19</xdr:row>
      <xdr:rowOff>0</xdr:rowOff>
    </xdr:to>
    <xdr:sp macro="" textlink="">
      <xdr:nvSpPr>
        <xdr:cNvPr id="20" name="Text Box 60">
          <a:extLst>
            <a:ext uri="{FF2B5EF4-FFF2-40B4-BE49-F238E27FC236}">
              <a16:creationId xmlns:a16="http://schemas.microsoft.com/office/drawing/2014/main" id="{B80D8EB7-FEDF-0654-9545-ED9A9E71D346}"/>
            </a:ext>
          </a:extLst>
        </xdr:cNvPr>
        <xdr:cNvSpPr txBox="1"/>
      </xdr:nvSpPr>
      <xdr:spPr bwMode="auto">
        <a:xfrm>
          <a:off x="8247013" y="5362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19</xdr:row>
      <xdr:rowOff>0</xdr:rowOff>
    </xdr:from>
    <xdr:to>
      <xdr:col>4</xdr:col>
      <xdr:colOff>2370832</xdr:colOff>
      <xdr:row>19</xdr:row>
      <xdr:rowOff>0</xdr:rowOff>
    </xdr:to>
    <xdr:sp macro="" textlink="">
      <xdr:nvSpPr>
        <xdr:cNvPr id="21" name="Text Box 61">
          <a:extLst>
            <a:ext uri="{FF2B5EF4-FFF2-40B4-BE49-F238E27FC236}">
              <a16:creationId xmlns:a16="http://schemas.microsoft.com/office/drawing/2014/main" id="{7F70F067-8AE3-B0F7-C2D5-990B5A3FFDE7}"/>
            </a:ext>
          </a:extLst>
        </xdr:cNvPr>
        <xdr:cNvSpPr txBox="1"/>
      </xdr:nvSpPr>
      <xdr:spPr bwMode="auto">
        <a:xfrm>
          <a:off x="8230549" y="5362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63500</xdr:rowOff>
    </xdr:from>
    <xdr:to>
      <xdr:col>3</xdr:col>
      <xdr:colOff>292100</xdr:colOff>
      <xdr:row>2</xdr:row>
      <xdr:rowOff>152400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3175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523875</xdr:colOff>
      <xdr:row>3</xdr:row>
      <xdr:rowOff>95250</xdr:rowOff>
    </xdr:from>
    <xdr:to>
      <xdr:col>4</xdr:col>
      <xdr:colOff>600075</xdr:colOff>
      <xdr:row>5</xdr:row>
      <xdr:rowOff>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095875" y="847725"/>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73</xdr:row>
      <xdr:rowOff>38100</xdr:rowOff>
    </xdr:from>
    <xdr:to>
      <xdr:col>16</xdr:col>
      <xdr:colOff>114300</xdr:colOff>
      <xdr:row>82</xdr:row>
      <xdr:rowOff>76200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333375" y="153638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1:H117"/>
  <sheetViews>
    <sheetView tabSelected="1" view="pageBreakPreview" zoomScale="85" zoomScaleNormal="100" zoomScaleSheetLayoutView="85" workbookViewId="0">
      <selection sqref="A1:H1"/>
    </sheetView>
  </sheetViews>
  <sheetFormatPr defaultColWidth="9" defaultRowHeight="11.25"/>
  <cols>
    <col min="1" max="1" width="1.625" style="191" customWidth="1"/>
    <col min="2" max="2" width="15.625" style="191" customWidth="1"/>
    <col min="3" max="4" width="4.375" style="191" customWidth="1"/>
    <col min="5" max="5" width="2.5" style="194" customWidth="1"/>
    <col min="6" max="6" width="2.5" style="195" customWidth="1"/>
    <col min="7" max="7" width="38.125" style="191" customWidth="1"/>
    <col min="8" max="8" width="23.125" style="196" customWidth="1"/>
    <col min="9" max="16384" width="9" style="191"/>
  </cols>
  <sheetData>
    <row r="1" spans="1:8" ht="30" customHeight="1">
      <c r="A1" s="736" t="s">
        <v>253</v>
      </c>
      <c r="B1" s="736"/>
      <c r="C1" s="736"/>
      <c r="D1" s="736"/>
      <c r="E1" s="736"/>
      <c r="F1" s="736"/>
      <c r="G1" s="736"/>
      <c r="H1" s="736"/>
    </row>
    <row r="2" spans="1:8" ht="12" customHeight="1">
      <c r="A2" s="192"/>
      <c r="B2" s="193"/>
    </row>
    <row r="3" spans="1:8" ht="12" customHeight="1">
      <c r="G3" s="197" t="s">
        <v>254</v>
      </c>
      <c r="H3" s="198"/>
    </row>
    <row r="4" spans="1:8" ht="12" customHeight="1">
      <c r="G4" s="197" t="s">
        <v>255</v>
      </c>
      <c r="H4" s="198"/>
    </row>
    <row r="5" spans="1:8" ht="12" customHeight="1"/>
    <row r="6" spans="1:8" ht="12" customHeight="1">
      <c r="A6" s="199" t="s">
        <v>256</v>
      </c>
    </row>
    <row r="7" spans="1:8" ht="12" customHeight="1">
      <c r="A7" s="200" t="s">
        <v>257</v>
      </c>
      <c r="B7" s="201"/>
    </row>
    <row r="8" spans="1:8" ht="12" customHeight="1">
      <c r="A8" s="200" t="s">
        <v>258</v>
      </c>
      <c r="B8" s="195"/>
    </row>
    <row r="9" spans="1:8" ht="12" customHeight="1">
      <c r="A9" s="200"/>
      <c r="B9" s="201" t="s">
        <v>259</v>
      </c>
    </row>
    <row r="10" spans="1:8" ht="12" customHeight="1">
      <c r="A10" s="200" t="s">
        <v>260</v>
      </c>
      <c r="B10" s="201"/>
    </row>
    <row r="11" spans="1:8" ht="12" customHeight="1">
      <c r="A11" s="200"/>
      <c r="B11" s="201" t="s">
        <v>261</v>
      </c>
    </row>
    <row r="12" spans="1:8" s="202" customFormat="1" ht="60" customHeight="1" thickBot="1">
      <c r="A12" s="737" t="s">
        <v>262</v>
      </c>
      <c r="B12" s="738"/>
      <c r="C12" s="657" t="s">
        <v>263</v>
      </c>
      <c r="D12" s="657" t="s">
        <v>264</v>
      </c>
      <c r="E12" s="737" t="s">
        <v>265</v>
      </c>
      <c r="F12" s="739"/>
      <c r="G12" s="738"/>
      <c r="H12" s="658" t="s">
        <v>266</v>
      </c>
    </row>
    <row r="13" spans="1:8" s="202" customFormat="1" ht="24" customHeight="1">
      <c r="A13" s="740" t="s">
        <v>267</v>
      </c>
      <c r="B13" s="741"/>
      <c r="C13" s="659" t="s">
        <v>268</v>
      </c>
      <c r="D13" s="660" t="s">
        <v>268</v>
      </c>
      <c r="E13" s="661" t="s">
        <v>269</v>
      </c>
      <c r="F13" s="746" t="s">
        <v>1065</v>
      </c>
      <c r="G13" s="747"/>
      <c r="H13" s="662" t="s">
        <v>1064</v>
      </c>
    </row>
    <row r="14" spans="1:8" s="202" customFormat="1" ht="22.5" customHeight="1">
      <c r="A14" s="742"/>
      <c r="B14" s="743"/>
      <c r="C14" s="647" t="s">
        <v>268</v>
      </c>
      <c r="D14" s="207" t="s">
        <v>268</v>
      </c>
      <c r="E14" s="205" t="s">
        <v>269</v>
      </c>
      <c r="F14" s="748" t="s">
        <v>1102</v>
      </c>
      <c r="G14" s="749"/>
      <c r="H14" s="663"/>
    </row>
    <row r="15" spans="1:8" s="202" customFormat="1" ht="18" customHeight="1">
      <c r="A15" s="742"/>
      <c r="B15" s="743"/>
      <c r="C15" s="203" t="s">
        <v>268</v>
      </c>
      <c r="D15" s="204" t="s">
        <v>268</v>
      </c>
      <c r="E15" s="205" t="s">
        <v>269</v>
      </c>
      <c r="F15" s="750" t="s">
        <v>1105</v>
      </c>
      <c r="G15" s="751"/>
      <c r="H15" s="663" t="s">
        <v>1106</v>
      </c>
    </row>
    <row r="16" spans="1:8" s="202" customFormat="1" ht="12" customHeight="1">
      <c r="A16" s="742"/>
      <c r="B16" s="743"/>
      <c r="C16" s="752"/>
      <c r="D16" s="755" t="s">
        <v>268</v>
      </c>
      <c r="E16" s="208" t="s">
        <v>269</v>
      </c>
      <c r="F16" s="652" t="s">
        <v>270</v>
      </c>
      <c r="G16" s="653"/>
      <c r="H16" s="758" t="s">
        <v>1107</v>
      </c>
    </row>
    <row r="17" spans="1:8" s="202" customFormat="1" ht="12" customHeight="1">
      <c r="A17" s="742"/>
      <c r="B17" s="743"/>
      <c r="C17" s="753"/>
      <c r="D17" s="756"/>
      <c r="E17" s="208"/>
      <c r="F17" s="654" t="s">
        <v>271</v>
      </c>
      <c r="G17" s="655" t="s">
        <v>272</v>
      </c>
      <c r="H17" s="759"/>
    </row>
    <row r="18" spans="1:8" s="202" customFormat="1" ht="12" customHeight="1">
      <c r="A18" s="742"/>
      <c r="B18" s="743"/>
      <c r="C18" s="753"/>
      <c r="D18" s="756"/>
      <c r="E18" s="208"/>
      <c r="F18" s="652"/>
      <c r="G18" s="656" t="s">
        <v>273</v>
      </c>
      <c r="H18" s="759"/>
    </row>
    <row r="19" spans="1:8" s="202" customFormat="1" ht="12" customHeight="1" thickBot="1">
      <c r="A19" s="744"/>
      <c r="B19" s="745"/>
      <c r="C19" s="754"/>
      <c r="D19" s="757"/>
      <c r="E19" s="664"/>
      <c r="F19" s="665"/>
      <c r="G19" s="666"/>
      <c r="H19" s="760"/>
    </row>
    <row r="20" spans="1:8" s="202" customFormat="1" ht="30" customHeight="1">
      <c r="A20" s="209"/>
      <c r="B20" s="650" t="s">
        <v>274</v>
      </c>
      <c r="C20" s="647" t="s">
        <v>268</v>
      </c>
      <c r="D20" s="207" t="s">
        <v>268</v>
      </c>
      <c r="E20" s="651"/>
      <c r="F20" s="726"/>
      <c r="G20" s="727"/>
      <c r="H20" s="648" t="s">
        <v>1103</v>
      </c>
    </row>
    <row r="21" spans="1:8" s="202" customFormat="1" ht="24.75" customHeight="1">
      <c r="A21" s="209"/>
      <c r="B21" s="210" t="s">
        <v>275</v>
      </c>
      <c r="C21" s="203" t="s">
        <v>268</v>
      </c>
      <c r="D21" s="204" t="s">
        <v>268</v>
      </c>
      <c r="E21" s="205" t="s">
        <v>269</v>
      </c>
      <c r="F21" s="728" t="s">
        <v>276</v>
      </c>
      <c r="G21" s="729"/>
      <c r="H21" s="206"/>
    </row>
    <row r="22" spans="1:8" ht="18" customHeight="1">
      <c r="A22" s="211"/>
      <c r="B22" s="212" t="s">
        <v>277</v>
      </c>
      <c r="C22" s="213"/>
      <c r="D22" s="213"/>
      <c r="E22" s="730"/>
      <c r="F22" s="731"/>
      <c r="G22" s="732"/>
      <c r="H22" s="214"/>
    </row>
    <row r="23" spans="1:8" ht="18" customHeight="1">
      <c r="A23" s="215"/>
      <c r="B23" s="733" t="s">
        <v>278</v>
      </c>
      <c r="C23" s="677"/>
      <c r="D23" s="216" t="s">
        <v>268</v>
      </c>
      <c r="E23" s="217" t="s">
        <v>269</v>
      </c>
      <c r="F23" s="692" t="s">
        <v>279</v>
      </c>
      <c r="G23" s="721"/>
      <c r="H23" s="214" t="s">
        <v>280</v>
      </c>
    </row>
    <row r="24" spans="1:8" ht="25.5" customHeight="1">
      <c r="A24" s="215"/>
      <c r="B24" s="734"/>
      <c r="C24" s="678"/>
      <c r="D24" s="216" t="s">
        <v>268</v>
      </c>
      <c r="E24" s="217" t="s">
        <v>269</v>
      </c>
      <c r="F24" s="672" t="s">
        <v>281</v>
      </c>
      <c r="G24" s="673"/>
      <c r="H24" s="214" t="s">
        <v>282</v>
      </c>
    </row>
    <row r="25" spans="1:8" ht="18" customHeight="1">
      <c r="A25" s="215"/>
      <c r="B25" s="734"/>
      <c r="C25" s="678"/>
      <c r="D25" s="218" t="s">
        <v>268</v>
      </c>
      <c r="E25" s="219" t="s">
        <v>269</v>
      </c>
      <c r="F25" s="735" t="s">
        <v>283</v>
      </c>
      <c r="G25" s="721"/>
      <c r="H25" s="220" t="s">
        <v>280</v>
      </c>
    </row>
    <row r="26" spans="1:8" ht="18" customHeight="1">
      <c r="A26" s="215"/>
      <c r="B26" s="696" t="s">
        <v>284</v>
      </c>
      <c r="C26" s="677"/>
      <c r="D26" s="216" t="s">
        <v>268</v>
      </c>
      <c r="E26" s="217" t="s">
        <v>269</v>
      </c>
      <c r="F26" s="692" t="s">
        <v>279</v>
      </c>
      <c r="G26" s="721"/>
      <c r="H26" s="214" t="s">
        <v>280</v>
      </c>
    </row>
    <row r="27" spans="1:8" ht="28.5" customHeight="1">
      <c r="A27" s="215"/>
      <c r="B27" s="702"/>
      <c r="C27" s="679"/>
      <c r="D27" s="216" t="s">
        <v>268</v>
      </c>
      <c r="E27" s="217" t="s">
        <v>269</v>
      </c>
      <c r="F27" s="672" t="s">
        <v>281</v>
      </c>
      <c r="G27" s="673"/>
      <c r="H27" s="214"/>
    </row>
    <row r="28" spans="1:8" s="225" customFormat="1" ht="18" customHeight="1">
      <c r="A28" s="221"/>
      <c r="B28" s="722" t="s">
        <v>285</v>
      </c>
      <c r="C28" s="724"/>
      <c r="D28" s="222" t="s">
        <v>268</v>
      </c>
      <c r="E28" s="223" t="s">
        <v>269</v>
      </c>
      <c r="F28" s="698" t="s">
        <v>286</v>
      </c>
      <c r="G28" s="699"/>
      <c r="H28" s="224" t="s">
        <v>280</v>
      </c>
    </row>
    <row r="29" spans="1:8" s="225" customFormat="1" ht="45.4" customHeight="1">
      <c r="A29" s="221"/>
      <c r="B29" s="723"/>
      <c r="C29" s="725"/>
      <c r="D29" s="226" t="s">
        <v>268</v>
      </c>
      <c r="E29" s="223" t="s">
        <v>269</v>
      </c>
      <c r="F29" s="698" t="s">
        <v>287</v>
      </c>
      <c r="G29" s="699"/>
      <c r="H29" s="224" t="s">
        <v>288</v>
      </c>
    </row>
    <row r="30" spans="1:8" ht="18" customHeight="1">
      <c r="A30" s="211"/>
      <c r="B30" s="705" t="s">
        <v>289</v>
      </c>
      <c r="C30" s="718"/>
      <c r="D30" s="227" t="s">
        <v>268</v>
      </c>
      <c r="E30" s="228" t="s">
        <v>269</v>
      </c>
      <c r="F30" s="703" t="s">
        <v>286</v>
      </c>
      <c r="G30" s="704"/>
      <c r="H30" s="229" t="s">
        <v>280</v>
      </c>
    </row>
    <row r="31" spans="1:8" ht="55.5" customHeight="1">
      <c r="A31" s="211"/>
      <c r="B31" s="707"/>
      <c r="C31" s="719"/>
      <c r="D31" s="230" t="s">
        <v>268</v>
      </c>
      <c r="E31" s="231" t="s">
        <v>269</v>
      </c>
      <c r="F31" s="703" t="s">
        <v>290</v>
      </c>
      <c r="G31" s="704"/>
      <c r="H31" s="229" t="s">
        <v>291</v>
      </c>
    </row>
    <row r="32" spans="1:8" ht="18" customHeight="1">
      <c r="A32" s="211"/>
      <c r="B32" s="705" t="s">
        <v>292</v>
      </c>
      <c r="C32" s="718"/>
      <c r="D32" s="227" t="s">
        <v>268</v>
      </c>
      <c r="E32" s="228" t="s">
        <v>269</v>
      </c>
      <c r="F32" s="703" t="s">
        <v>286</v>
      </c>
      <c r="G32" s="704"/>
      <c r="H32" s="229" t="s">
        <v>280</v>
      </c>
    </row>
    <row r="33" spans="1:8" ht="42" customHeight="1">
      <c r="A33" s="211"/>
      <c r="B33" s="706"/>
      <c r="C33" s="720"/>
      <c r="D33" s="227" t="s">
        <v>268</v>
      </c>
      <c r="E33" s="228" t="s">
        <v>269</v>
      </c>
      <c r="F33" s="703" t="s">
        <v>293</v>
      </c>
      <c r="G33" s="704"/>
      <c r="H33" s="229" t="s">
        <v>294</v>
      </c>
    </row>
    <row r="34" spans="1:8" ht="31.5">
      <c r="A34" s="211"/>
      <c r="B34" s="707"/>
      <c r="C34" s="719"/>
      <c r="D34" s="230" t="s">
        <v>268</v>
      </c>
      <c r="E34" s="231" t="s">
        <v>269</v>
      </c>
      <c r="F34" s="703" t="s">
        <v>295</v>
      </c>
      <c r="G34" s="704"/>
      <c r="H34" s="229" t="s">
        <v>296</v>
      </c>
    </row>
    <row r="35" spans="1:8" s="225" customFormat="1" ht="25.5" customHeight="1">
      <c r="A35" s="221"/>
      <c r="B35" s="667" t="s">
        <v>297</v>
      </c>
      <c r="C35" s="711"/>
      <c r="D35" s="226" t="s">
        <v>268</v>
      </c>
      <c r="E35" s="217" t="s">
        <v>269</v>
      </c>
      <c r="F35" s="672" t="s">
        <v>281</v>
      </c>
      <c r="G35" s="673"/>
      <c r="H35" s="214" t="s">
        <v>282</v>
      </c>
    </row>
    <row r="36" spans="1:8" s="225" customFormat="1" ht="33" customHeight="1">
      <c r="A36" s="221"/>
      <c r="B36" s="710"/>
      <c r="C36" s="712"/>
      <c r="D36" s="226" t="s">
        <v>268</v>
      </c>
      <c r="E36" s="223" t="s">
        <v>269</v>
      </c>
      <c r="F36" s="713" t="s">
        <v>298</v>
      </c>
      <c r="G36" s="714"/>
      <c r="H36" s="224" t="s">
        <v>299</v>
      </c>
    </row>
    <row r="37" spans="1:8" ht="24" customHeight="1">
      <c r="A37" s="211"/>
      <c r="B37" s="705" t="s">
        <v>300</v>
      </c>
      <c r="C37" s="715"/>
      <c r="D37" s="216" t="s">
        <v>268</v>
      </c>
      <c r="E37" s="217" t="s">
        <v>269</v>
      </c>
      <c r="F37" s="672" t="s">
        <v>301</v>
      </c>
      <c r="G37" s="673"/>
      <c r="H37" s="214"/>
    </row>
    <row r="38" spans="1:8" ht="24" customHeight="1">
      <c r="A38" s="211"/>
      <c r="B38" s="706"/>
      <c r="C38" s="716"/>
      <c r="D38" s="216" t="s">
        <v>268</v>
      </c>
      <c r="E38" s="217" t="s">
        <v>269</v>
      </c>
      <c r="F38" s="672" t="s">
        <v>281</v>
      </c>
      <c r="G38" s="673"/>
      <c r="H38" s="214" t="s">
        <v>302</v>
      </c>
    </row>
    <row r="39" spans="1:8" ht="42.75" customHeight="1">
      <c r="A39" s="211"/>
      <c r="B39" s="706"/>
      <c r="C39" s="717"/>
      <c r="D39" s="227" t="s">
        <v>268</v>
      </c>
      <c r="E39" s="231" t="s">
        <v>269</v>
      </c>
      <c r="F39" s="690" t="s">
        <v>303</v>
      </c>
      <c r="G39" s="691"/>
      <c r="H39" s="229" t="s">
        <v>304</v>
      </c>
    </row>
    <row r="40" spans="1:8" ht="24" customHeight="1">
      <c r="A40" s="211"/>
      <c r="B40" s="232" t="s">
        <v>305</v>
      </c>
      <c r="C40" s="233" t="s">
        <v>268</v>
      </c>
      <c r="D40" s="218" t="s">
        <v>268</v>
      </c>
      <c r="E40" s="219" t="s">
        <v>269</v>
      </c>
      <c r="F40" s="708" t="s">
        <v>306</v>
      </c>
      <c r="G40" s="709"/>
      <c r="H40" s="234"/>
    </row>
    <row r="41" spans="1:8" ht="24" customHeight="1">
      <c r="A41" s="211"/>
      <c r="B41" s="235" t="s">
        <v>307</v>
      </c>
      <c r="C41" s="233" t="s">
        <v>268</v>
      </c>
      <c r="D41" s="218" t="s">
        <v>268</v>
      </c>
      <c r="E41" s="236" t="s">
        <v>269</v>
      </c>
      <c r="F41" s="670" t="s">
        <v>308</v>
      </c>
      <c r="G41" s="671"/>
      <c r="H41" s="237"/>
    </row>
    <row r="42" spans="1:8" ht="24.75" customHeight="1">
      <c r="A42" s="211"/>
      <c r="B42" s="705" t="s">
        <v>309</v>
      </c>
      <c r="C42" s="238" t="s">
        <v>268</v>
      </c>
      <c r="D42" s="216" t="s">
        <v>268</v>
      </c>
      <c r="E42" s="236" t="s">
        <v>269</v>
      </c>
      <c r="F42" s="700" t="s">
        <v>310</v>
      </c>
      <c r="G42" s="701"/>
      <c r="H42" s="237"/>
    </row>
    <row r="43" spans="1:8" ht="36" customHeight="1">
      <c r="A43" s="211"/>
      <c r="B43" s="707"/>
      <c r="C43" s="238" t="s">
        <v>268</v>
      </c>
      <c r="D43" s="216" t="s">
        <v>268</v>
      </c>
      <c r="E43" s="236" t="s">
        <v>269</v>
      </c>
      <c r="F43" s="700" t="s">
        <v>311</v>
      </c>
      <c r="G43" s="701"/>
      <c r="H43" s="237" t="s">
        <v>312</v>
      </c>
    </row>
    <row r="44" spans="1:8" ht="18" customHeight="1">
      <c r="A44" s="211"/>
      <c r="B44" s="705" t="s">
        <v>313</v>
      </c>
      <c r="C44" s="238" t="s">
        <v>268</v>
      </c>
      <c r="D44" s="216" t="s">
        <v>268</v>
      </c>
      <c r="E44" s="236" t="s">
        <v>269</v>
      </c>
      <c r="F44" s="700" t="s">
        <v>314</v>
      </c>
      <c r="G44" s="701"/>
      <c r="H44" s="237"/>
    </row>
    <row r="45" spans="1:8" ht="18" customHeight="1">
      <c r="A45" s="211"/>
      <c r="B45" s="706"/>
      <c r="C45" s="238" t="s">
        <v>268</v>
      </c>
      <c r="D45" s="216" t="s">
        <v>268</v>
      </c>
      <c r="E45" s="236" t="s">
        <v>269</v>
      </c>
      <c r="F45" s="700" t="s">
        <v>315</v>
      </c>
      <c r="G45" s="701"/>
      <c r="H45" s="239" t="s">
        <v>316</v>
      </c>
    </row>
    <row r="46" spans="1:8" ht="25.5" customHeight="1">
      <c r="A46" s="211"/>
      <c r="B46" s="706"/>
      <c r="C46" s="213"/>
      <c r="D46" s="216" t="s">
        <v>268</v>
      </c>
      <c r="E46" s="217" t="s">
        <v>269</v>
      </c>
      <c r="F46" s="672" t="s">
        <v>281</v>
      </c>
      <c r="G46" s="673"/>
      <c r="H46" s="224" t="s">
        <v>317</v>
      </c>
    </row>
    <row r="47" spans="1:8" ht="24" customHeight="1">
      <c r="A47" s="211"/>
      <c r="B47" s="706"/>
      <c r="C47" s="238" t="s">
        <v>268</v>
      </c>
      <c r="D47" s="216" t="s">
        <v>268</v>
      </c>
      <c r="E47" s="223" t="s">
        <v>269</v>
      </c>
      <c r="F47" s="698" t="s">
        <v>318</v>
      </c>
      <c r="G47" s="699"/>
      <c r="H47" s="237"/>
    </row>
    <row r="48" spans="1:8" ht="24.75" customHeight="1">
      <c r="A48" s="211"/>
      <c r="B48" s="706"/>
      <c r="C48" s="240" t="s">
        <v>268</v>
      </c>
      <c r="D48" s="216" t="s">
        <v>268</v>
      </c>
      <c r="E48" s="236" t="s">
        <v>269</v>
      </c>
      <c r="F48" s="700" t="s">
        <v>319</v>
      </c>
      <c r="G48" s="701"/>
      <c r="H48" s="237"/>
    </row>
    <row r="49" spans="1:8" ht="18" customHeight="1">
      <c r="A49" s="211"/>
      <c r="B49" s="706"/>
      <c r="C49" s="240" t="s">
        <v>268</v>
      </c>
      <c r="D49" s="216" t="s">
        <v>268</v>
      </c>
      <c r="E49" s="236" t="s">
        <v>269</v>
      </c>
      <c r="F49" s="700" t="s">
        <v>320</v>
      </c>
      <c r="G49" s="701"/>
      <c r="H49" s="234"/>
    </row>
    <row r="50" spans="1:8" ht="35.25" customHeight="1">
      <c r="A50" s="211"/>
      <c r="B50" s="707"/>
      <c r="C50" s="213"/>
      <c r="D50" s="241" t="s">
        <v>268</v>
      </c>
      <c r="E50" s="236" t="s">
        <v>269</v>
      </c>
      <c r="F50" s="700" t="s">
        <v>321</v>
      </c>
      <c r="G50" s="701"/>
      <c r="H50" s="239" t="s">
        <v>322</v>
      </c>
    </row>
    <row r="51" spans="1:8" s="245" customFormat="1" ht="18" customHeight="1">
      <c r="A51" s="242" t="s">
        <v>323</v>
      </c>
      <c r="B51" s="696" t="s">
        <v>324</v>
      </c>
      <c r="C51" s="243" t="s">
        <v>268</v>
      </c>
      <c r="D51" s="244" t="s">
        <v>268</v>
      </c>
      <c r="E51" s="228" t="s">
        <v>269</v>
      </c>
      <c r="F51" s="703" t="s">
        <v>325</v>
      </c>
      <c r="G51" s="704"/>
      <c r="H51" s="229"/>
    </row>
    <row r="52" spans="1:8" ht="18" customHeight="1">
      <c r="A52" s="211"/>
      <c r="B52" s="697"/>
      <c r="C52" s="238" t="s">
        <v>268</v>
      </c>
      <c r="D52" s="216" t="s">
        <v>268</v>
      </c>
      <c r="E52" s="223" t="s">
        <v>269</v>
      </c>
      <c r="F52" s="698" t="s">
        <v>326</v>
      </c>
      <c r="G52" s="699"/>
      <c r="H52" s="224"/>
    </row>
    <row r="53" spans="1:8" ht="18" customHeight="1">
      <c r="A53" s="211"/>
      <c r="B53" s="697"/>
      <c r="C53" s="238" t="s">
        <v>268</v>
      </c>
      <c r="D53" s="216" t="s">
        <v>268</v>
      </c>
      <c r="E53" s="223" t="s">
        <v>269</v>
      </c>
      <c r="F53" s="698" t="s">
        <v>327</v>
      </c>
      <c r="G53" s="699"/>
      <c r="H53" s="224" t="s">
        <v>328</v>
      </c>
    </row>
    <row r="54" spans="1:8" s="225" customFormat="1" ht="18" customHeight="1">
      <c r="A54" s="221"/>
      <c r="B54" s="697"/>
      <c r="C54" s="246" t="s">
        <v>268</v>
      </c>
      <c r="D54" s="222" t="s">
        <v>268</v>
      </c>
      <c r="E54" s="223" t="s">
        <v>269</v>
      </c>
      <c r="F54" s="698" t="s">
        <v>329</v>
      </c>
      <c r="G54" s="699"/>
      <c r="H54" s="224"/>
    </row>
    <row r="55" spans="1:8" s="245" customFormat="1" ht="42" customHeight="1">
      <c r="A55" s="242"/>
      <c r="B55" s="697"/>
      <c r="C55" s="247" t="s">
        <v>268</v>
      </c>
      <c r="D55" s="227" t="s">
        <v>268</v>
      </c>
      <c r="E55" s="228" t="s">
        <v>269</v>
      </c>
      <c r="F55" s="703" t="s">
        <v>330</v>
      </c>
      <c r="G55" s="704"/>
      <c r="H55" s="229" t="s">
        <v>331</v>
      </c>
    </row>
    <row r="56" spans="1:8" s="245" customFormat="1" ht="27" customHeight="1">
      <c r="A56" s="242"/>
      <c r="B56" s="702"/>
      <c r="C56" s="247" t="s">
        <v>268</v>
      </c>
      <c r="D56" s="227" t="s">
        <v>268</v>
      </c>
      <c r="E56" s="228" t="s">
        <v>269</v>
      </c>
      <c r="F56" s="703" t="s">
        <v>332</v>
      </c>
      <c r="G56" s="704"/>
      <c r="H56" s="229" t="s">
        <v>328</v>
      </c>
    </row>
    <row r="57" spans="1:8" s="245" customFormat="1" ht="27" customHeight="1">
      <c r="A57" s="242"/>
      <c r="B57" s="696" t="s">
        <v>333</v>
      </c>
      <c r="C57" s="687"/>
      <c r="D57" s="227" t="s">
        <v>268</v>
      </c>
      <c r="E57" s="228" t="s">
        <v>269</v>
      </c>
      <c r="F57" s="692" t="s">
        <v>334</v>
      </c>
      <c r="G57" s="693"/>
      <c r="H57" s="229"/>
    </row>
    <row r="58" spans="1:8" s="245" customFormat="1" ht="37.5" customHeight="1">
      <c r="A58" s="242"/>
      <c r="B58" s="697"/>
      <c r="C58" s="688"/>
      <c r="D58" s="227" t="s">
        <v>268</v>
      </c>
      <c r="E58" s="228" t="s">
        <v>269</v>
      </c>
      <c r="F58" s="692" t="s">
        <v>335</v>
      </c>
      <c r="G58" s="693"/>
      <c r="H58" s="229" t="s">
        <v>336</v>
      </c>
    </row>
    <row r="59" spans="1:8" s="245" customFormat="1" ht="27" customHeight="1">
      <c r="A59" s="242"/>
      <c r="B59" s="697"/>
      <c r="C59" s="688"/>
      <c r="D59" s="227" t="s">
        <v>268</v>
      </c>
      <c r="E59" s="228" t="s">
        <v>269</v>
      </c>
      <c r="F59" s="698" t="s">
        <v>327</v>
      </c>
      <c r="G59" s="699"/>
      <c r="H59" s="229" t="s">
        <v>337</v>
      </c>
    </row>
    <row r="60" spans="1:8" s="245" customFormat="1" ht="27" customHeight="1">
      <c r="A60" s="242"/>
      <c r="B60" s="697"/>
      <c r="C60" s="688"/>
      <c r="D60" s="227" t="s">
        <v>268</v>
      </c>
      <c r="E60" s="228" t="s">
        <v>269</v>
      </c>
      <c r="F60" s="698" t="s">
        <v>326</v>
      </c>
      <c r="G60" s="699"/>
      <c r="H60" s="229" t="s">
        <v>338</v>
      </c>
    </row>
    <row r="61" spans="1:8" s="245" customFormat="1" ht="27" customHeight="1">
      <c r="A61" s="242"/>
      <c r="B61" s="697"/>
      <c r="C61" s="689"/>
      <c r="D61" s="227" t="s">
        <v>268</v>
      </c>
      <c r="E61" s="228" t="s">
        <v>269</v>
      </c>
      <c r="F61" s="698" t="s">
        <v>339</v>
      </c>
      <c r="G61" s="699"/>
      <c r="H61" s="229"/>
    </row>
    <row r="62" spans="1:8" s="225" customFormat="1" ht="33.200000000000003" customHeight="1">
      <c r="A62" s="221"/>
      <c r="B62" s="248" t="s">
        <v>340</v>
      </c>
      <c r="C62" s="246" t="s">
        <v>268</v>
      </c>
      <c r="D62" s="222" t="s">
        <v>268</v>
      </c>
      <c r="E62" s="223"/>
      <c r="F62" s="692"/>
      <c r="G62" s="693"/>
      <c r="H62" s="249" t="s">
        <v>341</v>
      </c>
    </row>
    <row r="63" spans="1:8" ht="18.75" customHeight="1">
      <c r="A63" s="211"/>
      <c r="B63" s="684" t="s">
        <v>342</v>
      </c>
      <c r="C63" s="247" t="s">
        <v>268</v>
      </c>
      <c r="D63" s="227" t="s">
        <v>268</v>
      </c>
      <c r="E63" s="231" t="s">
        <v>269</v>
      </c>
      <c r="F63" s="694" t="s">
        <v>343</v>
      </c>
      <c r="G63" s="695"/>
      <c r="H63" s="237"/>
    </row>
    <row r="64" spans="1:8" ht="18.75" customHeight="1">
      <c r="A64" s="211"/>
      <c r="B64" s="685"/>
      <c r="C64" s="247" t="s">
        <v>268</v>
      </c>
      <c r="D64" s="227" t="s">
        <v>268</v>
      </c>
      <c r="E64" s="231" t="s">
        <v>269</v>
      </c>
      <c r="F64" s="680" t="s">
        <v>344</v>
      </c>
      <c r="G64" s="681"/>
      <c r="H64" s="237" t="s">
        <v>345</v>
      </c>
    </row>
    <row r="65" spans="1:8" ht="18.75" customHeight="1">
      <c r="A65" s="211"/>
      <c r="B65" s="685"/>
      <c r="C65" s="247" t="s">
        <v>268</v>
      </c>
      <c r="D65" s="227" t="s">
        <v>268</v>
      </c>
      <c r="E65" s="231" t="s">
        <v>269</v>
      </c>
      <c r="F65" s="680" t="s">
        <v>346</v>
      </c>
      <c r="G65" s="681"/>
      <c r="H65" s="237" t="s">
        <v>328</v>
      </c>
    </row>
    <row r="66" spans="1:8" ht="36" customHeight="1">
      <c r="A66" s="211"/>
      <c r="B66" s="686"/>
      <c r="C66" s="250"/>
      <c r="D66" s="251"/>
      <c r="E66" s="231" t="s">
        <v>271</v>
      </c>
      <c r="F66" s="680" t="s">
        <v>347</v>
      </c>
      <c r="G66" s="681"/>
      <c r="H66" s="237" t="s">
        <v>348</v>
      </c>
    </row>
    <row r="67" spans="1:8" ht="32.25" customHeight="1">
      <c r="A67" s="211"/>
      <c r="B67" s="684" t="s">
        <v>349</v>
      </c>
      <c r="C67" s="687"/>
      <c r="D67" s="227" t="s">
        <v>268</v>
      </c>
      <c r="E67" s="231" t="s">
        <v>269</v>
      </c>
      <c r="F67" s="680" t="s">
        <v>350</v>
      </c>
      <c r="G67" s="681"/>
      <c r="H67" s="237"/>
    </row>
    <row r="68" spans="1:8" ht="52.5">
      <c r="A68" s="211"/>
      <c r="B68" s="685"/>
      <c r="C68" s="688"/>
      <c r="D68" s="227" t="s">
        <v>268</v>
      </c>
      <c r="E68" s="231" t="s">
        <v>269</v>
      </c>
      <c r="F68" s="690" t="s">
        <v>351</v>
      </c>
      <c r="G68" s="691"/>
      <c r="H68" s="229" t="s">
        <v>1108</v>
      </c>
    </row>
    <row r="69" spans="1:8" ht="32.25" customHeight="1">
      <c r="A69" s="211"/>
      <c r="B69" s="685"/>
      <c r="C69" s="688"/>
      <c r="D69" s="227" t="s">
        <v>268</v>
      </c>
      <c r="E69" s="231" t="s">
        <v>269</v>
      </c>
      <c r="F69" s="690" t="s">
        <v>352</v>
      </c>
      <c r="G69" s="691"/>
      <c r="H69" s="229" t="s">
        <v>1109</v>
      </c>
    </row>
    <row r="70" spans="1:8" ht="43.5" customHeight="1">
      <c r="A70" s="211"/>
      <c r="B70" s="686"/>
      <c r="C70" s="689"/>
      <c r="D70" s="227" t="s">
        <v>268</v>
      </c>
      <c r="E70" s="231" t="s">
        <v>269</v>
      </c>
      <c r="F70" s="690" t="s">
        <v>353</v>
      </c>
      <c r="G70" s="691"/>
      <c r="H70" s="229" t="s">
        <v>354</v>
      </c>
    </row>
    <row r="71" spans="1:8" ht="36" customHeight="1">
      <c r="A71" s="211"/>
      <c r="B71" s="676" t="s">
        <v>355</v>
      </c>
      <c r="C71" s="677"/>
      <c r="D71" s="216" t="s">
        <v>268</v>
      </c>
      <c r="E71" s="223" t="s">
        <v>269</v>
      </c>
      <c r="F71" s="680" t="s">
        <v>356</v>
      </c>
      <c r="G71" s="681"/>
      <c r="H71" s="224" t="s">
        <v>357</v>
      </c>
    </row>
    <row r="72" spans="1:8" ht="37.5" customHeight="1">
      <c r="A72" s="211"/>
      <c r="B72" s="676"/>
      <c r="C72" s="678"/>
      <c r="D72" s="216" t="s">
        <v>268</v>
      </c>
      <c r="E72" s="223" t="s">
        <v>269</v>
      </c>
      <c r="F72" s="672" t="s">
        <v>281</v>
      </c>
      <c r="G72" s="673"/>
      <c r="H72" s="252" t="s">
        <v>358</v>
      </c>
    </row>
    <row r="73" spans="1:8" ht="36" customHeight="1">
      <c r="A73" s="211"/>
      <c r="B73" s="676"/>
      <c r="C73" s="679"/>
      <c r="D73" s="216" t="s">
        <v>268</v>
      </c>
      <c r="E73" s="223" t="s">
        <v>269</v>
      </c>
      <c r="F73" s="682" t="s">
        <v>359</v>
      </c>
      <c r="G73" s="683"/>
      <c r="H73" s="253" t="s">
        <v>360</v>
      </c>
    </row>
    <row r="74" spans="1:8" ht="32.25" customHeight="1">
      <c r="A74" s="254"/>
      <c r="B74" s="255" t="s">
        <v>361</v>
      </c>
      <c r="C74" s="247" t="s">
        <v>268</v>
      </c>
      <c r="D74" s="227" t="s">
        <v>268</v>
      </c>
      <c r="E74" s="231" t="s">
        <v>269</v>
      </c>
      <c r="F74" s="680" t="s">
        <v>362</v>
      </c>
      <c r="G74" s="681"/>
      <c r="H74" s="648" t="s">
        <v>1104</v>
      </c>
    </row>
    <row r="75" spans="1:8" s="225" customFormat="1" ht="18" customHeight="1">
      <c r="A75" s="211"/>
      <c r="B75" s="667" t="s">
        <v>363</v>
      </c>
      <c r="C75" s="256" t="s">
        <v>268</v>
      </c>
      <c r="D75" s="257" t="s">
        <v>268</v>
      </c>
      <c r="E75" s="223" t="s">
        <v>269</v>
      </c>
      <c r="F75" s="670" t="s">
        <v>364</v>
      </c>
      <c r="G75" s="671"/>
      <c r="H75" s="224"/>
    </row>
    <row r="76" spans="1:8" s="225" customFormat="1" ht="29.25" customHeight="1">
      <c r="A76" s="221"/>
      <c r="B76" s="668"/>
      <c r="C76" s="213"/>
      <c r="D76" s="222" t="s">
        <v>268</v>
      </c>
      <c r="E76" s="217" t="s">
        <v>269</v>
      </c>
      <c r="F76" s="672" t="s">
        <v>281</v>
      </c>
      <c r="G76" s="673"/>
      <c r="H76" s="224" t="s">
        <v>317</v>
      </c>
    </row>
    <row r="77" spans="1:8" s="225" customFormat="1" ht="48" customHeight="1">
      <c r="A77" s="258"/>
      <c r="B77" s="669"/>
      <c r="C77" s="259" t="s">
        <v>268</v>
      </c>
      <c r="D77" s="260" t="s">
        <v>268</v>
      </c>
      <c r="E77" s="261" t="s">
        <v>269</v>
      </c>
      <c r="F77" s="674" t="s">
        <v>365</v>
      </c>
      <c r="G77" s="675"/>
      <c r="H77" s="262" t="s">
        <v>366</v>
      </c>
    </row>
    <row r="78" spans="1:8" ht="12" customHeight="1">
      <c r="C78" s="194"/>
    </row>
    <row r="79" spans="1:8">
      <c r="C79" s="194"/>
    </row>
    <row r="80" spans="1:8">
      <c r="C80" s="194"/>
    </row>
    <row r="81" spans="3:3">
      <c r="C81" s="194"/>
    </row>
    <row r="82" spans="3:3">
      <c r="C82" s="194"/>
    </row>
    <row r="83" spans="3:3">
      <c r="C83" s="194"/>
    </row>
    <row r="84" spans="3:3">
      <c r="C84" s="194"/>
    </row>
    <row r="85" spans="3:3">
      <c r="C85" s="194"/>
    </row>
    <row r="86" spans="3:3">
      <c r="C86" s="194"/>
    </row>
    <row r="87" spans="3:3">
      <c r="C87" s="194"/>
    </row>
    <row r="88" spans="3:3">
      <c r="C88" s="194"/>
    </row>
    <row r="89" spans="3:3">
      <c r="C89" s="194"/>
    </row>
    <row r="90" spans="3:3">
      <c r="C90" s="194"/>
    </row>
    <row r="91" spans="3:3">
      <c r="C91" s="194"/>
    </row>
    <row r="92" spans="3:3">
      <c r="C92" s="194"/>
    </row>
    <row r="93" spans="3:3">
      <c r="C93" s="194"/>
    </row>
    <row r="94" spans="3:3">
      <c r="C94" s="194"/>
    </row>
    <row r="95" spans="3:3">
      <c r="C95" s="194"/>
    </row>
    <row r="96" spans="3:3">
      <c r="C96" s="194"/>
    </row>
    <row r="97" spans="3:3">
      <c r="C97" s="194"/>
    </row>
    <row r="98" spans="3:3">
      <c r="C98" s="194"/>
    </row>
    <row r="99" spans="3:3">
      <c r="C99" s="194"/>
    </row>
    <row r="100" spans="3:3">
      <c r="C100" s="194"/>
    </row>
    <row r="101" spans="3:3">
      <c r="C101" s="194"/>
    </row>
    <row r="102" spans="3:3">
      <c r="C102" s="194"/>
    </row>
    <row r="103" spans="3:3">
      <c r="C103" s="194"/>
    </row>
    <row r="104" spans="3:3">
      <c r="C104" s="194"/>
    </row>
    <row r="105" spans="3:3">
      <c r="C105" s="194"/>
    </row>
    <row r="106" spans="3:3">
      <c r="C106" s="194"/>
    </row>
    <row r="107" spans="3:3">
      <c r="C107" s="194"/>
    </row>
    <row r="108" spans="3:3">
      <c r="C108" s="194"/>
    </row>
    <row r="109" spans="3:3">
      <c r="C109" s="194"/>
    </row>
    <row r="110" spans="3:3">
      <c r="C110" s="194"/>
    </row>
    <row r="111" spans="3:3">
      <c r="C111" s="194"/>
    </row>
    <row r="112" spans="3:3">
      <c r="C112" s="194"/>
    </row>
    <row r="113" spans="3:3">
      <c r="C113" s="194"/>
    </row>
    <row r="114" spans="3:3">
      <c r="C114" s="194"/>
    </row>
    <row r="115" spans="3:3">
      <c r="C115" s="194"/>
    </row>
    <row r="116" spans="3:3">
      <c r="C116" s="194"/>
    </row>
    <row r="117" spans="3:3">
      <c r="C117" s="194"/>
    </row>
  </sheetData>
  <mergeCells count="93">
    <mergeCell ref="A1:H1"/>
    <mergeCell ref="A12:B12"/>
    <mergeCell ref="E12:G12"/>
    <mergeCell ref="A13:B19"/>
    <mergeCell ref="F13:G13"/>
    <mergeCell ref="F14:G14"/>
    <mergeCell ref="F15:G15"/>
    <mergeCell ref="C16:C19"/>
    <mergeCell ref="D16:D19"/>
    <mergeCell ref="H16:H19"/>
    <mergeCell ref="F20:G20"/>
    <mergeCell ref="F21:G21"/>
    <mergeCell ref="E22:G22"/>
    <mergeCell ref="B23:B25"/>
    <mergeCell ref="C23:C25"/>
    <mergeCell ref="F23:G23"/>
    <mergeCell ref="F24:G24"/>
    <mergeCell ref="F25:G25"/>
    <mergeCell ref="B26:B27"/>
    <mergeCell ref="C26:C27"/>
    <mergeCell ref="F26:G26"/>
    <mergeCell ref="F27:G27"/>
    <mergeCell ref="B28:B29"/>
    <mergeCell ref="C28:C29"/>
    <mergeCell ref="F28:G28"/>
    <mergeCell ref="F29:G29"/>
    <mergeCell ref="B30:B31"/>
    <mergeCell ref="C30:C31"/>
    <mergeCell ref="F30:G30"/>
    <mergeCell ref="F31:G31"/>
    <mergeCell ref="B32:B34"/>
    <mergeCell ref="C32:C34"/>
    <mergeCell ref="F32:G32"/>
    <mergeCell ref="F33:G33"/>
    <mergeCell ref="F34:G34"/>
    <mergeCell ref="B35:B36"/>
    <mergeCell ref="C35:C36"/>
    <mergeCell ref="F35:G35"/>
    <mergeCell ref="F36:G36"/>
    <mergeCell ref="B37:B39"/>
    <mergeCell ref="C37:C39"/>
    <mergeCell ref="F37:G37"/>
    <mergeCell ref="F38:G38"/>
    <mergeCell ref="F39:G39"/>
    <mergeCell ref="F40:G40"/>
    <mergeCell ref="F41:G41"/>
    <mergeCell ref="B42:B43"/>
    <mergeCell ref="F42:G42"/>
    <mergeCell ref="F43:G43"/>
    <mergeCell ref="F48:G48"/>
    <mergeCell ref="F49:G49"/>
    <mergeCell ref="F50:G50"/>
    <mergeCell ref="B51:B56"/>
    <mergeCell ref="F51:G51"/>
    <mergeCell ref="F52:G52"/>
    <mergeCell ref="F53:G53"/>
    <mergeCell ref="F54:G54"/>
    <mergeCell ref="F55:G55"/>
    <mergeCell ref="F56:G56"/>
    <mergeCell ref="B44:B50"/>
    <mergeCell ref="F44:G44"/>
    <mergeCell ref="F45:G45"/>
    <mergeCell ref="F46:G46"/>
    <mergeCell ref="F47:G47"/>
    <mergeCell ref="B57:B61"/>
    <mergeCell ref="C57:C61"/>
    <mergeCell ref="F57:G57"/>
    <mergeCell ref="F58:G58"/>
    <mergeCell ref="F59:G59"/>
    <mergeCell ref="F60:G60"/>
    <mergeCell ref="F61:G61"/>
    <mergeCell ref="F62:G62"/>
    <mergeCell ref="B63:B66"/>
    <mergeCell ref="F63:G63"/>
    <mergeCell ref="F64:G64"/>
    <mergeCell ref="F65:G65"/>
    <mergeCell ref="F66:G66"/>
    <mergeCell ref="B67:B70"/>
    <mergeCell ref="C67:C70"/>
    <mergeCell ref="F67:G67"/>
    <mergeCell ref="F68:G68"/>
    <mergeCell ref="F69:G69"/>
    <mergeCell ref="F70:G70"/>
    <mergeCell ref="B75:B77"/>
    <mergeCell ref="F75:G75"/>
    <mergeCell ref="F76:G76"/>
    <mergeCell ref="F77:G77"/>
    <mergeCell ref="B71:B73"/>
    <mergeCell ref="C71:C73"/>
    <mergeCell ref="F71:G71"/>
    <mergeCell ref="F72:G72"/>
    <mergeCell ref="F73:G73"/>
    <mergeCell ref="F74:G74"/>
  </mergeCells>
  <phoneticPr fontId="2"/>
  <printOptions horizontalCentered="1"/>
  <pageMargins left="0.59055118110236227" right="0.39370078740157483" top="0.78740157480314965" bottom="0.39370078740157483" header="0.51181102362204722" footer="0.51181102362204722"/>
  <pageSetup paperSize="9" scale="92" fitToHeight="0" orientation="portrait" r:id="rId1"/>
  <headerFooter alignWithMargins="0"/>
  <rowBreaks count="2" manualBreakCount="2">
    <brk id="36" max="23" man="1"/>
    <brk id="62" max="2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E123"/>
  <sheetViews>
    <sheetView view="pageBreakPreview" zoomScaleNormal="100" zoomScaleSheetLayoutView="100" workbookViewId="0"/>
  </sheetViews>
  <sheetFormatPr defaultColWidth="3.5" defaultRowHeight="17.25" customHeight="1"/>
  <cols>
    <col min="1" max="1" width="1.25" style="434" customWidth="1"/>
    <col min="2" max="2" width="3.125" style="572" customWidth="1"/>
    <col min="3" max="30" width="3.125" style="434" customWidth="1"/>
    <col min="31" max="31" width="1.25" style="434" customWidth="1"/>
    <col min="32" max="16384" width="3.5" style="434"/>
  </cols>
  <sheetData>
    <row r="1" spans="2:30" s="265" customFormat="1" ht="17.25" customHeight="1"/>
    <row r="2" spans="2:30" s="265" customFormat="1" ht="17.25" customHeight="1">
      <c r="B2" s="265" t="s">
        <v>723</v>
      </c>
    </row>
    <row r="3" spans="2:30" s="265" customFormat="1" ht="16.5" customHeight="1">
      <c r="U3" s="508" t="s">
        <v>470</v>
      </c>
      <c r="V3" s="761"/>
      <c r="W3" s="761"/>
      <c r="X3" s="508" t="s">
        <v>471</v>
      </c>
      <c r="Y3" s="761"/>
      <c r="Z3" s="761"/>
      <c r="AA3" s="508" t="s">
        <v>472</v>
      </c>
      <c r="AB3" s="761"/>
      <c r="AC3" s="761"/>
      <c r="AD3" s="508" t="s">
        <v>499</v>
      </c>
    </row>
    <row r="4" spans="2:30" s="265" customFormat="1" ht="9.75" customHeight="1">
      <c r="AD4" s="508"/>
    </row>
    <row r="5" spans="2:30" s="265" customFormat="1" ht="17.25" customHeight="1">
      <c r="B5" s="761" t="s">
        <v>724</v>
      </c>
      <c r="C5" s="761"/>
      <c r="D5" s="761"/>
      <c r="E5" s="761"/>
      <c r="F5" s="761"/>
      <c r="G5" s="761"/>
      <c r="H5" s="761"/>
      <c r="I5" s="761"/>
      <c r="J5" s="761"/>
      <c r="K5" s="761"/>
      <c r="L5" s="761"/>
      <c r="M5" s="761"/>
      <c r="N5" s="761"/>
      <c r="O5" s="761"/>
      <c r="P5" s="761"/>
      <c r="Q5" s="761"/>
      <c r="R5" s="761"/>
      <c r="S5" s="761"/>
      <c r="T5" s="761"/>
      <c r="U5" s="761"/>
      <c r="V5" s="761"/>
      <c r="W5" s="761"/>
      <c r="X5" s="761"/>
      <c r="Y5" s="761"/>
      <c r="Z5" s="761"/>
      <c r="AA5" s="761"/>
      <c r="AB5" s="761"/>
      <c r="AC5" s="761"/>
      <c r="AD5" s="761"/>
    </row>
    <row r="6" spans="2:30" s="265" customFormat="1" ht="32.25" customHeight="1">
      <c r="B6" s="1023" t="s">
        <v>725</v>
      </c>
      <c r="C6" s="1023"/>
      <c r="D6" s="1023"/>
      <c r="E6" s="1023"/>
      <c r="F6" s="1023"/>
      <c r="G6" s="1023"/>
      <c r="H6" s="1023"/>
      <c r="I6" s="1023"/>
      <c r="J6" s="1023"/>
      <c r="K6" s="1023"/>
      <c r="L6" s="1023"/>
      <c r="M6" s="1023"/>
      <c r="N6" s="1023"/>
      <c r="O6" s="1023"/>
      <c r="P6" s="1023"/>
      <c r="Q6" s="1023"/>
      <c r="R6" s="1023"/>
      <c r="S6" s="1023"/>
      <c r="T6" s="1023"/>
      <c r="U6" s="1023"/>
      <c r="V6" s="1023"/>
      <c r="W6" s="1023"/>
      <c r="X6" s="1023"/>
      <c r="Y6" s="1023"/>
      <c r="Z6" s="1023"/>
      <c r="AA6" s="1023"/>
      <c r="AB6" s="1023"/>
      <c r="AC6" s="1023"/>
      <c r="AD6" s="1023"/>
    </row>
    <row r="7" spans="2:30" s="265" customFormat="1" ht="17.25" customHeight="1"/>
    <row r="8" spans="2:30" s="265" customFormat="1" ht="17.25" customHeight="1">
      <c r="B8" s="1053" t="s">
        <v>726</v>
      </c>
      <c r="C8" s="1053"/>
      <c r="D8" s="1053"/>
      <c r="E8" s="1053"/>
      <c r="F8" s="1049"/>
      <c r="G8" s="1054"/>
      <c r="H8" s="1055"/>
      <c r="I8" s="1055"/>
      <c r="J8" s="1055"/>
      <c r="K8" s="1055"/>
      <c r="L8" s="1055"/>
      <c r="M8" s="1055"/>
      <c r="N8" s="1055"/>
      <c r="O8" s="1055"/>
      <c r="P8" s="1055"/>
      <c r="Q8" s="1055"/>
      <c r="R8" s="1055"/>
      <c r="S8" s="1055"/>
      <c r="T8" s="1055"/>
      <c r="U8" s="1055"/>
      <c r="V8" s="1055"/>
      <c r="W8" s="1055"/>
      <c r="X8" s="1055"/>
      <c r="Y8" s="1055"/>
      <c r="Z8" s="1055"/>
      <c r="AA8" s="1055"/>
      <c r="AB8" s="1055"/>
      <c r="AC8" s="1055"/>
      <c r="AD8" s="1056"/>
    </row>
    <row r="9" spans="2:30" ht="17.25" customHeight="1">
      <c r="B9" s="1049" t="s">
        <v>727</v>
      </c>
      <c r="C9" s="1050"/>
      <c r="D9" s="1050"/>
      <c r="E9" s="1050"/>
      <c r="F9" s="1050"/>
      <c r="G9" s="511" t="s">
        <v>377</v>
      </c>
      <c r="H9" s="512" t="s">
        <v>728</v>
      </c>
      <c r="I9" s="512"/>
      <c r="J9" s="512"/>
      <c r="K9" s="512"/>
      <c r="L9" s="513" t="s">
        <v>377</v>
      </c>
      <c r="M9" s="512" t="s">
        <v>729</v>
      </c>
      <c r="N9" s="512"/>
      <c r="O9" s="512"/>
      <c r="P9" s="512"/>
      <c r="Q9" s="513" t="s">
        <v>377</v>
      </c>
      <c r="R9" s="512" t="s">
        <v>730</v>
      </c>
      <c r="S9" s="542"/>
      <c r="T9" s="542"/>
      <c r="U9" s="542"/>
      <c r="V9" s="542"/>
      <c r="W9" s="542"/>
      <c r="X9" s="542"/>
      <c r="Y9" s="542"/>
      <c r="Z9" s="542"/>
      <c r="AA9" s="542"/>
      <c r="AB9" s="542"/>
      <c r="AC9" s="542"/>
      <c r="AD9" s="543"/>
    </row>
    <row r="10" spans="2:30" ht="17.25" customHeight="1">
      <c r="B10" s="874" t="s">
        <v>731</v>
      </c>
      <c r="C10" s="875"/>
      <c r="D10" s="875"/>
      <c r="E10" s="875"/>
      <c r="F10" s="877"/>
      <c r="G10" s="367" t="s">
        <v>377</v>
      </c>
      <c r="H10" s="265" t="s">
        <v>732</v>
      </c>
      <c r="I10" s="507"/>
      <c r="J10" s="507"/>
      <c r="K10" s="507"/>
      <c r="L10" s="507"/>
      <c r="M10" s="507"/>
      <c r="N10" s="507"/>
      <c r="O10" s="507"/>
      <c r="P10" s="507"/>
      <c r="Q10" s="507"/>
      <c r="R10" s="507"/>
      <c r="S10" s="544"/>
      <c r="T10" s="544"/>
      <c r="U10" s="544"/>
      <c r="V10" s="544"/>
      <c r="W10" s="544"/>
      <c r="X10" s="544"/>
      <c r="Y10" s="544"/>
      <c r="Z10" s="544"/>
      <c r="AA10" s="544"/>
      <c r="AB10" s="544"/>
      <c r="AC10" s="544"/>
      <c r="AD10" s="545"/>
    </row>
    <row r="11" spans="2:30" ht="17.25" customHeight="1">
      <c r="B11" s="1051"/>
      <c r="C11" s="876"/>
      <c r="D11" s="876"/>
      <c r="E11" s="876"/>
      <c r="F11" s="1052"/>
      <c r="G11" s="367" t="s">
        <v>377</v>
      </c>
      <c r="H11" s="265" t="s">
        <v>733</v>
      </c>
      <c r="I11" s="507"/>
      <c r="J11" s="507"/>
      <c r="K11" s="507"/>
      <c r="L11" s="507"/>
      <c r="M11" s="507"/>
      <c r="N11" s="507"/>
      <c r="O11" s="507"/>
      <c r="P11" s="507"/>
      <c r="Q11" s="507"/>
      <c r="R11" s="507"/>
      <c r="S11" s="544"/>
      <c r="T11" s="544"/>
      <c r="U11" s="544"/>
      <c r="V11" s="544"/>
      <c r="W11" s="544"/>
      <c r="X11" s="544"/>
      <c r="Y11" s="544"/>
      <c r="Z11" s="544"/>
      <c r="AA11" s="544"/>
      <c r="AB11" s="544"/>
      <c r="AC11" s="544"/>
      <c r="AD11" s="545"/>
    </row>
    <row r="12" spans="2:30" ht="17.25" customHeight="1">
      <c r="B12" s="880"/>
      <c r="C12" s="881"/>
      <c r="D12" s="881"/>
      <c r="E12" s="881"/>
      <c r="F12" s="882"/>
      <c r="G12" s="367" t="s">
        <v>377</v>
      </c>
      <c r="H12" s="265" t="s">
        <v>734</v>
      </c>
      <c r="I12" s="507"/>
      <c r="J12" s="507"/>
      <c r="K12" s="507"/>
      <c r="L12" s="507"/>
      <c r="M12" s="507"/>
      <c r="N12" s="507"/>
      <c r="O12" s="507"/>
      <c r="P12" s="507"/>
      <c r="Q12" s="507"/>
      <c r="R12" s="507"/>
      <c r="S12" s="544"/>
      <c r="T12" s="544"/>
      <c r="U12" s="544"/>
      <c r="V12" s="544"/>
      <c r="W12" s="544"/>
      <c r="X12" s="544"/>
      <c r="Y12" s="544"/>
      <c r="Z12" s="544"/>
      <c r="AA12" s="544"/>
      <c r="AB12" s="544"/>
      <c r="AC12" s="544"/>
      <c r="AD12" s="545"/>
    </row>
    <row r="13" spans="2:30" ht="17.25" customHeight="1">
      <c r="B13" s="874" t="s">
        <v>735</v>
      </c>
      <c r="C13" s="875"/>
      <c r="D13" s="875"/>
      <c r="E13" s="875"/>
      <c r="F13" s="877"/>
      <c r="G13" s="527" t="s">
        <v>377</v>
      </c>
      <c r="H13" s="516" t="s">
        <v>736</v>
      </c>
      <c r="I13" s="518"/>
      <c r="J13" s="518"/>
      <c r="K13" s="518"/>
      <c r="L13" s="518"/>
      <c r="M13" s="518"/>
      <c r="N13" s="518"/>
      <c r="O13" s="518"/>
      <c r="P13" s="518"/>
      <c r="Q13" s="518"/>
      <c r="R13" s="518"/>
      <c r="S13" s="517" t="s">
        <v>377</v>
      </c>
      <c r="T13" s="516" t="s">
        <v>737</v>
      </c>
      <c r="U13" s="546"/>
      <c r="V13" s="546"/>
      <c r="W13" s="546"/>
      <c r="X13" s="546"/>
      <c r="Y13" s="546"/>
      <c r="Z13" s="546"/>
      <c r="AA13" s="546"/>
      <c r="AB13" s="546"/>
      <c r="AC13" s="546"/>
      <c r="AD13" s="547"/>
    </row>
    <row r="14" spans="2:30" ht="17.25" customHeight="1">
      <c r="B14" s="880"/>
      <c r="C14" s="881"/>
      <c r="D14" s="881"/>
      <c r="E14" s="881"/>
      <c r="F14" s="882"/>
      <c r="G14" s="379" t="s">
        <v>377</v>
      </c>
      <c r="H14" s="380" t="s">
        <v>738</v>
      </c>
      <c r="I14" s="548"/>
      <c r="J14" s="548"/>
      <c r="K14" s="548"/>
      <c r="L14" s="548"/>
      <c r="M14" s="548"/>
      <c r="N14" s="548"/>
      <c r="O14" s="548"/>
      <c r="P14" s="548"/>
      <c r="Q14" s="548"/>
      <c r="R14" s="548"/>
      <c r="S14" s="549"/>
      <c r="T14" s="549"/>
      <c r="U14" s="549"/>
      <c r="V14" s="549"/>
      <c r="W14" s="549"/>
      <c r="X14" s="549"/>
      <c r="Y14" s="549"/>
      <c r="Z14" s="549"/>
      <c r="AA14" s="549"/>
      <c r="AB14" s="549"/>
      <c r="AC14" s="549"/>
      <c r="AD14" s="550"/>
    </row>
    <row r="15" spans="2:30" s="265" customFormat="1" ht="17.25" customHeight="1"/>
    <row r="16" spans="2:30" s="265" customFormat="1" ht="17.25" customHeight="1">
      <c r="B16" s="265" t="s">
        <v>739</v>
      </c>
    </row>
    <row r="17" spans="2:30" s="265" customFormat="1" ht="17.25" customHeight="1">
      <c r="B17" s="265" t="s">
        <v>740</v>
      </c>
      <c r="AC17" s="507"/>
      <c r="AD17" s="507"/>
    </row>
    <row r="18" spans="2:30" s="265" customFormat="1" ht="17.25" customHeight="1"/>
    <row r="19" spans="2:30" s="265" customFormat="1" ht="17.25" customHeight="1">
      <c r="B19" s="796" t="s">
        <v>741</v>
      </c>
      <c r="C19" s="793"/>
      <c r="D19" s="793"/>
      <c r="E19" s="793"/>
      <c r="F19" s="797"/>
      <c r="G19" s="525"/>
      <c r="H19" s="516"/>
      <c r="I19" s="516"/>
      <c r="J19" s="516"/>
      <c r="K19" s="516"/>
      <c r="L19" s="516"/>
      <c r="M19" s="516"/>
      <c r="N19" s="516"/>
      <c r="O19" s="516"/>
      <c r="P19" s="516"/>
      <c r="Q19" s="516"/>
      <c r="R19" s="516"/>
      <c r="S19" s="516"/>
      <c r="T19" s="516"/>
      <c r="U19" s="516"/>
      <c r="V19" s="516"/>
      <c r="W19" s="516"/>
      <c r="X19" s="516"/>
      <c r="Y19" s="516"/>
      <c r="Z19" s="525"/>
      <c r="AA19" s="516"/>
      <c r="AB19" s="516"/>
      <c r="AC19" s="518"/>
      <c r="AD19" s="526"/>
    </row>
    <row r="20" spans="2:30" s="265" customFormat="1" ht="17.25" customHeight="1">
      <c r="B20" s="1034"/>
      <c r="C20" s="1023"/>
      <c r="D20" s="1023"/>
      <c r="E20" s="1023"/>
      <c r="F20" s="1035"/>
      <c r="G20" s="384"/>
      <c r="H20" s="265" t="s">
        <v>742</v>
      </c>
      <c r="Z20" s="384"/>
      <c r="AA20" s="551" t="s">
        <v>664</v>
      </c>
      <c r="AB20" s="551" t="s">
        <v>269</v>
      </c>
      <c r="AC20" s="551" t="s">
        <v>665</v>
      </c>
      <c r="AD20" s="552"/>
    </row>
    <row r="21" spans="2:30" s="265" customFormat="1" ht="17.25" customHeight="1">
      <c r="B21" s="1034"/>
      <c r="C21" s="1023"/>
      <c r="D21" s="1023"/>
      <c r="E21" s="1023"/>
      <c r="F21" s="1035"/>
      <c r="G21" s="384"/>
      <c r="I21" s="553" t="s">
        <v>743</v>
      </c>
      <c r="J21" s="1042" t="s">
        <v>744</v>
      </c>
      <c r="K21" s="1043"/>
      <c r="L21" s="1043"/>
      <c r="M21" s="1043"/>
      <c r="N21" s="1043"/>
      <c r="O21" s="1043"/>
      <c r="P21" s="1043"/>
      <c r="Q21" s="1043"/>
      <c r="R21" s="1043"/>
      <c r="S21" s="1043"/>
      <c r="T21" s="1043"/>
      <c r="U21" s="766"/>
      <c r="V21" s="767"/>
      <c r="W21" s="515" t="s">
        <v>592</v>
      </c>
      <c r="Z21" s="384"/>
      <c r="AA21" s="536"/>
      <c r="AB21" s="367"/>
      <c r="AC21" s="536"/>
      <c r="AD21" s="531"/>
    </row>
    <row r="22" spans="2:30" s="265" customFormat="1" ht="17.25" customHeight="1">
      <c r="B22" s="1034"/>
      <c r="C22" s="1023"/>
      <c r="D22" s="1023"/>
      <c r="E22" s="1023"/>
      <c r="F22" s="1035"/>
      <c r="G22" s="384"/>
      <c r="I22" s="554" t="s">
        <v>745</v>
      </c>
      <c r="J22" s="555" t="s">
        <v>746</v>
      </c>
      <c r="K22" s="380"/>
      <c r="L22" s="380"/>
      <c r="M22" s="380"/>
      <c r="N22" s="380"/>
      <c r="O22" s="380"/>
      <c r="P22" s="380"/>
      <c r="Q22" s="380"/>
      <c r="R22" s="380"/>
      <c r="S22" s="380"/>
      <c r="T22" s="380"/>
      <c r="U22" s="836"/>
      <c r="V22" s="837"/>
      <c r="W22" s="381" t="s">
        <v>592</v>
      </c>
      <c r="Y22" s="556"/>
      <c r="Z22" s="557"/>
      <c r="AA22" s="367" t="s">
        <v>377</v>
      </c>
      <c r="AB22" s="367" t="s">
        <v>269</v>
      </c>
      <c r="AC22" s="367" t="s">
        <v>377</v>
      </c>
      <c r="AD22" s="531"/>
    </row>
    <row r="23" spans="2:30" s="265" customFormat="1" ht="17.25" customHeight="1">
      <c r="B23" s="1034"/>
      <c r="C23" s="1023"/>
      <c r="D23" s="1023"/>
      <c r="E23" s="1023"/>
      <c r="F23" s="1035"/>
      <c r="G23" s="384"/>
      <c r="H23" s="265" t="s">
        <v>747</v>
      </c>
      <c r="U23" s="367"/>
      <c r="V23" s="367"/>
      <c r="Z23" s="384"/>
      <c r="AC23" s="507"/>
      <c r="AD23" s="531"/>
    </row>
    <row r="24" spans="2:30" s="265" customFormat="1" ht="17.25" customHeight="1">
      <c r="B24" s="1034"/>
      <c r="C24" s="1023"/>
      <c r="D24" s="1023"/>
      <c r="E24" s="1023"/>
      <c r="F24" s="1035"/>
      <c r="G24" s="384"/>
      <c r="H24" s="265" t="s">
        <v>748</v>
      </c>
      <c r="T24" s="556"/>
      <c r="U24" s="558"/>
      <c r="V24" s="367"/>
      <c r="Z24" s="384"/>
      <c r="AC24" s="507"/>
      <c r="AD24" s="531"/>
    </row>
    <row r="25" spans="2:30" s="265" customFormat="1" ht="25.5" customHeight="1">
      <c r="B25" s="1034"/>
      <c r="C25" s="1023"/>
      <c r="D25" s="1023"/>
      <c r="E25" s="1023"/>
      <c r="F25" s="1035"/>
      <c r="G25" s="384"/>
      <c r="I25" s="553" t="s">
        <v>749</v>
      </c>
      <c r="J25" s="1043" t="s">
        <v>750</v>
      </c>
      <c r="K25" s="1043"/>
      <c r="L25" s="1043"/>
      <c r="M25" s="1043"/>
      <c r="N25" s="1043"/>
      <c r="O25" s="1043"/>
      <c r="P25" s="1043"/>
      <c r="Q25" s="1043"/>
      <c r="R25" s="1043"/>
      <c r="S25" s="1043"/>
      <c r="T25" s="1043"/>
      <c r="U25" s="766"/>
      <c r="V25" s="767"/>
      <c r="W25" s="515" t="s">
        <v>592</v>
      </c>
      <c r="Y25" s="556"/>
      <c r="Z25" s="557"/>
      <c r="AA25" s="367" t="s">
        <v>377</v>
      </c>
      <c r="AB25" s="367" t="s">
        <v>269</v>
      </c>
      <c r="AC25" s="367" t="s">
        <v>377</v>
      </c>
      <c r="AD25" s="531"/>
    </row>
    <row r="26" spans="2:30" s="265" customFormat="1" ht="17.25" customHeight="1">
      <c r="B26" s="1036"/>
      <c r="C26" s="1037"/>
      <c r="D26" s="1037"/>
      <c r="E26" s="1037"/>
      <c r="F26" s="1038"/>
      <c r="G26" s="383"/>
      <c r="H26" s="380"/>
      <c r="I26" s="380"/>
      <c r="J26" s="380"/>
      <c r="K26" s="380"/>
      <c r="L26" s="380"/>
      <c r="M26" s="380"/>
      <c r="N26" s="380"/>
      <c r="O26" s="380"/>
      <c r="P26" s="380"/>
      <c r="Q26" s="380"/>
      <c r="R26" s="380"/>
      <c r="S26" s="380"/>
      <c r="T26" s="559"/>
      <c r="U26" s="559"/>
      <c r="V26" s="380"/>
      <c r="W26" s="380"/>
      <c r="X26" s="380"/>
      <c r="Y26" s="380"/>
      <c r="Z26" s="383"/>
      <c r="AA26" s="380"/>
      <c r="AB26" s="380"/>
      <c r="AC26" s="548"/>
      <c r="AD26" s="560"/>
    </row>
    <row r="27" spans="2:30" s="265" customFormat="1" ht="17.25" customHeight="1">
      <c r="B27" s="561"/>
      <c r="C27" s="562"/>
      <c r="D27" s="562"/>
      <c r="E27" s="562"/>
      <c r="F27" s="563"/>
      <c r="G27" s="525"/>
      <c r="H27" s="516"/>
      <c r="I27" s="516"/>
      <c r="J27" s="516"/>
      <c r="K27" s="516"/>
      <c r="L27" s="516"/>
      <c r="M27" s="516"/>
      <c r="N27" s="516"/>
      <c r="O27" s="516"/>
      <c r="P27" s="516"/>
      <c r="Q27" s="516"/>
      <c r="R27" s="516"/>
      <c r="S27" s="516"/>
      <c r="T27" s="564"/>
      <c r="U27" s="564"/>
      <c r="V27" s="516"/>
      <c r="W27" s="516"/>
      <c r="X27" s="516"/>
      <c r="Y27" s="516"/>
      <c r="Z27" s="516"/>
      <c r="AA27" s="516"/>
      <c r="AB27" s="516"/>
      <c r="AC27" s="518"/>
      <c r="AD27" s="526"/>
    </row>
    <row r="28" spans="2:30" s="265" customFormat="1" ht="17.25" customHeight="1">
      <c r="B28" s="1034" t="s">
        <v>751</v>
      </c>
      <c r="C28" s="1023"/>
      <c r="D28" s="1023"/>
      <c r="E28" s="1023"/>
      <c r="F28" s="1035"/>
      <c r="G28" s="565" t="s">
        <v>752</v>
      </c>
      <c r="T28" s="556"/>
      <c r="U28" s="556"/>
      <c r="AC28" s="507"/>
      <c r="AD28" s="531"/>
    </row>
    <row r="29" spans="2:30" s="265" customFormat="1" ht="24" customHeight="1">
      <c r="B29" s="1034"/>
      <c r="C29" s="1023"/>
      <c r="D29" s="1023"/>
      <c r="E29" s="1023"/>
      <c r="F29" s="1035"/>
      <c r="G29" s="1046"/>
      <c r="H29" s="1047"/>
      <c r="I29" s="1047"/>
      <c r="J29" s="1047"/>
      <c r="K29" s="1047"/>
      <c r="L29" s="1047"/>
      <c r="M29" s="1047"/>
      <c r="N29" s="1047"/>
      <c r="O29" s="1047"/>
      <c r="P29" s="1047"/>
      <c r="Q29" s="1047"/>
      <c r="R29" s="1047"/>
      <c r="S29" s="1047"/>
      <c r="T29" s="1047"/>
      <c r="U29" s="1047"/>
      <c r="V29" s="1047"/>
      <c r="W29" s="1047"/>
      <c r="X29" s="1047"/>
      <c r="Y29" s="1047"/>
      <c r="Z29" s="1047"/>
      <c r="AA29" s="1047"/>
      <c r="AB29" s="1047"/>
      <c r="AC29" s="1047"/>
      <c r="AD29" s="1048"/>
    </row>
    <row r="30" spans="2:30" s="265" customFormat="1" ht="17.25" customHeight="1">
      <c r="B30" s="566"/>
      <c r="C30" s="567"/>
      <c r="D30" s="567"/>
      <c r="E30" s="567"/>
      <c r="F30" s="568"/>
      <c r="G30" s="383"/>
      <c r="H30" s="380"/>
      <c r="I30" s="380"/>
      <c r="J30" s="380"/>
      <c r="K30" s="380"/>
      <c r="L30" s="380"/>
      <c r="M30" s="380"/>
      <c r="N30" s="380"/>
      <c r="O30" s="380"/>
      <c r="P30" s="380"/>
      <c r="Q30" s="380"/>
      <c r="R30" s="380"/>
      <c r="S30" s="380"/>
      <c r="T30" s="559"/>
      <c r="U30" s="559"/>
      <c r="V30" s="380"/>
      <c r="W30" s="380"/>
      <c r="X30" s="380"/>
      <c r="Y30" s="380"/>
      <c r="Z30" s="380"/>
      <c r="AA30" s="380"/>
      <c r="AB30" s="380"/>
      <c r="AC30" s="548"/>
      <c r="AD30" s="560"/>
    </row>
    <row r="31" spans="2:30" s="265" customFormat="1" ht="17.25" customHeight="1">
      <c r="B31" s="569"/>
      <c r="C31" s="569"/>
      <c r="D31" s="569"/>
      <c r="E31" s="569"/>
      <c r="F31" s="569"/>
      <c r="T31" s="556"/>
      <c r="U31" s="556"/>
    </row>
    <row r="32" spans="2:30" s="265" customFormat="1" ht="17.25" customHeight="1">
      <c r="B32" s="265" t="s">
        <v>753</v>
      </c>
      <c r="C32" s="569"/>
      <c r="D32" s="569"/>
      <c r="E32" s="569"/>
      <c r="F32" s="569"/>
      <c r="T32" s="556"/>
      <c r="U32" s="556"/>
    </row>
    <row r="33" spans="1:31" s="265" customFormat="1" ht="17.25" customHeight="1">
      <c r="B33" s="569"/>
      <c r="C33" s="569"/>
      <c r="D33" s="569"/>
      <c r="E33" s="569"/>
      <c r="F33" s="569"/>
      <c r="T33" s="556"/>
      <c r="U33" s="556"/>
    </row>
    <row r="34" spans="1:31" s="265" customFormat="1" ht="17.25" customHeight="1">
      <c r="B34" s="796" t="s">
        <v>741</v>
      </c>
      <c r="C34" s="793"/>
      <c r="D34" s="793"/>
      <c r="E34" s="793"/>
      <c r="F34" s="797"/>
      <c r="G34" s="525"/>
      <c r="H34" s="516"/>
      <c r="I34" s="516"/>
      <c r="J34" s="516"/>
      <c r="K34" s="516"/>
      <c r="L34" s="516"/>
      <c r="M34" s="516"/>
      <c r="N34" s="516"/>
      <c r="O34" s="516"/>
      <c r="P34" s="516"/>
      <c r="Q34" s="516"/>
      <c r="R34" s="516"/>
      <c r="S34" s="516"/>
      <c r="T34" s="516"/>
      <c r="U34" s="516"/>
      <c r="V34" s="516"/>
      <c r="W34" s="516"/>
      <c r="X34" s="516"/>
      <c r="Y34" s="516"/>
      <c r="Z34" s="525"/>
      <c r="AA34" s="516"/>
      <c r="AB34" s="516"/>
      <c r="AC34" s="518"/>
      <c r="AD34" s="526"/>
    </row>
    <row r="35" spans="1:31" s="265" customFormat="1" ht="17.25" customHeight="1">
      <c r="B35" s="1034"/>
      <c r="C35" s="1023"/>
      <c r="D35" s="1023"/>
      <c r="E35" s="1023"/>
      <c r="F35" s="1035"/>
      <c r="G35" s="384"/>
      <c r="H35" s="265" t="s">
        <v>754</v>
      </c>
      <c r="Z35" s="384"/>
      <c r="AA35" s="551" t="s">
        <v>664</v>
      </c>
      <c r="AB35" s="551" t="s">
        <v>269</v>
      </c>
      <c r="AC35" s="551" t="s">
        <v>665</v>
      </c>
      <c r="AD35" s="552"/>
    </row>
    <row r="36" spans="1:31" s="265" customFormat="1" ht="17.25" customHeight="1">
      <c r="B36" s="1034"/>
      <c r="C36" s="1023"/>
      <c r="D36" s="1023"/>
      <c r="E36" s="1023"/>
      <c r="F36" s="1035"/>
      <c r="G36" s="384"/>
      <c r="I36" s="553" t="s">
        <v>743</v>
      </c>
      <c r="J36" s="1042" t="s">
        <v>744</v>
      </c>
      <c r="K36" s="1043"/>
      <c r="L36" s="1043"/>
      <c r="M36" s="1043"/>
      <c r="N36" s="1043"/>
      <c r="O36" s="1043"/>
      <c r="P36" s="1043"/>
      <c r="Q36" s="1043"/>
      <c r="R36" s="1043"/>
      <c r="S36" s="1043"/>
      <c r="T36" s="1043"/>
      <c r="U36" s="1041"/>
      <c r="V36" s="766"/>
      <c r="W36" s="515" t="s">
        <v>592</v>
      </c>
      <c r="Z36" s="384"/>
      <c r="AA36" s="536"/>
      <c r="AB36" s="367"/>
      <c r="AC36" s="536"/>
      <c r="AD36" s="531"/>
    </row>
    <row r="37" spans="1:31" s="265" customFormat="1" ht="17.25" customHeight="1">
      <c r="B37" s="1034"/>
      <c r="C37" s="1023"/>
      <c r="D37" s="1023"/>
      <c r="E37" s="1023"/>
      <c r="F37" s="1035"/>
      <c r="G37" s="384"/>
      <c r="I37" s="554" t="s">
        <v>745</v>
      </c>
      <c r="J37" s="555" t="s">
        <v>746</v>
      </c>
      <c r="K37" s="380"/>
      <c r="L37" s="380"/>
      <c r="M37" s="380"/>
      <c r="N37" s="380"/>
      <c r="O37" s="380"/>
      <c r="P37" s="380"/>
      <c r="Q37" s="380"/>
      <c r="R37" s="380"/>
      <c r="S37" s="380"/>
      <c r="T37" s="380"/>
      <c r="U37" s="1041"/>
      <c r="V37" s="766"/>
      <c r="W37" s="381" t="s">
        <v>592</v>
      </c>
      <c r="Y37" s="556"/>
      <c r="Z37" s="557"/>
      <c r="AA37" s="367" t="s">
        <v>377</v>
      </c>
      <c r="AB37" s="367" t="s">
        <v>269</v>
      </c>
      <c r="AC37" s="367" t="s">
        <v>377</v>
      </c>
      <c r="AD37" s="531"/>
    </row>
    <row r="38" spans="1:31" s="265" customFormat="1" ht="17.25" customHeight="1">
      <c r="A38" s="385"/>
      <c r="B38" s="1036"/>
      <c r="C38" s="1037"/>
      <c r="D38" s="1037"/>
      <c r="E38" s="1037"/>
      <c r="F38" s="1038"/>
      <c r="G38" s="383"/>
      <c r="H38" s="380"/>
      <c r="I38" s="380"/>
      <c r="J38" s="380"/>
      <c r="K38" s="380"/>
      <c r="L38" s="380"/>
      <c r="M38" s="380"/>
      <c r="N38" s="380"/>
      <c r="O38" s="380"/>
      <c r="P38" s="380"/>
      <c r="Q38" s="380"/>
      <c r="R38" s="380"/>
      <c r="S38" s="380"/>
      <c r="T38" s="559"/>
      <c r="U38" s="559"/>
      <c r="V38" s="380"/>
      <c r="W38" s="380"/>
      <c r="X38" s="380"/>
      <c r="Y38" s="380"/>
      <c r="Z38" s="383"/>
      <c r="AA38" s="380"/>
      <c r="AB38" s="380"/>
      <c r="AC38" s="548"/>
      <c r="AD38" s="560"/>
      <c r="AE38" s="384"/>
    </row>
    <row r="39" spans="1:31" s="265" customFormat="1" ht="17.25" customHeight="1">
      <c r="B39" s="569"/>
      <c r="C39" s="562"/>
      <c r="D39" s="569"/>
      <c r="E39" s="569"/>
      <c r="F39" s="569"/>
      <c r="T39" s="556"/>
      <c r="U39" s="556"/>
    </row>
    <row r="40" spans="1:31" s="265" customFormat="1" ht="17.25" customHeight="1">
      <c r="B40" s="265" t="s">
        <v>755</v>
      </c>
      <c r="C40" s="569"/>
      <c r="D40" s="569"/>
      <c r="E40" s="569"/>
      <c r="F40" s="569"/>
      <c r="T40" s="556"/>
      <c r="U40" s="556"/>
    </row>
    <row r="41" spans="1:31" s="265" customFormat="1" ht="17.25" customHeight="1">
      <c r="B41" s="537" t="s">
        <v>756</v>
      </c>
      <c r="C41" s="569"/>
      <c r="D41" s="569"/>
      <c r="E41" s="569"/>
      <c r="F41" s="569"/>
      <c r="T41" s="556"/>
      <c r="U41" s="556"/>
    </row>
    <row r="42" spans="1:31" s="265" customFormat="1" ht="17.25" customHeight="1">
      <c r="B42" s="796" t="s">
        <v>741</v>
      </c>
      <c r="C42" s="793"/>
      <c r="D42" s="793"/>
      <c r="E42" s="793"/>
      <c r="F42" s="797"/>
      <c r="G42" s="525"/>
      <c r="H42" s="516"/>
      <c r="I42" s="516"/>
      <c r="J42" s="516"/>
      <c r="K42" s="516"/>
      <c r="L42" s="516"/>
      <c r="M42" s="516"/>
      <c r="N42" s="516"/>
      <c r="O42" s="516"/>
      <c r="P42" s="516"/>
      <c r="Q42" s="516"/>
      <c r="R42" s="516"/>
      <c r="S42" s="516"/>
      <c r="T42" s="516"/>
      <c r="U42" s="516"/>
      <c r="V42" s="516"/>
      <c r="W42" s="516"/>
      <c r="X42" s="516"/>
      <c r="Y42" s="516"/>
      <c r="Z42" s="525"/>
      <c r="AA42" s="516"/>
      <c r="AB42" s="516"/>
      <c r="AC42" s="518"/>
      <c r="AD42" s="526"/>
    </row>
    <row r="43" spans="1:31" s="265" customFormat="1" ht="17.25" customHeight="1">
      <c r="B43" s="1034"/>
      <c r="C43" s="1023"/>
      <c r="D43" s="1023"/>
      <c r="E43" s="1023"/>
      <c r="F43" s="1035"/>
      <c r="G43" s="384"/>
      <c r="H43" s="265" t="s">
        <v>757</v>
      </c>
      <c r="Z43" s="384"/>
      <c r="AA43" s="551" t="s">
        <v>664</v>
      </c>
      <c r="AB43" s="551" t="s">
        <v>269</v>
      </c>
      <c r="AC43" s="551" t="s">
        <v>665</v>
      </c>
      <c r="AD43" s="552"/>
    </row>
    <row r="44" spans="1:31" s="265" customFormat="1" ht="17.25" customHeight="1">
      <c r="B44" s="1034"/>
      <c r="C44" s="1023"/>
      <c r="D44" s="1023"/>
      <c r="E44" s="1023"/>
      <c r="F44" s="1035"/>
      <c r="G44" s="384"/>
      <c r="I44" s="553" t="s">
        <v>743</v>
      </c>
      <c r="J44" s="1042" t="s">
        <v>744</v>
      </c>
      <c r="K44" s="1043"/>
      <c r="L44" s="1043"/>
      <c r="M44" s="1043"/>
      <c r="N44" s="1043"/>
      <c r="O44" s="1043"/>
      <c r="P44" s="1043"/>
      <c r="Q44" s="1043"/>
      <c r="R44" s="1043"/>
      <c r="S44" s="1043"/>
      <c r="T44" s="1043"/>
      <c r="U44" s="1041"/>
      <c r="V44" s="766"/>
      <c r="W44" s="515" t="s">
        <v>592</v>
      </c>
      <c r="Z44" s="384"/>
      <c r="AA44" s="536"/>
      <c r="AB44" s="367"/>
      <c r="AC44" s="536"/>
      <c r="AD44" s="531"/>
    </row>
    <row r="45" spans="1:31" s="265" customFormat="1" ht="17.25" customHeight="1">
      <c r="B45" s="1034"/>
      <c r="C45" s="1023"/>
      <c r="D45" s="1023"/>
      <c r="E45" s="1023"/>
      <c r="F45" s="1035"/>
      <c r="G45" s="384"/>
      <c r="I45" s="554" t="s">
        <v>745</v>
      </c>
      <c r="J45" s="555" t="s">
        <v>746</v>
      </c>
      <c r="K45" s="380"/>
      <c r="L45" s="380"/>
      <c r="M45" s="380"/>
      <c r="N45" s="380"/>
      <c r="O45" s="380"/>
      <c r="P45" s="380"/>
      <c r="Q45" s="380"/>
      <c r="R45" s="380"/>
      <c r="S45" s="380"/>
      <c r="T45" s="380"/>
      <c r="U45" s="1041"/>
      <c r="V45" s="766"/>
      <c r="W45" s="381" t="s">
        <v>592</v>
      </c>
      <c r="Y45" s="556"/>
      <c r="Z45" s="557"/>
      <c r="AA45" s="367" t="s">
        <v>377</v>
      </c>
      <c r="AB45" s="367" t="s">
        <v>269</v>
      </c>
      <c r="AC45" s="367" t="s">
        <v>377</v>
      </c>
      <c r="AD45" s="531"/>
    </row>
    <row r="46" spans="1:31" s="265" customFormat="1" ht="17.25" customHeight="1">
      <c r="B46" s="1036"/>
      <c r="C46" s="1037"/>
      <c r="D46" s="1037"/>
      <c r="E46" s="1037"/>
      <c r="F46" s="1038"/>
      <c r="G46" s="383"/>
      <c r="H46" s="380"/>
      <c r="I46" s="380"/>
      <c r="J46" s="380"/>
      <c r="K46" s="380"/>
      <c r="L46" s="380"/>
      <c r="M46" s="380"/>
      <c r="N46" s="380"/>
      <c r="O46" s="380"/>
      <c r="P46" s="380"/>
      <c r="Q46" s="380"/>
      <c r="R46" s="380"/>
      <c r="S46" s="380"/>
      <c r="T46" s="559"/>
      <c r="U46" s="559"/>
      <c r="V46" s="380"/>
      <c r="W46" s="380"/>
      <c r="X46" s="380"/>
      <c r="Y46" s="380"/>
      <c r="Z46" s="383"/>
      <c r="AA46" s="380"/>
      <c r="AB46" s="380"/>
      <c r="AC46" s="548"/>
      <c r="AD46" s="560"/>
    </row>
    <row r="47" spans="1:31" s="265" customFormat="1" ht="17.25" customHeight="1">
      <c r="B47" s="796" t="s">
        <v>758</v>
      </c>
      <c r="C47" s="793"/>
      <c r="D47" s="793"/>
      <c r="E47" s="793"/>
      <c r="F47" s="797"/>
      <c r="G47" s="525"/>
      <c r="H47" s="516"/>
      <c r="I47" s="516"/>
      <c r="J47" s="516"/>
      <c r="K47" s="516"/>
      <c r="L47" s="516"/>
      <c r="M47" s="516"/>
      <c r="N47" s="516"/>
      <c r="O47" s="516"/>
      <c r="P47" s="516"/>
      <c r="Q47" s="516"/>
      <c r="R47" s="516"/>
      <c r="S47" s="516"/>
      <c r="T47" s="516"/>
      <c r="U47" s="516"/>
      <c r="V47" s="516"/>
      <c r="W47" s="516"/>
      <c r="X47" s="516"/>
      <c r="Y47" s="516"/>
      <c r="Z47" s="525"/>
      <c r="AA47" s="516"/>
      <c r="AB47" s="516"/>
      <c r="AC47" s="518"/>
      <c r="AD47" s="526"/>
    </row>
    <row r="48" spans="1:31" s="265" customFormat="1" ht="17.25" customHeight="1">
      <c r="B48" s="1034"/>
      <c r="C48" s="1023"/>
      <c r="D48" s="1023"/>
      <c r="E48" s="1023"/>
      <c r="F48" s="1035"/>
      <c r="G48" s="384"/>
      <c r="H48" s="265" t="s">
        <v>759</v>
      </c>
      <c r="Z48" s="384"/>
      <c r="AA48" s="551" t="s">
        <v>664</v>
      </c>
      <c r="AB48" s="551" t="s">
        <v>269</v>
      </c>
      <c r="AC48" s="551" t="s">
        <v>665</v>
      </c>
      <c r="AD48" s="552"/>
    </row>
    <row r="49" spans="2:30" s="265" customFormat="1" ht="17.25" customHeight="1">
      <c r="B49" s="1034"/>
      <c r="C49" s="1023"/>
      <c r="D49" s="1023"/>
      <c r="E49" s="1023"/>
      <c r="F49" s="1035"/>
      <c r="G49" s="384"/>
      <c r="I49" s="553" t="s">
        <v>743</v>
      </c>
      <c r="J49" s="1039" t="s">
        <v>760</v>
      </c>
      <c r="K49" s="1040"/>
      <c r="L49" s="1040"/>
      <c r="M49" s="1040"/>
      <c r="N49" s="1040"/>
      <c r="O49" s="1040"/>
      <c r="P49" s="1040"/>
      <c r="Q49" s="1040"/>
      <c r="R49" s="1040"/>
      <c r="S49" s="1040"/>
      <c r="T49" s="1040"/>
      <c r="U49" s="1041"/>
      <c r="V49" s="766"/>
      <c r="W49" s="515" t="s">
        <v>592</v>
      </c>
      <c r="Z49" s="384"/>
      <c r="AA49" s="536"/>
      <c r="AB49" s="367"/>
      <c r="AC49" s="536"/>
      <c r="AD49" s="531"/>
    </row>
    <row r="50" spans="2:30" s="265" customFormat="1" ht="17.25" customHeight="1">
      <c r="B50" s="1034"/>
      <c r="C50" s="1023"/>
      <c r="D50" s="1023"/>
      <c r="E50" s="1023"/>
      <c r="F50" s="1035"/>
      <c r="G50" s="384"/>
      <c r="I50" s="554" t="s">
        <v>745</v>
      </c>
      <c r="J50" s="1042" t="s">
        <v>761</v>
      </c>
      <c r="K50" s="1043"/>
      <c r="L50" s="1043"/>
      <c r="M50" s="1043"/>
      <c r="N50" s="1043"/>
      <c r="O50" s="1043"/>
      <c r="P50" s="1043"/>
      <c r="Q50" s="1043"/>
      <c r="R50" s="1043"/>
      <c r="S50" s="1043"/>
      <c r="T50" s="1043"/>
      <c r="U50" s="1041"/>
      <c r="V50" s="766"/>
      <c r="W50" s="381" t="s">
        <v>592</v>
      </c>
      <c r="Y50" s="556"/>
      <c r="Z50" s="557"/>
      <c r="AA50" s="367" t="s">
        <v>377</v>
      </c>
      <c r="AB50" s="367" t="s">
        <v>269</v>
      </c>
      <c r="AC50" s="367" t="s">
        <v>377</v>
      </c>
      <c r="AD50" s="531"/>
    </row>
    <row r="51" spans="2:30" s="265" customFormat="1" ht="17.25" customHeight="1">
      <c r="B51" s="1036"/>
      <c r="C51" s="1037"/>
      <c r="D51" s="1037"/>
      <c r="E51" s="1037"/>
      <c r="F51" s="1038"/>
      <c r="G51" s="383"/>
      <c r="H51" s="380"/>
      <c r="I51" s="380"/>
      <c r="J51" s="380"/>
      <c r="K51" s="380"/>
      <c r="L51" s="380"/>
      <c r="M51" s="380"/>
      <c r="N51" s="380"/>
      <c r="O51" s="380"/>
      <c r="P51" s="380"/>
      <c r="Q51" s="380"/>
      <c r="R51" s="380"/>
      <c r="S51" s="380"/>
      <c r="T51" s="559"/>
      <c r="U51" s="559"/>
      <c r="V51" s="380"/>
      <c r="W51" s="380"/>
      <c r="X51" s="380"/>
      <c r="Y51" s="380"/>
      <c r="Z51" s="383"/>
      <c r="AA51" s="380"/>
      <c r="AB51" s="380"/>
      <c r="AC51" s="548"/>
      <c r="AD51" s="560"/>
    </row>
    <row r="52" spans="2:30" s="265" customFormat="1" ht="17.25" customHeight="1">
      <c r="B52" s="796" t="s">
        <v>762</v>
      </c>
      <c r="C52" s="793"/>
      <c r="D52" s="793"/>
      <c r="E52" s="793"/>
      <c r="F52" s="797"/>
      <c r="G52" s="525"/>
      <c r="H52" s="516"/>
      <c r="I52" s="516"/>
      <c r="J52" s="516"/>
      <c r="K52" s="516"/>
      <c r="L52" s="516"/>
      <c r="M52" s="516"/>
      <c r="N52" s="516"/>
      <c r="O52" s="516"/>
      <c r="P52" s="516"/>
      <c r="Q52" s="516"/>
      <c r="R52" s="516"/>
      <c r="S52" s="516"/>
      <c r="T52" s="516"/>
      <c r="U52" s="516"/>
      <c r="V52" s="516"/>
      <c r="W52" s="516"/>
      <c r="X52" s="516"/>
      <c r="Y52" s="516"/>
      <c r="Z52" s="525"/>
      <c r="AA52" s="516"/>
      <c r="AB52" s="516"/>
      <c r="AC52" s="518"/>
      <c r="AD52" s="526"/>
    </row>
    <row r="53" spans="2:30" s="265" customFormat="1" ht="17.25" customHeight="1">
      <c r="B53" s="1034"/>
      <c r="C53" s="1023"/>
      <c r="D53" s="1023"/>
      <c r="E53" s="1023"/>
      <c r="F53" s="1035"/>
      <c r="G53" s="384"/>
      <c r="H53" s="265" t="s">
        <v>763</v>
      </c>
      <c r="Z53" s="384"/>
      <c r="AA53" s="551" t="s">
        <v>664</v>
      </c>
      <c r="AB53" s="551" t="s">
        <v>269</v>
      </c>
      <c r="AC53" s="551" t="s">
        <v>665</v>
      </c>
      <c r="AD53" s="552"/>
    </row>
    <row r="54" spans="2:30" s="265" customFormat="1" ht="25.5" customHeight="1">
      <c r="B54" s="1034"/>
      <c r="C54" s="1023"/>
      <c r="D54" s="1023"/>
      <c r="E54" s="1023"/>
      <c r="F54" s="1035"/>
      <c r="G54" s="384"/>
      <c r="I54" s="553" t="s">
        <v>743</v>
      </c>
      <c r="J54" s="1039" t="s">
        <v>764</v>
      </c>
      <c r="K54" s="1040"/>
      <c r="L54" s="1040"/>
      <c r="M54" s="1040"/>
      <c r="N54" s="1040"/>
      <c r="O54" s="1040"/>
      <c r="P54" s="1040"/>
      <c r="Q54" s="1040"/>
      <c r="R54" s="1040"/>
      <c r="S54" s="1040"/>
      <c r="T54" s="1040"/>
      <c r="U54" s="1041"/>
      <c r="V54" s="766"/>
      <c r="W54" s="515" t="s">
        <v>592</v>
      </c>
      <c r="Z54" s="384"/>
      <c r="AA54" s="536"/>
      <c r="AB54" s="367"/>
      <c r="AC54" s="536"/>
      <c r="AD54" s="531"/>
    </row>
    <row r="55" spans="2:30" s="265" customFormat="1" ht="26.25" customHeight="1">
      <c r="B55" s="1034"/>
      <c r="C55" s="1023"/>
      <c r="D55" s="1023"/>
      <c r="E55" s="1023"/>
      <c r="F55" s="1035"/>
      <c r="G55" s="384"/>
      <c r="I55" s="554" t="s">
        <v>745</v>
      </c>
      <c r="J55" s="1042" t="s">
        <v>765</v>
      </c>
      <c r="K55" s="1043"/>
      <c r="L55" s="1043"/>
      <c r="M55" s="1043"/>
      <c r="N55" s="1043"/>
      <c r="O55" s="1043"/>
      <c r="P55" s="1043"/>
      <c r="Q55" s="1043"/>
      <c r="R55" s="1043"/>
      <c r="S55" s="1043"/>
      <c r="T55" s="1043"/>
      <c r="U55" s="1041"/>
      <c r="V55" s="766"/>
      <c r="W55" s="381" t="s">
        <v>592</v>
      </c>
      <c r="Y55" s="556"/>
      <c r="Z55" s="557"/>
      <c r="AA55" s="367" t="s">
        <v>377</v>
      </c>
      <c r="AB55" s="367" t="s">
        <v>269</v>
      </c>
      <c r="AC55" s="367" t="s">
        <v>377</v>
      </c>
      <c r="AD55" s="531"/>
    </row>
    <row r="56" spans="2:30" s="265" customFormat="1" ht="17.25" customHeight="1">
      <c r="B56" s="1036"/>
      <c r="C56" s="1037"/>
      <c r="D56" s="1037"/>
      <c r="E56" s="1037"/>
      <c r="F56" s="1038"/>
      <c r="G56" s="383"/>
      <c r="H56" s="380"/>
      <c r="I56" s="380"/>
      <c r="J56" s="380"/>
      <c r="K56" s="380"/>
      <c r="L56" s="380"/>
      <c r="M56" s="380"/>
      <c r="N56" s="380"/>
      <c r="O56" s="380"/>
      <c r="P56" s="380"/>
      <c r="Q56" s="380"/>
      <c r="R56" s="380"/>
      <c r="S56" s="380"/>
      <c r="T56" s="559"/>
      <c r="U56" s="559"/>
      <c r="V56" s="380"/>
      <c r="W56" s="380"/>
      <c r="X56" s="380"/>
      <c r="Y56" s="380"/>
      <c r="Z56" s="383"/>
      <c r="AA56" s="380"/>
      <c r="AB56" s="380"/>
      <c r="AC56" s="548"/>
      <c r="AD56" s="560"/>
    </row>
    <row r="57" spans="2:30" s="265" customFormat="1" ht="17.25" customHeight="1">
      <c r="B57" s="569"/>
      <c r="C57" s="569"/>
      <c r="D57" s="569"/>
      <c r="E57" s="569"/>
      <c r="F57" s="569"/>
      <c r="T57" s="556"/>
      <c r="U57" s="556"/>
    </row>
    <row r="58" spans="2:30" s="265" customFormat="1" ht="17.25" customHeight="1">
      <c r="B58" s="1044" t="s">
        <v>616</v>
      </c>
      <c r="C58" s="1045"/>
      <c r="D58" s="570" t="s">
        <v>766</v>
      </c>
      <c r="E58" s="570"/>
      <c r="F58" s="570"/>
      <c r="G58" s="570"/>
      <c r="H58" s="570"/>
      <c r="I58" s="570"/>
      <c r="J58" s="570"/>
      <c r="K58" s="570"/>
      <c r="L58" s="570"/>
      <c r="M58" s="570"/>
      <c r="N58" s="570"/>
      <c r="O58" s="570"/>
      <c r="P58" s="570"/>
      <c r="Q58" s="570"/>
      <c r="R58" s="570"/>
      <c r="S58" s="570"/>
      <c r="T58" s="570"/>
      <c r="U58" s="570"/>
      <c r="V58" s="570"/>
      <c r="W58" s="570"/>
      <c r="X58" s="570"/>
      <c r="Y58" s="570"/>
      <c r="Z58" s="570"/>
      <c r="AA58" s="570"/>
      <c r="AB58" s="570"/>
      <c r="AC58" s="570"/>
      <c r="AD58" s="570"/>
    </row>
    <row r="59" spans="2:30" s="265" customFormat="1" ht="17.25" customHeight="1">
      <c r="B59" s="1031"/>
      <c r="C59" s="1032"/>
      <c r="D59" s="1033"/>
      <c r="E59" s="1033"/>
      <c r="F59" s="1033"/>
      <c r="G59" s="1033"/>
      <c r="H59" s="1033"/>
      <c r="I59" s="1033"/>
      <c r="J59" s="1033"/>
      <c r="K59" s="1033"/>
      <c r="L59" s="1033"/>
      <c r="M59" s="1033"/>
      <c r="N59" s="1033"/>
      <c r="O59" s="1033"/>
      <c r="P59" s="1033"/>
      <c r="Q59" s="1033"/>
      <c r="R59" s="1033"/>
      <c r="S59" s="1033"/>
      <c r="T59" s="1033"/>
      <c r="U59" s="1033"/>
      <c r="V59" s="1033"/>
      <c r="W59" s="1033"/>
      <c r="X59" s="1033"/>
      <c r="Y59" s="1033"/>
      <c r="Z59" s="1033"/>
      <c r="AA59" s="1033"/>
      <c r="AB59" s="1033"/>
      <c r="AC59" s="1033"/>
      <c r="AD59" s="1033"/>
    </row>
    <row r="60" spans="2:30" s="265" customFormat="1" ht="17.25" customHeight="1">
      <c r="B60" s="539"/>
      <c r="C60" s="539"/>
      <c r="D60" s="539"/>
      <c r="E60" s="539"/>
      <c r="F60" s="539"/>
      <c r="G60" s="539"/>
      <c r="H60" s="539"/>
      <c r="I60" s="539"/>
      <c r="J60" s="539"/>
      <c r="K60" s="539"/>
      <c r="L60" s="539"/>
      <c r="M60" s="539"/>
      <c r="N60" s="539"/>
      <c r="O60" s="539"/>
      <c r="P60" s="539"/>
      <c r="Q60" s="539"/>
      <c r="R60" s="539"/>
      <c r="S60" s="539"/>
      <c r="T60" s="539"/>
      <c r="U60" s="539"/>
      <c r="V60" s="539"/>
      <c r="W60" s="539"/>
      <c r="X60" s="539"/>
      <c r="Y60" s="539"/>
      <c r="Z60" s="539"/>
      <c r="AA60" s="539"/>
      <c r="AB60" s="539"/>
      <c r="AC60" s="539"/>
      <c r="AD60" s="539"/>
    </row>
    <row r="61" spans="2:30" s="265" customFormat="1" ht="17.25" customHeight="1">
      <c r="B61" s="571"/>
      <c r="C61" s="571"/>
      <c r="D61" s="571"/>
      <c r="E61" s="571"/>
      <c r="F61" s="571"/>
      <c r="G61" s="571"/>
      <c r="H61" s="571"/>
      <c r="I61" s="571"/>
      <c r="J61" s="571"/>
      <c r="K61" s="571"/>
      <c r="L61" s="571"/>
      <c r="M61" s="571"/>
      <c r="N61" s="571"/>
      <c r="O61" s="571"/>
      <c r="P61" s="571"/>
      <c r="Q61" s="571"/>
      <c r="R61" s="571"/>
      <c r="S61" s="571"/>
      <c r="T61" s="571"/>
      <c r="U61" s="571"/>
      <c r="V61" s="571"/>
      <c r="W61" s="571"/>
      <c r="X61" s="571"/>
      <c r="Y61" s="571"/>
      <c r="Z61" s="571"/>
      <c r="AA61" s="571"/>
      <c r="AB61" s="571"/>
      <c r="AC61" s="571"/>
      <c r="AD61" s="571"/>
    </row>
    <row r="62" spans="2:30" s="571" customFormat="1" ht="17.25" customHeight="1"/>
    <row r="63" spans="2:30" ht="17.25" customHeight="1">
      <c r="B63" s="571"/>
      <c r="C63" s="571"/>
      <c r="D63" s="571"/>
      <c r="E63" s="571"/>
      <c r="F63" s="571"/>
      <c r="G63" s="571"/>
      <c r="H63" s="571"/>
      <c r="I63" s="571"/>
      <c r="J63" s="571"/>
      <c r="K63" s="571"/>
      <c r="L63" s="571"/>
      <c r="M63" s="571"/>
      <c r="N63" s="571"/>
      <c r="O63" s="571"/>
      <c r="P63" s="571"/>
      <c r="Q63" s="571"/>
      <c r="R63" s="571"/>
      <c r="S63" s="571"/>
      <c r="T63" s="571"/>
      <c r="U63" s="571"/>
      <c r="V63" s="571"/>
      <c r="W63" s="571"/>
      <c r="X63" s="571"/>
      <c r="Y63" s="571"/>
      <c r="Z63" s="571"/>
      <c r="AA63" s="571"/>
      <c r="AB63" s="571"/>
      <c r="AC63" s="571"/>
      <c r="AD63" s="571"/>
    </row>
    <row r="64" spans="2:30" ht="17.25" customHeight="1">
      <c r="B64" s="571"/>
      <c r="C64" s="571"/>
      <c r="D64" s="571"/>
      <c r="E64" s="571"/>
      <c r="F64" s="571"/>
      <c r="G64" s="571"/>
      <c r="H64" s="571"/>
      <c r="I64" s="571"/>
      <c r="J64" s="571"/>
      <c r="K64" s="571"/>
      <c r="L64" s="571"/>
      <c r="M64" s="571"/>
      <c r="N64" s="571"/>
      <c r="O64" s="571"/>
      <c r="P64" s="571"/>
      <c r="Q64" s="571"/>
      <c r="R64" s="571"/>
      <c r="S64" s="571"/>
      <c r="T64" s="571"/>
      <c r="U64" s="571"/>
      <c r="V64" s="571"/>
      <c r="W64" s="571"/>
      <c r="X64" s="571"/>
      <c r="Y64" s="571"/>
      <c r="Z64" s="571"/>
      <c r="AA64" s="571"/>
      <c r="AB64" s="571"/>
      <c r="AC64" s="571"/>
      <c r="AD64" s="571"/>
    </row>
    <row r="65" spans="2:30" s="571" customFormat="1" ht="17.25" customHeight="1">
      <c r="B65" s="572"/>
      <c r="C65" s="434"/>
      <c r="D65" s="434"/>
      <c r="E65" s="434"/>
      <c r="F65" s="434"/>
      <c r="G65" s="434"/>
      <c r="H65" s="434"/>
      <c r="I65" s="434"/>
      <c r="J65" s="434"/>
      <c r="K65" s="434"/>
      <c r="L65" s="434"/>
      <c r="M65" s="434"/>
      <c r="N65" s="434"/>
      <c r="O65" s="434"/>
      <c r="P65" s="434"/>
      <c r="Q65" s="434"/>
      <c r="R65" s="434"/>
      <c r="S65" s="434"/>
      <c r="T65" s="434"/>
      <c r="U65" s="434"/>
      <c r="V65" s="434"/>
      <c r="W65" s="434"/>
      <c r="X65" s="434"/>
      <c r="Y65" s="434"/>
      <c r="Z65" s="434"/>
      <c r="AA65" s="434"/>
      <c r="AB65" s="434"/>
      <c r="AC65" s="434"/>
      <c r="AD65" s="434"/>
    </row>
    <row r="66" spans="2:30" s="571" customFormat="1" ht="17.25" customHeight="1">
      <c r="B66" s="572"/>
      <c r="C66" s="434"/>
      <c r="D66" s="434"/>
      <c r="E66" s="434"/>
      <c r="F66" s="434"/>
      <c r="G66" s="434"/>
      <c r="H66" s="434"/>
      <c r="I66" s="434"/>
      <c r="J66" s="434"/>
      <c r="K66" s="434"/>
      <c r="L66" s="434"/>
      <c r="M66" s="434"/>
      <c r="N66" s="434"/>
      <c r="O66" s="434"/>
      <c r="P66" s="434"/>
      <c r="Q66" s="434"/>
      <c r="R66" s="434"/>
      <c r="S66" s="434"/>
      <c r="T66" s="434"/>
      <c r="U66" s="434"/>
      <c r="V66" s="434"/>
      <c r="W66" s="434"/>
      <c r="X66" s="434"/>
      <c r="Y66" s="434"/>
      <c r="Z66" s="434"/>
      <c r="AA66" s="434"/>
      <c r="AB66" s="434"/>
      <c r="AC66" s="434"/>
      <c r="AD66" s="434"/>
    </row>
    <row r="67" spans="2:30" s="571" customFormat="1" ht="17.25" customHeight="1">
      <c r="B67" s="572"/>
      <c r="C67" s="434"/>
      <c r="D67" s="434"/>
      <c r="E67" s="434"/>
      <c r="F67" s="434"/>
      <c r="G67" s="434"/>
      <c r="H67" s="434"/>
      <c r="I67" s="434"/>
      <c r="J67" s="434"/>
      <c r="K67" s="434"/>
      <c r="L67" s="434"/>
      <c r="M67" s="434"/>
      <c r="N67" s="434"/>
      <c r="O67" s="434"/>
      <c r="P67" s="434"/>
      <c r="Q67" s="434"/>
      <c r="R67" s="434"/>
      <c r="S67" s="434"/>
      <c r="T67" s="434"/>
      <c r="U67" s="434"/>
      <c r="V67" s="434"/>
      <c r="W67" s="434"/>
      <c r="X67" s="434"/>
      <c r="Y67" s="434"/>
      <c r="Z67" s="434"/>
      <c r="AA67" s="434"/>
      <c r="AB67" s="434"/>
      <c r="AC67" s="434"/>
      <c r="AD67" s="434"/>
    </row>
    <row r="68" spans="2:30" s="571" customFormat="1" ht="17.25" customHeight="1">
      <c r="B68" s="572"/>
      <c r="C68" s="434"/>
      <c r="D68" s="434"/>
      <c r="E68" s="434"/>
      <c r="F68" s="434"/>
      <c r="G68" s="434"/>
      <c r="H68" s="434"/>
      <c r="I68" s="434"/>
      <c r="J68" s="434"/>
      <c r="K68" s="434"/>
      <c r="L68" s="434"/>
      <c r="M68" s="434"/>
      <c r="N68" s="434"/>
      <c r="O68" s="434"/>
      <c r="P68" s="434"/>
      <c r="Q68" s="434"/>
      <c r="R68" s="434"/>
      <c r="S68" s="434"/>
      <c r="T68" s="434"/>
      <c r="U68" s="434"/>
      <c r="V68" s="434"/>
      <c r="W68" s="434"/>
      <c r="X68" s="434"/>
      <c r="Y68" s="434"/>
      <c r="Z68" s="434"/>
      <c r="AA68" s="434"/>
      <c r="AB68" s="434"/>
      <c r="AC68" s="434"/>
      <c r="AD68" s="434"/>
    </row>
    <row r="69" spans="2:30" s="571" customFormat="1" ht="17.25" customHeight="1">
      <c r="B69" s="572"/>
      <c r="C69" s="434"/>
      <c r="D69" s="434"/>
      <c r="E69" s="434"/>
      <c r="F69" s="434"/>
      <c r="G69" s="434"/>
      <c r="H69" s="434"/>
      <c r="I69" s="434"/>
      <c r="J69" s="434"/>
      <c r="K69" s="434"/>
      <c r="L69" s="434"/>
      <c r="M69" s="434"/>
      <c r="N69" s="434"/>
      <c r="O69" s="434"/>
      <c r="P69" s="434"/>
      <c r="Q69" s="434"/>
      <c r="R69" s="434"/>
      <c r="S69" s="434"/>
      <c r="T69" s="434"/>
      <c r="U69" s="434"/>
      <c r="V69" s="434"/>
      <c r="W69" s="434"/>
      <c r="X69" s="434"/>
      <c r="Y69" s="434"/>
      <c r="Z69" s="434"/>
      <c r="AA69" s="434"/>
      <c r="AB69" s="434"/>
      <c r="AC69" s="434"/>
      <c r="AD69" s="434"/>
    </row>
    <row r="70" spans="2:30" s="571" customFormat="1" ht="17.25" customHeight="1">
      <c r="B70" s="572"/>
      <c r="C70" s="434"/>
      <c r="D70" s="434"/>
      <c r="E70" s="434"/>
      <c r="F70" s="434"/>
      <c r="G70" s="434"/>
      <c r="H70" s="434"/>
      <c r="I70" s="434"/>
      <c r="J70" s="434"/>
      <c r="K70" s="434"/>
      <c r="L70" s="434"/>
      <c r="M70" s="434"/>
      <c r="N70" s="434"/>
      <c r="O70" s="434"/>
      <c r="P70" s="434"/>
      <c r="Q70" s="434"/>
      <c r="R70" s="434"/>
      <c r="S70" s="434"/>
      <c r="T70" s="434"/>
      <c r="U70" s="434"/>
      <c r="V70" s="434"/>
      <c r="W70" s="434"/>
      <c r="X70" s="434"/>
      <c r="Y70" s="434"/>
      <c r="Z70" s="434"/>
      <c r="AA70" s="434"/>
      <c r="AB70" s="434"/>
      <c r="AC70" s="434"/>
      <c r="AD70" s="434"/>
    </row>
    <row r="122" spans="3:7" ht="17.25" customHeight="1">
      <c r="C122" s="461"/>
      <c r="D122" s="461"/>
      <c r="E122" s="461"/>
      <c r="F122" s="461"/>
      <c r="G122" s="461"/>
    </row>
    <row r="123" spans="3:7" ht="17.25" customHeight="1">
      <c r="C123" s="463"/>
    </row>
  </sheetData>
  <mergeCells count="39">
    <mergeCell ref="Y3:Z3"/>
    <mergeCell ref="AB3:AC3"/>
    <mergeCell ref="B5:AD5"/>
    <mergeCell ref="B6:AD6"/>
    <mergeCell ref="B8:F8"/>
    <mergeCell ref="G8:AD8"/>
    <mergeCell ref="U21:V21"/>
    <mergeCell ref="U22:V22"/>
    <mergeCell ref="J25:T25"/>
    <mergeCell ref="U25:V25"/>
    <mergeCell ref="V3:W3"/>
    <mergeCell ref="B9:F9"/>
    <mergeCell ref="B10:F12"/>
    <mergeCell ref="B13:F14"/>
    <mergeCell ref="B19:F26"/>
    <mergeCell ref="J21:T21"/>
    <mergeCell ref="B28:F29"/>
    <mergeCell ref="G29:AD29"/>
    <mergeCell ref="B34:F38"/>
    <mergeCell ref="J36:T36"/>
    <mergeCell ref="U36:V36"/>
    <mergeCell ref="U37:V37"/>
    <mergeCell ref="B42:F46"/>
    <mergeCell ref="J44:T44"/>
    <mergeCell ref="U44:V44"/>
    <mergeCell ref="U45:V45"/>
    <mergeCell ref="B47:F51"/>
    <mergeCell ref="J49:T49"/>
    <mergeCell ref="U49:V49"/>
    <mergeCell ref="J50:T50"/>
    <mergeCell ref="U50:V50"/>
    <mergeCell ref="B59:C59"/>
    <mergeCell ref="D59:AD59"/>
    <mergeCell ref="B52:F56"/>
    <mergeCell ref="J54:T54"/>
    <mergeCell ref="U54:V54"/>
    <mergeCell ref="J55:T55"/>
    <mergeCell ref="U55:V55"/>
    <mergeCell ref="B58:C58"/>
  </mergeCells>
  <phoneticPr fontId="2"/>
  <dataValidations count="1">
    <dataValidation type="list" allowBlank="1" showInputMessage="1" showErrorMessage="1" sqref="G9:G14 L9 Q9 S13 AA22 AC22 AA25 AC25 AA37 AC37 AA45 AC45 AA50 AC50 AA55 AC55" xr:uid="{00000000-0002-0000-0900-000000000000}">
      <formula1>"□,■"</formula1>
    </dataValidation>
  </dataValidations>
  <pageMargins left="0.70866141732283472" right="0.70866141732283472" top="0.74803149606299213" bottom="0.74803149606299213" header="0.31496062992125984" footer="0.31496062992125984"/>
  <pageSetup paperSize="9" scale="72" orientation="portrait" r:id="rId1"/>
  <rowBreaks count="1" manualBreakCount="1">
    <brk id="59"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K78"/>
  <sheetViews>
    <sheetView view="pageBreakPreview" zoomScale="115" zoomScaleNormal="100" zoomScaleSheetLayoutView="115" workbookViewId="0"/>
  </sheetViews>
  <sheetFormatPr defaultColWidth="3.5" defaultRowHeight="13.5"/>
  <cols>
    <col min="1" max="1" width="3.5" style="434"/>
    <col min="2" max="2" width="3" style="572" customWidth="1"/>
    <col min="3" max="7" width="3.5" style="434"/>
    <col min="8" max="8" width="2.5" style="434" customWidth="1"/>
    <col min="9" max="16384" width="3.5" style="434"/>
  </cols>
  <sheetData>
    <row r="1" spans="2:27" s="265" customFormat="1"/>
    <row r="2" spans="2:27" s="265" customFormat="1">
      <c r="B2" s="265" t="s">
        <v>767</v>
      </c>
      <c r="AA2" s="508" t="s">
        <v>768</v>
      </c>
    </row>
    <row r="3" spans="2:27" s="265" customFormat="1" ht="8.25" customHeight="1"/>
    <row r="4" spans="2:27" s="265" customFormat="1">
      <c r="B4" s="761" t="s">
        <v>769</v>
      </c>
      <c r="C4" s="761"/>
      <c r="D4" s="761"/>
      <c r="E4" s="761"/>
      <c r="F4" s="761"/>
      <c r="G4" s="761"/>
      <c r="H4" s="761"/>
      <c r="I4" s="761"/>
      <c r="J4" s="761"/>
      <c r="K4" s="761"/>
      <c r="L4" s="761"/>
      <c r="M4" s="761"/>
      <c r="N4" s="761"/>
      <c r="O4" s="761"/>
      <c r="P4" s="761"/>
      <c r="Q4" s="761"/>
      <c r="R4" s="761"/>
      <c r="S4" s="761"/>
      <c r="T4" s="761"/>
      <c r="U4" s="761"/>
      <c r="V4" s="761"/>
      <c r="W4" s="761"/>
      <c r="X4" s="761"/>
      <c r="Y4" s="761"/>
      <c r="Z4" s="761"/>
      <c r="AA4" s="761"/>
    </row>
    <row r="5" spans="2:27" s="265" customFormat="1" ht="6.75" customHeight="1"/>
    <row r="6" spans="2:27" s="265" customFormat="1" ht="18.600000000000001" customHeight="1">
      <c r="B6" s="1041" t="s">
        <v>478</v>
      </c>
      <c r="C6" s="1041"/>
      <c r="D6" s="1041"/>
      <c r="E6" s="1041"/>
      <c r="F6" s="1041"/>
      <c r="G6" s="766"/>
      <c r="H6" s="767"/>
      <c r="I6" s="767"/>
      <c r="J6" s="767"/>
      <c r="K6" s="767"/>
      <c r="L6" s="767"/>
      <c r="M6" s="767"/>
      <c r="N6" s="767"/>
      <c r="O6" s="767"/>
      <c r="P6" s="767"/>
      <c r="Q6" s="767"/>
      <c r="R6" s="767"/>
      <c r="S6" s="767"/>
      <c r="T6" s="767"/>
      <c r="U6" s="767"/>
      <c r="V6" s="767"/>
      <c r="W6" s="767"/>
      <c r="X6" s="767"/>
      <c r="Y6" s="767"/>
      <c r="Z6" s="767"/>
      <c r="AA6" s="768"/>
    </row>
    <row r="7" spans="2:27" s="265" customFormat="1" ht="19.5" customHeight="1">
      <c r="B7" s="1041" t="s">
        <v>646</v>
      </c>
      <c r="C7" s="1041"/>
      <c r="D7" s="1041"/>
      <c r="E7" s="1041"/>
      <c r="F7" s="1041"/>
      <c r="G7" s="766"/>
      <c r="H7" s="767"/>
      <c r="I7" s="767"/>
      <c r="J7" s="767"/>
      <c r="K7" s="767"/>
      <c r="L7" s="767"/>
      <c r="M7" s="767"/>
      <c r="N7" s="767"/>
      <c r="O7" s="767"/>
      <c r="P7" s="767"/>
      <c r="Q7" s="767"/>
      <c r="R7" s="767"/>
      <c r="S7" s="767"/>
      <c r="T7" s="767"/>
      <c r="U7" s="767"/>
      <c r="V7" s="767"/>
      <c r="W7" s="767"/>
      <c r="X7" s="767"/>
      <c r="Y7" s="767"/>
      <c r="Z7" s="767"/>
      <c r="AA7" s="768"/>
    </row>
    <row r="8" spans="2:27" s="265" customFormat="1" ht="19.5" customHeight="1">
      <c r="B8" s="766" t="s">
        <v>770</v>
      </c>
      <c r="C8" s="767"/>
      <c r="D8" s="767"/>
      <c r="E8" s="767"/>
      <c r="F8" s="768"/>
      <c r="G8" s="874" t="s">
        <v>771</v>
      </c>
      <c r="H8" s="875"/>
      <c r="I8" s="875"/>
      <c r="J8" s="875"/>
      <c r="K8" s="875"/>
      <c r="L8" s="875"/>
      <c r="M8" s="875"/>
      <c r="N8" s="875"/>
      <c r="O8" s="875"/>
      <c r="P8" s="875"/>
      <c r="Q8" s="875"/>
      <c r="R8" s="875"/>
      <c r="S8" s="875"/>
      <c r="T8" s="875"/>
      <c r="U8" s="875"/>
      <c r="V8" s="875"/>
      <c r="W8" s="875"/>
      <c r="X8" s="875"/>
      <c r="Y8" s="875"/>
      <c r="Z8" s="875"/>
      <c r="AA8" s="877"/>
    </row>
    <row r="9" spans="2:27" ht="20.100000000000001" customHeight="1">
      <c r="B9" s="1024" t="s">
        <v>772</v>
      </c>
      <c r="C9" s="1025"/>
      <c r="D9" s="1025"/>
      <c r="E9" s="1025"/>
      <c r="F9" s="1025"/>
      <c r="G9" s="1066" t="s">
        <v>773</v>
      </c>
      <c r="H9" s="1066"/>
      <c r="I9" s="1066"/>
      <c r="J9" s="1066"/>
      <c r="K9" s="1066"/>
      <c r="L9" s="1066"/>
      <c r="M9" s="1066"/>
      <c r="N9" s="1066" t="s">
        <v>774</v>
      </c>
      <c r="O9" s="1066"/>
      <c r="P9" s="1066"/>
      <c r="Q9" s="1066"/>
      <c r="R9" s="1066"/>
      <c r="S9" s="1066"/>
      <c r="T9" s="1066"/>
      <c r="U9" s="1066" t="s">
        <v>775</v>
      </c>
      <c r="V9" s="1066"/>
      <c r="W9" s="1066"/>
      <c r="X9" s="1066"/>
      <c r="Y9" s="1066"/>
      <c r="Z9" s="1066"/>
      <c r="AA9" s="1066"/>
    </row>
    <row r="10" spans="2:27" ht="20.100000000000001" customHeight="1">
      <c r="B10" s="1027"/>
      <c r="C10" s="761"/>
      <c r="D10" s="761"/>
      <c r="E10" s="761"/>
      <c r="F10" s="761"/>
      <c r="G10" s="1066" t="s">
        <v>776</v>
      </c>
      <c r="H10" s="1066"/>
      <c r="I10" s="1066"/>
      <c r="J10" s="1066"/>
      <c r="K10" s="1066"/>
      <c r="L10" s="1066"/>
      <c r="M10" s="1066"/>
      <c r="N10" s="1066" t="s">
        <v>777</v>
      </c>
      <c r="O10" s="1066"/>
      <c r="P10" s="1066"/>
      <c r="Q10" s="1066"/>
      <c r="R10" s="1066"/>
      <c r="S10" s="1066"/>
      <c r="T10" s="1066"/>
      <c r="U10" s="1066" t="s">
        <v>778</v>
      </c>
      <c r="V10" s="1066"/>
      <c r="W10" s="1066"/>
      <c r="X10" s="1066"/>
      <c r="Y10" s="1066"/>
      <c r="Z10" s="1066"/>
      <c r="AA10" s="1066"/>
    </row>
    <row r="11" spans="2:27" ht="20.100000000000001" customHeight="1">
      <c r="B11" s="1027"/>
      <c r="C11" s="761"/>
      <c r="D11" s="761"/>
      <c r="E11" s="761"/>
      <c r="F11" s="761"/>
      <c r="G11" s="1066" t="s">
        <v>779</v>
      </c>
      <c r="H11" s="1066"/>
      <c r="I11" s="1066"/>
      <c r="J11" s="1066"/>
      <c r="K11" s="1066"/>
      <c r="L11" s="1066"/>
      <c r="M11" s="1066"/>
      <c r="N11" s="1066" t="s">
        <v>780</v>
      </c>
      <c r="O11" s="1066"/>
      <c r="P11" s="1066"/>
      <c r="Q11" s="1066"/>
      <c r="R11" s="1066"/>
      <c r="S11" s="1066"/>
      <c r="T11" s="1066"/>
      <c r="U11" s="1066" t="s">
        <v>781</v>
      </c>
      <c r="V11" s="1066"/>
      <c r="W11" s="1066"/>
      <c r="X11" s="1066"/>
      <c r="Y11" s="1066"/>
      <c r="Z11" s="1066"/>
      <c r="AA11" s="1066"/>
    </row>
    <row r="12" spans="2:27" ht="20.100000000000001" customHeight="1">
      <c r="B12" s="1027"/>
      <c r="C12" s="761"/>
      <c r="D12" s="761"/>
      <c r="E12" s="761"/>
      <c r="F12" s="761"/>
      <c r="G12" s="1066" t="s">
        <v>782</v>
      </c>
      <c r="H12" s="1066"/>
      <c r="I12" s="1066"/>
      <c r="J12" s="1066"/>
      <c r="K12" s="1066"/>
      <c r="L12" s="1066"/>
      <c r="M12" s="1066"/>
      <c r="N12" s="1066" t="s">
        <v>783</v>
      </c>
      <c r="O12" s="1066"/>
      <c r="P12" s="1066"/>
      <c r="Q12" s="1066"/>
      <c r="R12" s="1066"/>
      <c r="S12" s="1066"/>
      <c r="T12" s="1066"/>
      <c r="U12" s="1067" t="s">
        <v>784</v>
      </c>
      <c r="V12" s="1067"/>
      <c r="W12" s="1067"/>
      <c r="X12" s="1067"/>
      <c r="Y12" s="1067"/>
      <c r="Z12" s="1067"/>
      <c r="AA12" s="1067"/>
    </row>
    <row r="13" spans="2:27" ht="20.100000000000001" customHeight="1">
      <c r="B13" s="1027"/>
      <c r="C13" s="761"/>
      <c r="D13" s="761"/>
      <c r="E13" s="761"/>
      <c r="F13" s="761"/>
      <c r="G13" s="1066" t="s">
        <v>785</v>
      </c>
      <c r="H13" s="1066"/>
      <c r="I13" s="1066"/>
      <c r="J13" s="1066"/>
      <c r="K13" s="1066"/>
      <c r="L13" s="1066"/>
      <c r="M13" s="1066"/>
      <c r="N13" s="1066" t="s">
        <v>786</v>
      </c>
      <c r="O13" s="1066"/>
      <c r="P13" s="1066"/>
      <c r="Q13" s="1066"/>
      <c r="R13" s="1066"/>
      <c r="S13" s="1066"/>
      <c r="T13" s="1066"/>
      <c r="U13" s="1067" t="s">
        <v>787</v>
      </c>
      <c r="V13" s="1067"/>
      <c r="W13" s="1067"/>
      <c r="X13" s="1067"/>
      <c r="Y13" s="1067"/>
      <c r="Z13" s="1067"/>
      <c r="AA13" s="1067"/>
    </row>
    <row r="14" spans="2:27" ht="20.100000000000001" customHeight="1">
      <c r="B14" s="836"/>
      <c r="C14" s="837"/>
      <c r="D14" s="837"/>
      <c r="E14" s="837"/>
      <c r="F14" s="837"/>
      <c r="G14" s="1066" t="s">
        <v>788</v>
      </c>
      <c r="H14" s="1066"/>
      <c r="I14" s="1066"/>
      <c r="J14" s="1066"/>
      <c r="K14" s="1066"/>
      <c r="L14" s="1066"/>
      <c r="M14" s="1066"/>
      <c r="N14" s="1066"/>
      <c r="O14" s="1066"/>
      <c r="P14" s="1066"/>
      <c r="Q14" s="1066"/>
      <c r="R14" s="1066"/>
      <c r="S14" s="1066"/>
      <c r="T14" s="1066"/>
      <c r="U14" s="1067"/>
      <c r="V14" s="1067"/>
      <c r="W14" s="1067"/>
      <c r="X14" s="1067"/>
      <c r="Y14" s="1067"/>
      <c r="Z14" s="1067"/>
      <c r="AA14" s="1067"/>
    </row>
    <row r="15" spans="2:27" ht="20.25" customHeight="1">
      <c r="B15" s="766" t="s">
        <v>789</v>
      </c>
      <c r="C15" s="767"/>
      <c r="D15" s="767"/>
      <c r="E15" s="767"/>
      <c r="F15" s="768"/>
      <c r="G15" s="880" t="s">
        <v>790</v>
      </c>
      <c r="H15" s="881"/>
      <c r="I15" s="881"/>
      <c r="J15" s="881"/>
      <c r="K15" s="881"/>
      <c r="L15" s="881"/>
      <c r="M15" s="881"/>
      <c r="N15" s="881"/>
      <c r="O15" s="881"/>
      <c r="P15" s="881"/>
      <c r="Q15" s="881"/>
      <c r="R15" s="881"/>
      <c r="S15" s="881"/>
      <c r="T15" s="881"/>
      <c r="U15" s="881"/>
      <c r="V15" s="881"/>
      <c r="W15" s="881"/>
      <c r="X15" s="881"/>
      <c r="Y15" s="881"/>
      <c r="Z15" s="881"/>
      <c r="AA15" s="882"/>
    </row>
    <row r="16" spans="2:27" s="265" customFormat="1" ht="9" customHeight="1"/>
    <row r="17" spans="2:27" s="265" customFormat="1" ht="17.25" customHeight="1">
      <c r="B17" s="265" t="s">
        <v>791</v>
      </c>
    </row>
    <row r="18" spans="2:27" s="265" customFormat="1" ht="6" customHeight="1">
      <c r="B18" s="525"/>
      <c r="C18" s="516"/>
      <c r="D18" s="516"/>
      <c r="E18" s="516"/>
      <c r="F18" s="516"/>
      <c r="G18" s="516"/>
      <c r="H18" s="516"/>
      <c r="I18" s="516"/>
      <c r="J18" s="516"/>
      <c r="K18" s="516"/>
      <c r="L18" s="516"/>
      <c r="M18" s="516"/>
      <c r="N18" s="516"/>
      <c r="O18" s="516"/>
      <c r="P18" s="516"/>
      <c r="Q18" s="516"/>
      <c r="R18" s="516"/>
      <c r="S18" s="516"/>
      <c r="T18" s="516"/>
      <c r="U18" s="516"/>
      <c r="V18" s="516"/>
      <c r="W18" s="516"/>
      <c r="X18" s="516"/>
      <c r="Y18" s="516"/>
      <c r="Z18" s="516"/>
      <c r="AA18" s="519"/>
    </row>
    <row r="19" spans="2:27" s="265" customFormat="1" ht="19.5" customHeight="1">
      <c r="B19" s="384"/>
      <c r="C19" s="265" t="s">
        <v>792</v>
      </c>
      <c r="D19" s="367"/>
      <c r="E19" s="367"/>
      <c r="F19" s="367"/>
      <c r="G19" s="367"/>
      <c r="H19" s="367"/>
      <c r="I19" s="367"/>
      <c r="J19" s="367"/>
      <c r="K19" s="367"/>
      <c r="L19" s="367"/>
      <c r="M19" s="367"/>
      <c r="N19" s="367"/>
      <c r="O19" s="367"/>
      <c r="Y19" s="1059" t="s">
        <v>793</v>
      </c>
      <c r="Z19" s="1059"/>
      <c r="AA19" s="385"/>
    </row>
    <row r="20" spans="2:27" s="265" customFormat="1">
      <c r="B20" s="384"/>
      <c r="D20" s="367"/>
      <c r="E20" s="367"/>
      <c r="F20" s="367"/>
      <c r="G20" s="367"/>
      <c r="H20" s="367"/>
      <c r="I20" s="367"/>
      <c r="J20" s="367"/>
      <c r="K20" s="367"/>
      <c r="L20" s="367"/>
      <c r="M20" s="367"/>
      <c r="N20" s="367"/>
      <c r="O20" s="367"/>
      <c r="Y20" s="536"/>
      <c r="Z20" s="536"/>
      <c r="AA20" s="385"/>
    </row>
    <row r="21" spans="2:27" s="265" customFormat="1">
      <c r="B21" s="384"/>
      <c r="C21" s="265" t="s">
        <v>794</v>
      </c>
      <c r="D21" s="367"/>
      <c r="E21" s="367"/>
      <c r="F21" s="367"/>
      <c r="G21" s="367"/>
      <c r="H21" s="367"/>
      <c r="I21" s="367"/>
      <c r="J21" s="367"/>
      <c r="K21" s="367"/>
      <c r="L21" s="367"/>
      <c r="M21" s="367"/>
      <c r="N21" s="367"/>
      <c r="O21" s="367"/>
      <c r="Y21" s="536"/>
      <c r="Z21" s="536"/>
      <c r="AA21" s="385"/>
    </row>
    <row r="22" spans="2:27" s="265" customFormat="1" ht="19.5" customHeight="1">
      <c r="B22" s="384"/>
      <c r="C22" s="265" t="s">
        <v>795</v>
      </c>
      <c r="D22" s="367"/>
      <c r="E22" s="367"/>
      <c r="F22" s="367"/>
      <c r="G22" s="367"/>
      <c r="H22" s="367"/>
      <c r="I22" s="367"/>
      <c r="J22" s="367"/>
      <c r="K22" s="367"/>
      <c r="L22" s="367"/>
      <c r="M22" s="367"/>
      <c r="N22" s="367"/>
      <c r="O22" s="367"/>
      <c r="Y22" s="1059" t="s">
        <v>793</v>
      </c>
      <c r="Z22" s="1059"/>
      <c r="AA22" s="385"/>
    </row>
    <row r="23" spans="2:27" s="265" customFormat="1" ht="19.5" customHeight="1">
      <c r="B23" s="384"/>
      <c r="C23" s="265" t="s">
        <v>796</v>
      </c>
      <c r="D23" s="367"/>
      <c r="E23" s="367"/>
      <c r="F23" s="367"/>
      <c r="G23" s="367"/>
      <c r="H23" s="367"/>
      <c r="I23" s="367"/>
      <c r="J23" s="367"/>
      <c r="K23" s="367"/>
      <c r="L23" s="367"/>
      <c r="M23" s="367"/>
      <c r="N23" s="367"/>
      <c r="O23" s="367"/>
      <c r="Y23" s="1059" t="s">
        <v>793</v>
      </c>
      <c r="Z23" s="1059"/>
      <c r="AA23" s="385"/>
    </row>
    <row r="24" spans="2:27" s="265" customFormat="1" ht="19.5" customHeight="1">
      <c r="B24" s="384"/>
      <c r="C24" s="265" t="s">
        <v>797</v>
      </c>
      <c r="D24" s="367"/>
      <c r="E24" s="367"/>
      <c r="F24" s="367"/>
      <c r="G24" s="367"/>
      <c r="H24" s="367"/>
      <c r="I24" s="367"/>
      <c r="J24" s="367"/>
      <c r="K24" s="367"/>
      <c r="L24" s="367"/>
      <c r="M24" s="367"/>
      <c r="N24" s="367"/>
      <c r="O24" s="367"/>
      <c r="Y24" s="1059" t="s">
        <v>793</v>
      </c>
      <c r="Z24" s="1059"/>
      <c r="AA24" s="385"/>
    </row>
    <row r="25" spans="2:27" s="265" customFormat="1" ht="19.5" customHeight="1">
      <c r="B25" s="384"/>
      <c r="D25" s="876" t="s">
        <v>798</v>
      </c>
      <c r="E25" s="876"/>
      <c r="F25" s="876"/>
      <c r="G25" s="876"/>
      <c r="H25" s="876"/>
      <c r="I25" s="876"/>
      <c r="J25" s="876"/>
      <c r="K25" s="367"/>
      <c r="L25" s="367"/>
      <c r="M25" s="367"/>
      <c r="N25" s="367"/>
      <c r="O25" s="367"/>
      <c r="Y25" s="536"/>
      <c r="Z25" s="536"/>
      <c r="AA25" s="385"/>
    </row>
    <row r="26" spans="2:27" s="265" customFormat="1" ht="24.95" customHeight="1">
      <c r="B26" s="384"/>
      <c r="C26" s="265" t="s">
        <v>799</v>
      </c>
      <c r="AA26" s="385"/>
    </row>
    <row r="27" spans="2:27" s="265" customFormat="1" ht="6.75" customHeight="1">
      <c r="B27" s="384"/>
      <c r="AA27" s="385"/>
    </row>
    <row r="28" spans="2:27" s="265" customFormat="1" ht="23.25" customHeight="1">
      <c r="B28" s="384" t="s">
        <v>323</v>
      </c>
      <c r="C28" s="766" t="s">
        <v>800</v>
      </c>
      <c r="D28" s="767"/>
      <c r="E28" s="767"/>
      <c r="F28" s="767"/>
      <c r="G28" s="767"/>
      <c r="H28" s="768"/>
      <c r="I28" s="1060"/>
      <c r="J28" s="1060"/>
      <c r="K28" s="1060"/>
      <c r="L28" s="1060"/>
      <c r="M28" s="1060"/>
      <c r="N28" s="1060"/>
      <c r="O28" s="1060"/>
      <c r="P28" s="1060"/>
      <c r="Q28" s="1060"/>
      <c r="R28" s="1060"/>
      <c r="S28" s="1060"/>
      <c r="T28" s="1060"/>
      <c r="U28" s="1060"/>
      <c r="V28" s="1060"/>
      <c r="W28" s="1060"/>
      <c r="X28" s="1060"/>
      <c r="Y28" s="1060"/>
      <c r="Z28" s="1061"/>
      <c r="AA28" s="385"/>
    </row>
    <row r="29" spans="2:27" s="265" customFormat="1" ht="23.25" customHeight="1">
      <c r="B29" s="384" t="s">
        <v>323</v>
      </c>
      <c r="C29" s="766" t="s">
        <v>801</v>
      </c>
      <c r="D29" s="767"/>
      <c r="E29" s="767"/>
      <c r="F29" s="767"/>
      <c r="G29" s="767"/>
      <c r="H29" s="768"/>
      <c r="I29" s="1060"/>
      <c r="J29" s="1060"/>
      <c r="K29" s="1060"/>
      <c r="L29" s="1060"/>
      <c r="M29" s="1060"/>
      <c r="N29" s="1060"/>
      <c r="O29" s="1060"/>
      <c r="P29" s="1060"/>
      <c r="Q29" s="1060"/>
      <c r="R29" s="1060"/>
      <c r="S29" s="1060"/>
      <c r="T29" s="1060"/>
      <c r="U29" s="1060"/>
      <c r="V29" s="1060"/>
      <c r="W29" s="1060"/>
      <c r="X29" s="1060"/>
      <c r="Y29" s="1060"/>
      <c r="Z29" s="1061"/>
      <c r="AA29" s="385"/>
    </row>
    <row r="30" spans="2:27" s="265" customFormat="1" ht="23.25" customHeight="1">
      <c r="B30" s="384" t="s">
        <v>323</v>
      </c>
      <c r="C30" s="766" t="s">
        <v>802</v>
      </c>
      <c r="D30" s="767"/>
      <c r="E30" s="767"/>
      <c r="F30" s="767"/>
      <c r="G30" s="767"/>
      <c r="H30" s="768"/>
      <c r="I30" s="1060"/>
      <c r="J30" s="1060"/>
      <c r="K30" s="1060"/>
      <c r="L30" s="1060"/>
      <c r="M30" s="1060"/>
      <c r="N30" s="1060"/>
      <c r="O30" s="1060"/>
      <c r="P30" s="1060"/>
      <c r="Q30" s="1060"/>
      <c r="R30" s="1060"/>
      <c r="S30" s="1060"/>
      <c r="T30" s="1060"/>
      <c r="U30" s="1060"/>
      <c r="V30" s="1060"/>
      <c r="W30" s="1060"/>
      <c r="X30" s="1060"/>
      <c r="Y30" s="1060"/>
      <c r="Z30" s="1061"/>
      <c r="AA30" s="385"/>
    </row>
    <row r="31" spans="2:27" s="265" customFormat="1" ht="9" customHeight="1">
      <c r="B31" s="384"/>
      <c r="C31" s="367"/>
      <c r="D31" s="367"/>
      <c r="E31" s="367"/>
      <c r="F31" s="367"/>
      <c r="G31" s="367"/>
      <c r="H31" s="367"/>
      <c r="I31" s="507"/>
      <c r="J31" s="507"/>
      <c r="K31" s="507"/>
      <c r="L31" s="507"/>
      <c r="M31" s="507"/>
      <c r="N31" s="507"/>
      <c r="O31" s="507"/>
      <c r="P31" s="507"/>
      <c r="Q31" s="507"/>
      <c r="R31" s="507"/>
      <c r="S31" s="507"/>
      <c r="T31" s="507"/>
      <c r="U31" s="507"/>
      <c r="V31" s="507"/>
      <c r="W31" s="507"/>
      <c r="X31" s="507"/>
      <c r="Y31" s="507"/>
      <c r="Z31" s="507"/>
      <c r="AA31" s="385"/>
    </row>
    <row r="32" spans="2:27" s="265" customFormat="1" ht="19.5" customHeight="1">
      <c r="B32" s="384"/>
      <c r="C32" s="265" t="s">
        <v>803</v>
      </c>
      <c r="D32" s="367"/>
      <c r="E32" s="367"/>
      <c r="F32" s="367"/>
      <c r="G32" s="367"/>
      <c r="H32" s="367"/>
      <c r="I32" s="367"/>
      <c r="J32" s="367"/>
      <c r="K32" s="367"/>
      <c r="L32" s="367"/>
      <c r="M32" s="367"/>
      <c r="N32" s="367"/>
      <c r="O32" s="367"/>
      <c r="Y32" s="1059" t="s">
        <v>793</v>
      </c>
      <c r="Z32" s="1059"/>
      <c r="AA32" s="385"/>
    </row>
    <row r="33" spans="1:37" s="265" customFormat="1" ht="12.75" customHeight="1">
      <c r="B33" s="384"/>
      <c r="D33" s="367"/>
      <c r="E33" s="367"/>
      <c r="F33" s="367"/>
      <c r="G33" s="367"/>
      <c r="H33" s="367"/>
      <c r="I33" s="367"/>
      <c r="J33" s="367"/>
      <c r="K33" s="367"/>
      <c r="L33" s="367"/>
      <c r="M33" s="367"/>
      <c r="N33" s="367"/>
      <c r="O33" s="367"/>
      <c r="Y33" s="536"/>
      <c r="Z33" s="536"/>
      <c r="AA33" s="385"/>
    </row>
    <row r="34" spans="1:37" s="265" customFormat="1" ht="19.5" customHeight="1">
      <c r="B34" s="384"/>
      <c r="C34" s="1058" t="s">
        <v>804</v>
      </c>
      <c r="D34" s="1058"/>
      <c r="E34" s="1058"/>
      <c r="F34" s="1058"/>
      <c r="G34" s="1058"/>
      <c r="H34" s="1058"/>
      <c r="I34" s="1058"/>
      <c r="J34" s="1058"/>
      <c r="K34" s="1058"/>
      <c r="L34" s="1058"/>
      <c r="M34" s="1058"/>
      <c r="N34" s="1058"/>
      <c r="O34" s="1058"/>
      <c r="P34" s="1058"/>
      <c r="Q34" s="1058"/>
      <c r="R34" s="1058"/>
      <c r="S34" s="1058"/>
      <c r="T34" s="1058"/>
      <c r="U34" s="1058"/>
      <c r="V34" s="1058"/>
      <c r="W34" s="1058"/>
      <c r="X34" s="1058"/>
      <c r="Y34" s="1058"/>
      <c r="Z34" s="1058"/>
      <c r="AA34" s="385"/>
    </row>
    <row r="35" spans="1:37" s="265" customFormat="1" ht="19.5" customHeight="1">
      <c r="B35" s="384"/>
      <c r="C35" s="1058" t="s">
        <v>805</v>
      </c>
      <c r="D35" s="1058"/>
      <c r="E35" s="1058"/>
      <c r="F35" s="1058"/>
      <c r="G35" s="1058"/>
      <c r="H35" s="1058"/>
      <c r="I35" s="1058"/>
      <c r="J35" s="1058"/>
      <c r="K35" s="1058"/>
      <c r="L35" s="1058"/>
      <c r="M35" s="1058"/>
      <c r="N35" s="1058"/>
      <c r="O35" s="1058"/>
      <c r="P35" s="1058"/>
      <c r="Q35" s="1058"/>
      <c r="R35" s="1058"/>
      <c r="S35" s="1058"/>
      <c r="T35" s="1058"/>
      <c r="U35" s="1058"/>
      <c r="V35" s="1058"/>
      <c r="W35" s="1058"/>
      <c r="X35" s="1058"/>
      <c r="Y35" s="1058"/>
      <c r="Z35" s="1058"/>
      <c r="AA35" s="385"/>
    </row>
    <row r="36" spans="1:37" s="265" customFormat="1" ht="19.5" customHeight="1">
      <c r="B36" s="384"/>
      <c r="C36" s="876" t="s">
        <v>806</v>
      </c>
      <c r="D36" s="876"/>
      <c r="E36" s="876"/>
      <c r="F36" s="876"/>
      <c r="G36" s="876"/>
      <c r="H36" s="876"/>
      <c r="I36" s="876"/>
      <c r="J36" s="876"/>
      <c r="K36" s="876"/>
      <c r="L36" s="876"/>
      <c r="M36" s="876"/>
      <c r="N36" s="876"/>
      <c r="O36" s="876"/>
      <c r="P36" s="876"/>
      <c r="Q36" s="876"/>
      <c r="R36" s="876"/>
      <c r="S36" s="876"/>
      <c r="T36" s="876"/>
      <c r="U36" s="876"/>
      <c r="V36" s="876"/>
      <c r="W36" s="876"/>
      <c r="X36" s="876"/>
      <c r="Y36" s="876"/>
      <c r="Z36" s="876"/>
      <c r="AA36" s="385"/>
    </row>
    <row r="37" spans="1:37" s="507" customFormat="1" ht="12.75" customHeight="1">
      <c r="A37" s="265"/>
      <c r="B37" s="384"/>
      <c r="C37" s="367"/>
      <c r="D37" s="367"/>
      <c r="E37" s="367"/>
      <c r="F37" s="367"/>
      <c r="G37" s="367"/>
      <c r="H37" s="367"/>
      <c r="I37" s="367"/>
      <c r="J37" s="367"/>
      <c r="K37" s="367"/>
      <c r="L37" s="367"/>
      <c r="M37" s="367"/>
      <c r="N37" s="367"/>
      <c r="O37" s="367"/>
      <c r="P37" s="265"/>
      <c r="Q37" s="265"/>
      <c r="R37" s="265"/>
      <c r="S37" s="265"/>
      <c r="T37" s="265"/>
      <c r="U37" s="265"/>
      <c r="V37" s="265"/>
      <c r="W37" s="265"/>
      <c r="X37" s="265"/>
      <c r="Y37" s="265"/>
      <c r="Z37" s="265"/>
      <c r="AA37" s="385"/>
      <c r="AB37" s="265"/>
      <c r="AC37" s="265"/>
      <c r="AD37" s="265"/>
      <c r="AE37" s="265"/>
      <c r="AF37" s="265"/>
      <c r="AG37" s="265"/>
      <c r="AH37" s="265"/>
      <c r="AI37" s="265"/>
      <c r="AJ37" s="265"/>
      <c r="AK37" s="265"/>
    </row>
    <row r="38" spans="1:37" s="507" customFormat="1" ht="18" customHeight="1">
      <c r="A38" s="265"/>
      <c r="B38" s="384"/>
      <c r="C38" s="265"/>
      <c r="D38" s="1058" t="s">
        <v>807</v>
      </c>
      <c r="E38" s="1058"/>
      <c r="F38" s="1058"/>
      <c r="G38" s="1058"/>
      <c r="H38" s="1058"/>
      <c r="I38" s="1058"/>
      <c r="J38" s="1058"/>
      <c r="K38" s="1058"/>
      <c r="L38" s="1058"/>
      <c r="M38" s="1058"/>
      <c r="N38" s="1058"/>
      <c r="O38" s="1058"/>
      <c r="P38" s="1058"/>
      <c r="Q38" s="1058"/>
      <c r="R38" s="1058"/>
      <c r="S38" s="1058"/>
      <c r="T38" s="1058"/>
      <c r="U38" s="1058"/>
      <c r="V38" s="1058"/>
      <c r="W38" s="265"/>
      <c r="X38" s="265"/>
      <c r="Y38" s="1059" t="s">
        <v>793</v>
      </c>
      <c r="Z38" s="1059"/>
      <c r="AA38" s="385"/>
      <c r="AB38" s="265"/>
      <c r="AC38" s="265"/>
      <c r="AD38" s="265"/>
      <c r="AE38" s="265"/>
      <c r="AF38" s="265"/>
      <c r="AG38" s="265"/>
      <c r="AH38" s="265"/>
      <c r="AI38" s="265"/>
      <c r="AJ38" s="265"/>
      <c r="AK38" s="265"/>
    </row>
    <row r="39" spans="1:37" s="507" customFormat="1" ht="37.5" customHeight="1">
      <c r="B39" s="532"/>
      <c r="D39" s="1058" t="s">
        <v>808</v>
      </c>
      <c r="E39" s="1058"/>
      <c r="F39" s="1058"/>
      <c r="G39" s="1058"/>
      <c r="H39" s="1058"/>
      <c r="I39" s="1058"/>
      <c r="J39" s="1058"/>
      <c r="K39" s="1058"/>
      <c r="L39" s="1058"/>
      <c r="M39" s="1058"/>
      <c r="N39" s="1058"/>
      <c r="O39" s="1058"/>
      <c r="P39" s="1058"/>
      <c r="Q39" s="1058"/>
      <c r="R39" s="1058"/>
      <c r="S39" s="1058"/>
      <c r="T39" s="1058"/>
      <c r="U39" s="1058"/>
      <c r="V39" s="1058"/>
      <c r="Y39" s="1059" t="s">
        <v>793</v>
      </c>
      <c r="Z39" s="1059"/>
      <c r="AA39" s="531"/>
    </row>
    <row r="40" spans="1:37" ht="19.5" customHeight="1">
      <c r="A40" s="507"/>
      <c r="B40" s="532"/>
      <c r="C40" s="507"/>
      <c r="D40" s="1058" t="s">
        <v>809</v>
      </c>
      <c r="E40" s="1058"/>
      <c r="F40" s="1058"/>
      <c r="G40" s="1058"/>
      <c r="H40" s="1058"/>
      <c r="I40" s="1058"/>
      <c r="J40" s="1058"/>
      <c r="K40" s="1058"/>
      <c r="L40" s="1058"/>
      <c r="M40" s="1058"/>
      <c r="N40" s="1058"/>
      <c r="O40" s="1058"/>
      <c r="P40" s="1058"/>
      <c r="Q40" s="1058"/>
      <c r="R40" s="1058"/>
      <c r="S40" s="1058"/>
      <c r="T40" s="1058"/>
      <c r="U40" s="1058"/>
      <c r="V40" s="1058"/>
      <c r="W40" s="507"/>
      <c r="X40" s="507"/>
      <c r="Y40" s="1059" t="s">
        <v>793</v>
      </c>
      <c r="Z40" s="1059"/>
      <c r="AA40" s="531"/>
      <c r="AB40" s="507"/>
      <c r="AC40" s="507"/>
      <c r="AD40" s="507"/>
      <c r="AE40" s="507"/>
      <c r="AF40" s="507"/>
      <c r="AG40" s="507"/>
      <c r="AH40" s="507"/>
      <c r="AI40" s="507"/>
      <c r="AJ40" s="507"/>
      <c r="AK40" s="507"/>
    </row>
    <row r="41" spans="1:37" s="265" customFormat="1" ht="19.5" customHeight="1">
      <c r="A41" s="507"/>
      <c r="B41" s="532"/>
      <c r="C41" s="507"/>
      <c r="D41" s="1058" t="s">
        <v>810</v>
      </c>
      <c r="E41" s="1058"/>
      <c r="F41" s="1058"/>
      <c r="G41" s="1058"/>
      <c r="H41" s="1058"/>
      <c r="I41" s="1058"/>
      <c r="J41" s="1058"/>
      <c r="K41" s="1058"/>
      <c r="L41" s="1058"/>
      <c r="M41" s="1058"/>
      <c r="N41" s="1058"/>
      <c r="O41" s="1058"/>
      <c r="P41" s="1058"/>
      <c r="Q41" s="1058"/>
      <c r="R41" s="1058"/>
      <c r="S41" s="1058"/>
      <c r="T41" s="1058"/>
      <c r="U41" s="1058"/>
      <c r="V41" s="1058"/>
      <c r="W41" s="507"/>
      <c r="X41" s="507"/>
      <c r="Y41" s="1059" t="s">
        <v>793</v>
      </c>
      <c r="Z41" s="1059"/>
      <c r="AA41" s="531"/>
      <c r="AB41" s="507"/>
      <c r="AC41" s="507"/>
      <c r="AD41" s="507"/>
      <c r="AE41" s="507"/>
      <c r="AF41" s="507"/>
      <c r="AG41" s="507"/>
      <c r="AH41" s="507"/>
      <c r="AI41" s="507"/>
      <c r="AJ41" s="507"/>
      <c r="AK41" s="507"/>
    </row>
    <row r="42" spans="1:37" s="265" customFormat="1" ht="16.5" customHeight="1">
      <c r="A42" s="507"/>
      <c r="B42" s="532"/>
      <c r="C42" s="507"/>
      <c r="D42" s="1058" t="s">
        <v>811</v>
      </c>
      <c r="E42" s="1058"/>
      <c r="F42" s="1058"/>
      <c r="G42" s="1058"/>
      <c r="H42" s="1058"/>
      <c r="I42" s="1058"/>
      <c r="J42" s="1058"/>
      <c r="K42" s="1058"/>
      <c r="L42" s="1058"/>
      <c r="M42" s="1058"/>
      <c r="N42" s="1058"/>
      <c r="O42" s="1058"/>
      <c r="P42" s="1058"/>
      <c r="Q42" s="1058"/>
      <c r="R42" s="1058"/>
      <c r="S42" s="1058"/>
      <c r="T42" s="1058"/>
      <c r="U42" s="1058"/>
      <c r="V42" s="1058"/>
      <c r="W42" s="507"/>
      <c r="X42" s="507"/>
      <c r="Y42" s="520"/>
      <c r="Z42" s="520"/>
      <c r="AA42" s="531"/>
      <c r="AB42" s="507"/>
      <c r="AC42" s="507"/>
      <c r="AD42" s="507"/>
      <c r="AE42" s="507"/>
      <c r="AF42" s="507"/>
      <c r="AG42" s="507"/>
      <c r="AH42" s="507"/>
      <c r="AI42" s="507"/>
      <c r="AJ42" s="507"/>
      <c r="AK42" s="507"/>
    </row>
    <row r="43" spans="1:37" s="265" customFormat="1" ht="8.25" customHeight="1">
      <c r="A43" s="434"/>
      <c r="B43" s="573"/>
      <c r="C43" s="461"/>
      <c r="D43" s="461"/>
      <c r="E43" s="461"/>
      <c r="F43" s="461"/>
      <c r="G43" s="461"/>
      <c r="H43" s="461"/>
      <c r="I43" s="461"/>
      <c r="J43" s="461"/>
      <c r="K43" s="461"/>
      <c r="L43" s="461"/>
      <c r="M43" s="461"/>
      <c r="N43" s="461"/>
      <c r="O43" s="461"/>
      <c r="P43" s="461"/>
      <c r="Q43" s="461"/>
      <c r="R43" s="461"/>
      <c r="S43" s="461"/>
      <c r="T43" s="461"/>
      <c r="U43" s="461"/>
      <c r="V43" s="461"/>
      <c r="W43" s="461"/>
      <c r="X43" s="461"/>
      <c r="Y43" s="461"/>
      <c r="Z43" s="461"/>
      <c r="AA43" s="462"/>
      <c r="AB43" s="434"/>
      <c r="AC43" s="434"/>
      <c r="AD43" s="434"/>
      <c r="AE43" s="434"/>
      <c r="AF43" s="434"/>
      <c r="AG43" s="434"/>
      <c r="AH43" s="434"/>
      <c r="AI43" s="434"/>
      <c r="AJ43" s="434"/>
      <c r="AK43" s="434"/>
    </row>
    <row r="44" spans="1:37" s="265" customFormat="1"/>
    <row r="45" spans="1:37" s="265" customFormat="1" ht="19.5" customHeight="1">
      <c r="B45" s="265" t="s">
        <v>812</v>
      </c>
    </row>
    <row r="46" spans="1:37" s="265" customFormat="1" ht="19.5" customHeight="1">
      <c r="B46" s="525"/>
      <c r="C46" s="516"/>
      <c r="D46" s="516"/>
      <c r="E46" s="516"/>
      <c r="F46" s="516"/>
      <c r="G46" s="516"/>
      <c r="H46" s="516"/>
      <c r="I46" s="516"/>
      <c r="J46" s="516"/>
      <c r="K46" s="516"/>
      <c r="L46" s="516"/>
      <c r="M46" s="516"/>
      <c r="N46" s="516"/>
      <c r="O46" s="516"/>
      <c r="P46" s="516"/>
      <c r="Q46" s="516"/>
      <c r="R46" s="516"/>
      <c r="S46" s="516"/>
      <c r="T46" s="516"/>
      <c r="U46" s="516"/>
      <c r="V46" s="516"/>
      <c r="W46" s="516"/>
      <c r="X46" s="516"/>
      <c r="Y46" s="516"/>
      <c r="Z46" s="516"/>
      <c r="AA46" s="519"/>
    </row>
    <row r="47" spans="1:37" s="265" customFormat="1" ht="19.5" customHeight="1">
      <c r="B47" s="384"/>
      <c r="C47" s="265" t="s">
        <v>813</v>
      </c>
      <c r="D47" s="367"/>
      <c r="E47" s="367"/>
      <c r="F47" s="367"/>
      <c r="G47" s="367"/>
      <c r="H47" s="367"/>
      <c r="I47" s="367"/>
      <c r="J47" s="367"/>
      <c r="K47" s="367"/>
      <c r="L47" s="367"/>
      <c r="M47" s="367"/>
      <c r="N47" s="367"/>
      <c r="O47" s="367"/>
      <c r="Y47" s="536"/>
      <c r="Z47" s="536"/>
      <c r="AA47" s="385"/>
    </row>
    <row r="48" spans="1:37" s="265" customFormat="1" ht="19.5" customHeight="1">
      <c r="B48" s="384"/>
      <c r="C48" s="265" t="s">
        <v>814</v>
      </c>
      <c r="D48" s="367"/>
      <c r="E48" s="367"/>
      <c r="F48" s="367"/>
      <c r="G48" s="367"/>
      <c r="H48" s="367"/>
      <c r="I48" s="367"/>
      <c r="J48" s="367"/>
      <c r="K48" s="367"/>
      <c r="L48" s="367"/>
      <c r="M48" s="367"/>
      <c r="N48" s="367"/>
      <c r="O48" s="367"/>
      <c r="Y48" s="1059" t="s">
        <v>793</v>
      </c>
      <c r="Z48" s="1059"/>
      <c r="AA48" s="385"/>
    </row>
    <row r="49" spans="1:37" s="265" customFormat="1" ht="19.5" customHeight="1">
      <c r="B49" s="384"/>
      <c r="D49" s="1062" t="s">
        <v>815</v>
      </c>
      <c r="E49" s="1060"/>
      <c r="F49" s="1060"/>
      <c r="G49" s="1060"/>
      <c r="H49" s="1060"/>
      <c r="I49" s="1060"/>
      <c r="J49" s="1060"/>
      <c r="K49" s="1060"/>
      <c r="L49" s="1060"/>
      <c r="M49" s="1060"/>
      <c r="N49" s="1060"/>
      <c r="O49" s="1060"/>
      <c r="P49" s="1060"/>
      <c r="Q49" s="1060"/>
      <c r="R49" s="1063" t="s">
        <v>592</v>
      </c>
      <c r="S49" s="1064"/>
      <c r="T49" s="1064"/>
      <c r="U49" s="1064"/>
      <c r="V49" s="1065"/>
      <c r="AA49" s="385"/>
    </row>
    <row r="50" spans="1:37" s="265" customFormat="1" ht="19.5" customHeight="1">
      <c r="B50" s="384"/>
      <c r="D50" s="1062" t="s">
        <v>816</v>
      </c>
      <c r="E50" s="1060"/>
      <c r="F50" s="1060"/>
      <c r="G50" s="1060"/>
      <c r="H50" s="1060"/>
      <c r="I50" s="1060"/>
      <c r="J50" s="1060"/>
      <c r="K50" s="1060"/>
      <c r="L50" s="1060"/>
      <c r="M50" s="1060"/>
      <c r="N50" s="1060"/>
      <c r="O50" s="1060"/>
      <c r="P50" s="1060"/>
      <c r="Q50" s="1061"/>
      <c r="R50" s="1063" t="s">
        <v>592</v>
      </c>
      <c r="S50" s="1064"/>
      <c r="T50" s="1064"/>
      <c r="U50" s="1064"/>
      <c r="V50" s="1065"/>
      <c r="AA50" s="385"/>
    </row>
    <row r="51" spans="1:37" s="265" customFormat="1" ht="19.5" customHeight="1">
      <c r="B51" s="384"/>
      <c r="C51" s="265" t="s">
        <v>796</v>
      </c>
      <c r="D51" s="367"/>
      <c r="E51" s="367"/>
      <c r="F51" s="367"/>
      <c r="G51" s="367"/>
      <c r="H51" s="367"/>
      <c r="I51" s="367"/>
      <c r="J51" s="367"/>
      <c r="K51" s="367"/>
      <c r="L51" s="367"/>
      <c r="M51" s="367"/>
      <c r="N51" s="367"/>
      <c r="O51" s="367"/>
      <c r="Y51" s="1059" t="s">
        <v>793</v>
      </c>
      <c r="Z51" s="1059"/>
      <c r="AA51" s="385"/>
    </row>
    <row r="52" spans="1:37" s="265" customFormat="1" ht="19.5" customHeight="1">
      <c r="B52" s="384"/>
      <c r="C52" s="265" t="s">
        <v>797</v>
      </c>
      <c r="D52" s="367"/>
      <c r="E52" s="367"/>
      <c r="F52" s="367"/>
      <c r="G52" s="367"/>
      <c r="H52" s="367"/>
      <c r="I52" s="367"/>
      <c r="J52" s="367"/>
      <c r="K52" s="367"/>
      <c r="L52" s="367"/>
      <c r="M52" s="367"/>
      <c r="N52" s="367"/>
      <c r="O52" s="367"/>
      <c r="Y52" s="1059" t="s">
        <v>793</v>
      </c>
      <c r="Z52" s="1059"/>
      <c r="AA52" s="385"/>
    </row>
    <row r="53" spans="1:37" s="265" customFormat="1" ht="23.25" customHeight="1">
      <c r="B53" s="384"/>
      <c r="D53" s="876" t="s">
        <v>798</v>
      </c>
      <c r="E53" s="876"/>
      <c r="F53" s="876"/>
      <c r="G53" s="876"/>
      <c r="H53" s="876"/>
      <c r="I53" s="876"/>
      <c r="J53" s="876"/>
      <c r="K53" s="367"/>
      <c r="L53" s="367"/>
      <c r="M53" s="367"/>
      <c r="N53" s="367"/>
      <c r="O53" s="367"/>
      <c r="Y53" s="536"/>
      <c r="Z53" s="536"/>
      <c r="AA53" s="385"/>
    </row>
    <row r="54" spans="1:37" s="265" customFormat="1" ht="23.25" customHeight="1">
      <c r="B54" s="384"/>
      <c r="C54" s="265" t="s">
        <v>799</v>
      </c>
      <c r="AA54" s="385"/>
    </row>
    <row r="55" spans="1:37" s="265" customFormat="1" ht="6.75" customHeight="1">
      <c r="B55" s="384"/>
      <c r="AA55" s="385"/>
    </row>
    <row r="56" spans="1:37" s="265" customFormat="1" ht="19.5" customHeight="1">
      <c r="B56" s="384" t="s">
        <v>323</v>
      </c>
      <c r="C56" s="766" t="s">
        <v>800</v>
      </c>
      <c r="D56" s="767"/>
      <c r="E56" s="767"/>
      <c r="F56" s="767"/>
      <c r="G56" s="767"/>
      <c r="H56" s="768"/>
      <c r="I56" s="1060"/>
      <c r="J56" s="1060"/>
      <c r="K56" s="1060"/>
      <c r="L56" s="1060"/>
      <c r="M56" s="1060"/>
      <c r="N56" s="1060"/>
      <c r="O56" s="1060"/>
      <c r="P56" s="1060"/>
      <c r="Q56" s="1060"/>
      <c r="R56" s="1060"/>
      <c r="S56" s="1060"/>
      <c r="T56" s="1060"/>
      <c r="U56" s="1060"/>
      <c r="V56" s="1060"/>
      <c r="W56" s="1060"/>
      <c r="X56" s="1060"/>
      <c r="Y56" s="1060"/>
      <c r="Z56" s="1061"/>
      <c r="AA56" s="385"/>
    </row>
    <row r="57" spans="1:37" s="265" customFormat="1" ht="19.5" customHeight="1">
      <c r="B57" s="384" t="s">
        <v>323</v>
      </c>
      <c r="C57" s="766" t="s">
        <v>801</v>
      </c>
      <c r="D57" s="767"/>
      <c r="E57" s="767"/>
      <c r="F57" s="767"/>
      <c r="G57" s="767"/>
      <c r="H57" s="768"/>
      <c r="I57" s="1060"/>
      <c r="J57" s="1060"/>
      <c r="K57" s="1060"/>
      <c r="L57" s="1060"/>
      <c r="M57" s="1060"/>
      <c r="N57" s="1060"/>
      <c r="O57" s="1060"/>
      <c r="P57" s="1060"/>
      <c r="Q57" s="1060"/>
      <c r="R57" s="1060"/>
      <c r="S57" s="1060"/>
      <c r="T57" s="1060"/>
      <c r="U57" s="1060"/>
      <c r="V57" s="1060"/>
      <c r="W57" s="1060"/>
      <c r="X57" s="1060"/>
      <c r="Y57" s="1060"/>
      <c r="Z57" s="1061"/>
      <c r="AA57" s="385"/>
    </row>
    <row r="58" spans="1:37" s="265" customFormat="1" ht="19.5" customHeight="1">
      <c r="B58" s="384" t="s">
        <v>323</v>
      </c>
      <c r="C58" s="766" t="s">
        <v>802</v>
      </c>
      <c r="D58" s="767"/>
      <c r="E58" s="767"/>
      <c r="F58" s="767"/>
      <c r="G58" s="767"/>
      <c r="H58" s="768"/>
      <c r="I58" s="1060"/>
      <c r="J58" s="1060"/>
      <c r="K58" s="1060"/>
      <c r="L58" s="1060"/>
      <c r="M58" s="1060"/>
      <c r="N58" s="1060"/>
      <c r="O58" s="1060"/>
      <c r="P58" s="1060"/>
      <c r="Q58" s="1060"/>
      <c r="R58" s="1060"/>
      <c r="S58" s="1060"/>
      <c r="T58" s="1060"/>
      <c r="U58" s="1060"/>
      <c r="V58" s="1060"/>
      <c r="W58" s="1060"/>
      <c r="X58" s="1060"/>
      <c r="Y58" s="1060"/>
      <c r="Z58" s="1061"/>
      <c r="AA58" s="385"/>
    </row>
    <row r="59" spans="1:37" s="265" customFormat="1" ht="19.5" customHeight="1">
      <c r="B59" s="384"/>
      <c r="C59" s="367"/>
      <c r="D59" s="367"/>
      <c r="E59" s="367"/>
      <c r="F59" s="367"/>
      <c r="G59" s="367"/>
      <c r="H59" s="367"/>
      <c r="I59" s="507"/>
      <c r="J59" s="507"/>
      <c r="K59" s="507"/>
      <c r="L59" s="507"/>
      <c r="M59" s="507"/>
      <c r="N59" s="507"/>
      <c r="O59" s="507"/>
      <c r="P59" s="507"/>
      <c r="Q59" s="507"/>
      <c r="R59" s="507"/>
      <c r="S59" s="507"/>
      <c r="T59" s="507"/>
      <c r="U59" s="507"/>
      <c r="V59" s="507"/>
      <c r="W59" s="507"/>
      <c r="X59" s="507"/>
      <c r="Y59" s="507"/>
      <c r="Z59" s="507"/>
      <c r="AA59" s="385"/>
    </row>
    <row r="60" spans="1:37" s="507" customFormat="1" ht="18" customHeight="1">
      <c r="A60" s="265"/>
      <c r="B60" s="384"/>
      <c r="C60" s="788" t="s">
        <v>817</v>
      </c>
      <c r="D60" s="788"/>
      <c r="E60" s="788"/>
      <c r="F60" s="788"/>
      <c r="G60" s="788"/>
      <c r="H60" s="788"/>
      <c r="I60" s="788"/>
      <c r="J60" s="788"/>
      <c r="K60" s="788"/>
      <c r="L60" s="788"/>
      <c r="M60" s="788"/>
      <c r="N60" s="788"/>
      <c r="O60" s="788"/>
      <c r="P60" s="788"/>
      <c r="Q60" s="788"/>
      <c r="R60" s="788"/>
      <c r="S60" s="788"/>
      <c r="T60" s="788"/>
      <c r="U60" s="788"/>
      <c r="V60" s="788"/>
      <c r="W60" s="788"/>
      <c r="X60" s="788"/>
      <c r="Y60" s="788"/>
      <c r="Z60" s="788"/>
      <c r="AA60" s="789"/>
      <c r="AB60" s="265"/>
      <c r="AC60" s="265"/>
      <c r="AD60" s="265"/>
      <c r="AE60" s="265"/>
      <c r="AF60" s="265"/>
      <c r="AG60" s="265"/>
      <c r="AH60" s="265"/>
      <c r="AI60" s="265"/>
      <c r="AJ60" s="265"/>
      <c r="AK60" s="265"/>
    </row>
    <row r="61" spans="1:37" s="507" customFormat="1" ht="18" customHeight="1">
      <c r="A61" s="265"/>
      <c r="B61" s="384"/>
      <c r="C61" s="367"/>
      <c r="D61" s="367"/>
      <c r="E61" s="367"/>
      <c r="F61" s="367"/>
      <c r="G61" s="367"/>
      <c r="H61" s="367"/>
      <c r="I61" s="367"/>
      <c r="J61" s="367"/>
      <c r="K61" s="367"/>
      <c r="L61" s="367"/>
      <c r="M61" s="367"/>
      <c r="N61" s="367"/>
      <c r="O61" s="367"/>
      <c r="P61" s="265"/>
      <c r="Q61" s="265"/>
      <c r="R61" s="265"/>
      <c r="S61" s="265"/>
      <c r="T61" s="265"/>
      <c r="U61" s="265"/>
      <c r="V61" s="265"/>
      <c r="W61" s="265"/>
      <c r="X61" s="265"/>
      <c r="Y61" s="265"/>
      <c r="Z61" s="265"/>
      <c r="AA61" s="385"/>
      <c r="AB61" s="265"/>
      <c r="AC61" s="265"/>
      <c r="AD61" s="265"/>
      <c r="AE61" s="265"/>
      <c r="AF61" s="265"/>
      <c r="AG61" s="265"/>
      <c r="AH61" s="265"/>
      <c r="AI61" s="265"/>
      <c r="AJ61" s="265"/>
      <c r="AK61" s="265"/>
    </row>
    <row r="62" spans="1:37" s="507" customFormat="1" ht="19.5" customHeight="1">
      <c r="A62" s="265"/>
      <c r="B62" s="384"/>
      <c r="C62" s="265"/>
      <c r="D62" s="1058" t="s">
        <v>818</v>
      </c>
      <c r="E62" s="1058"/>
      <c r="F62" s="1058"/>
      <c r="G62" s="1058"/>
      <c r="H62" s="1058"/>
      <c r="I62" s="1058"/>
      <c r="J62" s="1058"/>
      <c r="K62" s="1058"/>
      <c r="L62" s="1058"/>
      <c r="M62" s="1058"/>
      <c r="N62" s="1058"/>
      <c r="O62" s="1058"/>
      <c r="P62" s="1058"/>
      <c r="Q62" s="1058"/>
      <c r="R62" s="1058"/>
      <c r="S62" s="1058"/>
      <c r="T62" s="1058"/>
      <c r="U62" s="1058"/>
      <c r="V62" s="1058"/>
      <c r="W62" s="265"/>
      <c r="X62" s="265"/>
      <c r="Y62" s="1059" t="s">
        <v>793</v>
      </c>
      <c r="Z62" s="1059"/>
      <c r="AA62" s="385"/>
      <c r="AB62" s="265"/>
      <c r="AC62" s="265"/>
      <c r="AD62" s="265"/>
      <c r="AE62" s="265"/>
      <c r="AF62" s="265"/>
      <c r="AG62" s="265"/>
      <c r="AH62" s="265"/>
      <c r="AI62" s="265"/>
      <c r="AJ62" s="265"/>
      <c r="AK62" s="265"/>
    </row>
    <row r="63" spans="1:37" ht="19.5" customHeight="1">
      <c r="A63" s="507"/>
      <c r="B63" s="532"/>
      <c r="C63" s="507"/>
      <c r="D63" s="1058" t="s">
        <v>808</v>
      </c>
      <c r="E63" s="1058"/>
      <c r="F63" s="1058"/>
      <c r="G63" s="1058"/>
      <c r="H63" s="1058"/>
      <c r="I63" s="1058"/>
      <c r="J63" s="1058"/>
      <c r="K63" s="1058"/>
      <c r="L63" s="1058"/>
      <c r="M63" s="1058"/>
      <c r="N63" s="1058"/>
      <c r="O63" s="1058"/>
      <c r="P63" s="1058"/>
      <c r="Q63" s="1058"/>
      <c r="R63" s="1058"/>
      <c r="S63" s="1058"/>
      <c r="T63" s="1058"/>
      <c r="U63" s="1058"/>
      <c r="V63" s="1058"/>
      <c r="W63" s="507"/>
      <c r="X63" s="507"/>
      <c r="Y63" s="1059" t="s">
        <v>793</v>
      </c>
      <c r="Z63" s="1059"/>
      <c r="AA63" s="531"/>
      <c r="AB63" s="507"/>
      <c r="AC63" s="507"/>
      <c r="AD63" s="507"/>
      <c r="AE63" s="507"/>
      <c r="AF63" s="507"/>
      <c r="AG63" s="507"/>
      <c r="AH63" s="507"/>
      <c r="AI63" s="507"/>
      <c r="AJ63" s="507"/>
      <c r="AK63" s="507"/>
    </row>
    <row r="64" spans="1:37" ht="19.5" customHeight="1">
      <c r="A64" s="507"/>
      <c r="B64" s="532"/>
      <c r="C64" s="507"/>
      <c r="D64" s="1058" t="s">
        <v>809</v>
      </c>
      <c r="E64" s="1058"/>
      <c r="F64" s="1058"/>
      <c r="G64" s="1058"/>
      <c r="H64" s="1058"/>
      <c r="I64" s="1058"/>
      <c r="J64" s="1058"/>
      <c r="K64" s="1058"/>
      <c r="L64" s="1058"/>
      <c r="M64" s="1058"/>
      <c r="N64" s="1058"/>
      <c r="O64" s="1058"/>
      <c r="P64" s="1058"/>
      <c r="Q64" s="1058"/>
      <c r="R64" s="1058"/>
      <c r="S64" s="1058"/>
      <c r="T64" s="1058"/>
      <c r="U64" s="1058"/>
      <c r="V64" s="1058"/>
      <c r="W64" s="507"/>
      <c r="X64" s="507"/>
      <c r="Y64" s="1059" t="s">
        <v>793</v>
      </c>
      <c r="Z64" s="1059"/>
      <c r="AA64" s="531"/>
      <c r="AB64" s="507"/>
      <c r="AC64" s="507"/>
      <c r="AD64" s="507"/>
      <c r="AE64" s="507"/>
      <c r="AF64" s="507"/>
      <c r="AG64" s="507"/>
      <c r="AH64" s="507"/>
      <c r="AI64" s="507"/>
      <c r="AJ64" s="507"/>
      <c r="AK64" s="507"/>
    </row>
    <row r="65" spans="1:37" ht="19.5" customHeight="1">
      <c r="A65" s="507"/>
      <c r="B65" s="532"/>
      <c r="C65" s="507"/>
      <c r="D65" s="1058" t="s">
        <v>810</v>
      </c>
      <c r="E65" s="1058"/>
      <c r="F65" s="1058"/>
      <c r="G65" s="1058"/>
      <c r="H65" s="1058"/>
      <c r="I65" s="1058"/>
      <c r="J65" s="1058"/>
      <c r="K65" s="1058"/>
      <c r="L65" s="1058"/>
      <c r="M65" s="1058"/>
      <c r="N65" s="1058"/>
      <c r="O65" s="1058"/>
      <c r="P65" s="1058"/>
      <c r="Q65" s="1058"/>
      <c r="R65" s="1058"/>
      <c r="S65" s="1058"/>
      <c r="T65" s="1058"/>
      <c r="U65" s="1058"/>
      <c r="V65" s="1058"/>
      <c r="W65" s="507"/>
      <c r="X65" s="507"/>
      <c r="Y65" s="1059" t="s">
        <v>793</v>
      </c>
      <c r="Z65" s="1059"/>
      <c r="AA65" s="531"/>
      <c r="AB65" s="507"/>
      <c r="AC65" s="507"/>
      <c r="AD65" s="507"/>
      <c r="AE65" s="507"/>
      <c r="AF65" s="507"/>
      <c r="AG65" s="507"/>
      <c r="AH65" s="507"/>
      <c r="AI65" s="507"/>
      <c r="AJ65" s="507"/>
      <c r="AK65" s="507"/>
    </row>
    <row r="66" spans="1:37" s="507" customFormat="1">
      <c r="B66" s="532"/>
      <c r="D66" s="1058" t="s">
        <v>811</v>
      </c>
      <c r="E66" s="1058"/>
      <c r="F66" s="1058"/>
      <c r="G66" s="1058"/>
      <c r="H66" s="1058"/>
      <c r="I66" s="1058"/>
      <c r="J66" s="1058"/>
      <c r="K66" s="1058"/>
      <c r="L66" s="1058"/>
      <c r="M66" s="1058"/>
      <c r="N66" s="1058"/>
      <c r="O66" s="1058"/>
      <c r="P66" s="1058"/>
      <c r="Q66" s="1058"/>
      <c r="R66" s="1058"/>
      <c r="S66" s="1058"/>
      <c r="T66" s="1058"/>
      <c r="U66" s="1058"/>
      <c r="V66" s="1058"/>
      <c r="Y66" s="520"/>
      <c r="Z66" s="520"/>
      <c r="AA66" s="531"/>
    </row>
    <row r="67" spans="1:37" s="507" customFormat="1">
      <c r="A67" s="434"/>
      <c r="B67" s="573"/>
      <c r="C67" s="461"/>
      <c r="D67" s="461"/>
      <c r="E67" s="461"/>
      <c r="F67" s="461"/>
      <c r="G67" s="461"/>
      <c r="H67" s="461"/>
      <c r="I67" s="461"/>
      <c r="J67" s="461"/>
      <c r="K67" s="461"/>
      <c r="L67" s="461"/>
      <c r="M67" s="461"/>
      <c r="N67" s="461"/>
      <c r="O67" s="461"/>
      <c r="P67" s="461"/>
      <c r="Q67" s="461"/>
      <c r="R67" s="461"/>
      <c r="S67" s="461"/>
      <c r="T67" s="461"/>
      <c r="U67" s="461"/>
      <c r="V67" s="461"/>
      <c r="W67" s="461"/>
      <c r="X67" s="461"/>
      <c r="Y67" s="461"/>
      <c r="Z67" s="461"/>
      <c r="AA67" s="462"/>
      <c r="AB67" s="434"/>
      <c r="AC67" s="434"/>
      <c r="AD67" s="434"/>
      <c r="AE67" s="434"/>
      <c r="AF67" s="434"/>
      <c r="AG67" s="434"/>
      <c r="AH67" s="434"/>
      <c r="AI67" s="434"/>
      <c r="AJ67" s="434"/>
      <c r="AK67" s="434"/>
    </row>
    <row r="68" spans="1:37" s="507" customFormat="1">
      <c r="A68" s="434"/>
      <c r="B68" s="572"/>
      <c r="C68" s="434"/>
      <c r="D68" s="434"/>
      <c r="E68" s="434"/>
      <c r="F68" s="434"/>
      <c r="G68" s="434"/>
      <c r="H68" s="434"/>
      <c r="I68" s="434"/>
      <c r="J68" s="434"/>
      <c r="K68" s="434"/>
      <c r="L68" s="434"/>
      <c r="M68" s="434"/>
      <c r="N68" s="434"/>
      <c r="O68" s="434"/>
      <c r="P68" s="434"/>
      <c r="Q68" s="434"/>
      <c r="R68" s="434"/>
      <c r="S68" s="434"/>
      <c r="T68" s="434"/>
      <c r="U68" s="434"/>
      <c r="V68" s="434"/>
      <c r="W68" s="434"/>
      <c r="X68" s="434"/>
      <c r="Y68" s="434"/>
      <c r="Z68" s="434"/>
      <c r="AA68" s="434"/>
      <c r="AB68" s="434"/>
      <c r="AC68" s="434"/>
      <c r="AD68" s="434"/>
      <c r="AE68" s="434"/>
      <c r="AF68" s="434"/>
      <c r="AG68" s="434"/>
      <c r="AH68" s="434"/>
      <c r="AI68" s="434"/>
      <c r="AJ68" s="434"/>
      <c r="AK68" s="434"/>
    </row>
    <row r="69" spans="1:37" ht="36.950000000000003" customHeight="1">
      <c r="B69" s="1057" t="s">
        <v>819</v>
      </c>
      <c r="C69" s="1057"/>
      <c r="D69" s="1057"/>
      <c r="E69" s="1057"/>
      <c r="F69" s="1057"/>
      <c r="G69" s="1057"/>
      <c r="H69" s="1057"/>
      <c r="I69" s="1057"/>
      <c r="J69" s="1057"/>
      <c r="K69" s="1057"/>
      <c r="L69" s="1057"/>
      <c r="M69" s="1057"/>
      <c r="N69" s="1057"/>
      <c r="O69" s="1057"/>
      <c r="P69" s="1057"/>
      <c r="Q69" s="1057"/>
      <c r="R69" s="1057"/>
      <c r="S69" s="1057"/>
      <c r="T69" s="1057"/>
      <c r="U69" s="1057"/>
      <c r="V69" s="1057"/>
      <c r="W69" s="1057"/>
      <c r="X69" s="1057"/>
      <c r="Y69" s="1057"/>
      <c r="Z69" s="1057"/>
      <c r="AA69" s="1057"/>
    </row>
    <row r="70" spans="1:37">
      <c r="A70" s="507"/>
      <c r="B70" s="1057" t="s">
        <v>820</v>
      </c>
      <c r="C70" s="1057"/>
      <c r="D70" s="1057"/>
      <c r="E70" s="1057"/>
      <c r="F70" s="1057"/>
      <c r="G70" s="1057"/>
      <c r="H70" s="1057"/>
      <c r="I70" s="1057"/>
      <c r="J70" s="1057"/>
      <c r="K70" s="1057"/>
      <c r="L70" s="1057"/>
      <c r="M70" s="1057"/>
      <c r="N70" s="1057"/>
      <c r="O70" s="1057"/>
      <c r="P70" s="1057"/>
      <c r="Q70" s="1057"/>
      <c r="R70" s="1057"/>
      <c r="S70" s="1057"/>
      <c r="T70" s="1057"/>
      <c r="U70" s="1057"/>
      <c r="V70" s="1057"/>
      <c r="W70" s="1057"/>
      <c r="X70" s="1057"/>
      <c r="Y70" s="1057"/>
      <c r="Z70" s="1057"/>
      <c r="AA70" s="1057"/>
      <c r="AB70" s="507"/>
      <c r="AC70" s="507"/>
      <c r="AD70" s="507"/>
      <c r="AE70" s="507"/>
      <c r="AF70" s="507"/>
      <c r="AG70" s="507"/>
      <c r="AH70" s="507"/>
      <c r="AI70" s="507"/>
      <c r="AJ70" s="507"/>
      <c r="AK70" s="507"/>
    </row>
    <row r="71" spans="1:37" ht="13.5" customHeight="1">
      <c r="A71" s="507"/>
      <c r="B71" s="1057" t="s">
        <v>821</v>
      </c>
      <c r="C71" s="1057"/>
      <c r="D71" s="1057"/>
      <c r="E71" s="1057"/>
      <c r="F71" s="1057"/>
      <c r="G71" s="1057"/>
      <c r="H71" s="1057"/>
      <c r="I71" s="1057"/>
      <c r="J71" s="1057"/>
      <c r="K71" s="1057"/>
      <c r="L71" s="1057"/>
      <c r="M71" s="1057"/>
      <c r="N71" s="1057"/>
      <c r="O71" s="1057"/>
      <c r="P71" s="1057"/>
      <c r="Q71" s="1057"/>
      <c r="R71" s="1057"/>
      <c r="S71" s="1057"/>
      <c r="T71" s="1057"/>
      <c r="U71" s="1057"/>
      <c r="V71" s="1057"/>
      <c r="W71" s="1057"/>
      <c r="X71" s="1057"/>
      <c r="Y71" s="1057"/>
      <c r="Z71" s="1057"/>
      <c r="AA71" s="1057"/>
      <c r="AB71" s="507"/>
      <c r="AC71" s="507"/>
      <c r="AD71" s="507"/>
      <c r="AE71" s="507"/>
      <c r="AF71" s="507"/>
      <c r="AG71" s="507"/>
      <c r="AH71" s="507"/>
      <c r="AI71" s="507"/>
      <c r="AJ71" s="507"/>
      <c r="AK71" s="507"/>
    </row>
    <row r="72" spans="1:37">
      <c r="A72" s="507"/>
      <c r="B72" s="1057" t="s">
        <v>822</v>
      </c>
      <c r="C72" s="1057"/>
      <c r="D72" s="1057"/>
      <c r="E72" s="1057"/>
      <c r="F72" s="1057"/>
      <c r="G72" s="1057"/>
      <c r="H72" s="1057"/>
      <c r="I72" s="1057"/>
      <c r="J72" s="1057"/>
      <c r="K72" s="1057"/>
      <c r="L72" s="1057"/>
      <c r="M72" s="1057"/>
      <c r="N72" s="1057"/>
      <c r="O72" s="1057"/>
      <c r="P72" s="1057"/>
      <c r="Q72" s="1057"/>
      <c r="R72" s="1057"/>
      <c r="S72" s="1057"/>
      <c r="T72" s="1057"/>
      <c r="U72" s="1057"/>
      <c r="V72" s="1057"/>
      <c r="W72" s="1057"/>
      <c r="X72" s="1057"/>
      <c r="Y72" s="1057"/>
      <c r="Z72" s="1057"/>
      <c r="AA72" s="1057"/>
      <c r="AB72" s="507"/>
      <c r="AC72" s="507"/>
      <c r="AD72" s="507"/>
      <c r="AE72" s="507"/>
      <c r="AF72" s="507"/>
      <c r="AG72" s="507"/>
      <c r="AH72" s="507"/>
      <c r="AI72" s="507"/>
      <c r="AJ72" s="507"/>
      <c r="AK72" s="507"/>
    </row>
    <row r="73" spans="1:37">
      <c r="B73" s="1057" t="s">
        <v>823</v>
      </c>
      <c r="C73" s="1057"/>
      <c r="D73" s="1057"/>
      <c r="E73" s="1057"/>
      <c r="F73" s="1057"/>
      <c r="G73" s="1057"/>
      <c r="H73" s="1057"/>
      <c r="I73" s="1057"/>
      <c r="J73" s="1057"/>
      <c r="K73" s="1057"/>
      <c r="L73" s="1057"/>
      <c r="M73" s="1057"/>
      <c r="N73" s="1057"/>
      <c r="O73" s="1057"/>
      <c r="P73" s="1057"/>
      <c r="Q73" s="1057"/>
      <c r="R73" s="1057"/>
      <c r="S73" s="1057"/>
      <c r="T73" s="1057"/>
      <c r="U73" s="1057"/>
      <c r="V73" s="1057"/>
      <c r="W73" s="1057"/>
      <c r="X73" s="1057"/>
      <c r="Y73" s="1057"/>
      <c r="Z73" s="1057"/>
      <c r="AA73" s="1057"/>
      <c r="AB73" s="574"/>
    </row>
    <row r="74" spans="1:37">
      <c r="B74" s="1057" t="s">
        <v>824</v>
      </c>
      <c r="C74" s="1057"/>
      <c r="D74" s="1057"/>
      <c r="E74" s="1057"/>
      <c r="F74" s="1057"/>
      <c r="G74" s="1057"/>
      <c r="H74" s="1057"/>
      <c r="I74" s="1057"/>
      <c r="J74" s="1057"/>
      <c r="K74" s="1057"/>
      <c r="L74" s="1057"/>
      <c r="M74" s="1057"/>
      <c r="N74" s="1057"/>
      <c r="O74" s="1057"/>
      <c r="P74" s="1057"/>
      <c r="Q74" s="1057"/>
      <c r="R74" s="1057"/>
      <c r="S74" s="1057"/>
      <c r="T74" s="1057"/>
      <c r="U74" s="1057"/>
      <c r="V74" s="1057"/>
      <c r="W74" s="1057"/>
      <c r="X74" s="1057"/>
      <c r="Y74" s="1057"/>
      <c r="Z74" s="1057"/>
      <c r="AA74" s="575"/>
      <c r="AB74" s="574"/>
    </row>
    <row r="75" spans="1:37">
      <c r="B75" s="576"/>
      <c r="D75" s="577"/>
    </row>
    <row r="76" spans="1:37">
      <c r="B76" s="576"/>
      <c r="D76" s="577"/>
    </row>
    <row r="77" spans="1:37">
      <c r="B77" s="576"/>
      <c r="D77" s="577"/>
    </row>
    <row r="78" spans="1:37">
      <c r="B78" s="576"/>
      <c r="D78" s="577"/>
    </row>
  </sheetData>
  <mergeCells count="82">
    <mergeCell ref="B8:F8"/>
    <mergeCell ref="G8:AA8"/>
    <mergeCell ref="B4:AA4"/>
    <mergeCell ref="B6:F6"/>
    <mergeCell ref="G6:AA6"/>
    <mergeCell ref="B7:F7"/>
    <mergeCell ref="G7:AA7"/>
    <mergeCell ref="Y19:Z19"/>
    <mergeCell ref="G12:M12"/>
    <mergeCell ref="N12:T12"/>
    <mergeCell ref="U12:AA12"/>
    <mergeCell ref="G13:M13"/>
    <mergeCell ref="N13:T13"/>
    <mergeCell ref="U13:AA13"/>
    <mergeCell ref="G14:M14"/>
    <mergeCell ref="N14:T14"/>
    <mergeCell ref="U14:AA14"/>
    <mergeCell ref="B15:F15"/>
    <mergeCell ref="G15:AA15"/>
    <mergeCell ref="B9:F14"/>
    <mergeCell ref="G9:M9"/>
    <mergeCell ref="N9:T9"/>
    <mergeCell ref="U9:AA9"/>
    <mergeCell ref="G10:M10"/>
    <mergeCell ref="N10:T10"/>
    <mergeCell ref="U10:AA10"/>
    <mergeCell ref="G11:M11"/>
    <mergeCell ref="N11:T11"/>
    <mergeCell ref="U11:AA11"/>
    <mergeCell ref="C34:Z34"/>
    <mergeCell ref="Y22:Z22"/>
    <mergeCell ref="Y23:Z23"/>
    <mergeCell ref="Y24:Z24"/>
    <mergeCell ref="D25:J25"/>
    <mergeCell ref="C28:H28"/>
    <mergeCell ref="I28:Z28"/>
    <mergeCell ref="C29:H29"/>
    <mergeCell ref="I29:Z29"/>
    <mergeCell ref="C30:H30"/>
    <mergeCell ref="I30:Z30"/>
    <mergeCell ref="Y32:Z32"/>
    <mergeCell ref="C35:Z35"/>
    <mergeCell ref="C36:Z36"/>
    <mergeCell ref="D38:V38"/>
    <mergeCell ref="Y38:Z38"/>
    <mergeCell ref="D39:V39"/>
    <mergeCell ref="Y39:Z39"/>
    <mergeCell ref="Y52:Z52"/>
    <mergeCell ref="D40:V40"/>
    <mergeCell ref="Y40:Z40"/>
    <mergeCell ref="D41:V41"/>
    <mergeCell ref="Y41:Z41"/>
    <mergeCell ref="D42:V42"/>
    <mergeCell ref="Y48:Z48"/>
    <mergeCell ref="D49:Q49"/>
    <mergeCell ref="R49:V49"/>
    <mergeCell ref="D50:Q50"/>
    <mergeCell ref="R50:V50"/>
    <mergeCell ref="Y51:Z5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B72:AA72"/>
    <mergeCell ref="B73:AA73"/>
    <mergeCell ref="B74:Z74"/>
    <mergeCell ref="D65:V65"/>
    <mergeCell ref="Y65:Z65"/>
    <mergeCell ref="D66:V66"/>
    <mergeCell ref="B69:AA69"/>
    <mergeCell ref="B70:AA70"/>
    <mergeCell ref="B71:AA71"/>
  </mergeCells>
  <phoneticPr fontId="2"/>
  <pageMargins left="0.7" right="0.7" top="0.75" bottom="0.75" header="0.3" footer="0.3"/>
  <pageSetup paperSize="9" scale="77" fitToHeight="0" orientation="portrait" r:id="rId1"/>
  <rowBreaks count="1" manualBreakCount="1">
    <brk id="44" max="2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K123"/>
  <sheetViews>
    <sheetView view="pageBreakPreview" zoomScale="85" zoomScaleNormal="100" zoomScaleSheetLayoutView="85" workbookViewId="0"/>
  </sheetViews>
  <sheetFormatPr defaultColWidth="3.5" defaultRowHeight="13.5"/>
  <cols>
    <col min="1" max="1" width="1.25" style="434" customWidth="1"/>
    <col min="2" max="2" width="3.125" style="572" customWidth="1"/>
    <col min="3" max="30" width="3.125" style="434" customWidth="1"/>
    <col min="31" max="33" width="3.25" style="434" customWidth="1"/>
    <col min="34" max="34" width="3.125" style="434" customWidth="1"/>
    <col min="35" max="35" width="1.25" style="434" customWidth="1"/>
    <col min="36" max="16384" width="3.5" style="434"/>
  </cols>
  <sheetData>
    <row r="1" spans="2:35" s="265" customFormat="1"/>
    <row r="2" spans="2:35" s="265" customFormat="1">
      <c r="B2" s="265" t="s">
        <v>825</v>
      </c>
    </row>
    <row r="3" spans="2:35" s="265" customFormat="1">
      <c r="Y3" s="508" t="s">
        <v>470</v>
      </c>
      <c r="Z3" s="761"/>
      <c r="AA3" s="761"/>
      <c r="AB3" s="508" t="s">
        <v>471</v>
      </c>
      <c r="AC3" s="761"/>
      <c r="AD3" s="761"/>
      <c r="AE3" s="508" t="s">
        <v>472</v>
      </c>
      <c r="AF3" s="761"/>
      <c r="AG3" s="761"/>
      <c r="AH3" s="508" t="s">
        <v>499</v>
      </c>
    </row>
    <row r="4" spans="2:35" s="265" customFormat="1">
      <c r="AH4" s="508"/>
    </row>
    <row r="5" spans="2:35" s="265" customFormat="1">
      <c r="B5" s="761" t="s">
        <v>826</v>
      </c>
      <c r="C5" s="761"/>
      <c r="D5" s="761"/>
      <c r="E5" s="761"/>
      <c r="F5" s="761"/>
      <c r="G5" s="761"/>
      <c r="H5" s="761"/>
      <c r="I5" s="761"/>
      <c r="J5" s="761"/>
      <c r="K5" s="761"/>
      <c r="L5" s="761"/>
      <c r="M5" s="761"/>
      <c r="N5" s="761"/>
      <c r="O5" s="761"/>
      <c r="P5" s="761"/>
      <c r="Q5" s="761"/>
      <c r="R5" s="761"/>
      <c r="S5" s="761"/>
      <c r="T5" s="761"/>
      <c r="U5" s="761"/>
      <c r="V5" s="761"/>
      <c r="W5" s="761"/>
      <c r="X5" s="761"/>
      <c r="Y5" s="761"/>
      <c r="Z5" s="761"/>
      <c r="AA5" s="761"/>
      <c r="AB5" s="761"/>
      <c r="AC5" s="761"/>
      <c r="AD5" s="761"/>
      <c r="AE5" s="761"/>
      <c r="AF5" s="761"/>
      <c r="AG5" s="761"/>
      <c r="AH5" s="761"/>
    </row>
    <row r="6" spans="2:35" s="265" customFormat="1"/>
    <row r="7" spans="2:35" s="265" customFormat="1" ht="21" customHeight="1">
      <c r="B7" s="1053" t="s">
        <v>726</v>
      </c>
      <c r="C7" s="1053"/>
      <c r="D7" s="1053"/>
      <c r="E7" s="1053"/>
      <c r="F7" s="1049"/>
      <c r="G7" s="578"/>
      <c r="H7" s="579"/>
      <c r="I7" s="579"/>
      <c r="J7" s="579"/>
      <c r="K7" s="579"/>
      <c r="L7" s="579"/>
      <c r="M7" s="579"/>
      <c r="N7" s="579"/>
      <c r="O7" s="579"/>
      <c r="P7" s="579"/>
      <c r="Q7" s="579"/>
      <c r="R7" s="579"/>
      <c r="S7" s="579"/>
      <c r="T7" s="579"/>
      <c r="U7" s="579"/>
      <c r="V7" s="579"/>
      <c r="W7" s="579"/>
      <c r="X7" s="579"/>
      <c r="Y7" s="579"/>
      <c r="Z7" s="579"/>
      <c r="AA7" s="579"/>
      <c r="AB7" s="579"/>
      <c r="AC7" s="579"/>
      <c r="AD7" s="579"/>
      <c r="AE7" s="579"/>
      <c r="AF7" s="579"/>
      <c r="AG7" s="579"/>
      <c r="AH7" s="580"/>
    </row>
    <row r="8" spans="2:35" ht="21" customHeight="1">
      <c r="B8" s="1049" t="s">
        <v>727</v>
      </c>
      <c r="C8" s="1050"/>
      <c r="D8" s="1050"/>
      <c r="E8" s="1050"/>
      <c r="F8" s="1081"/>
      <c r="G8" s="511" t="s">
        <v>377</v>
      </c>
      <c r="H8" s="512" t="s">
        <v>728</v>
      </c>
      <c r="I8" s="512"/>
      <c r="J8" s="512"/>
      <c r="K8" s="512"/>
      <c r="L8" s="513" t="s">
        <v>377</v>
      </c>
      <c r="M8" s="512" t="s">
        <v>729</v>
      </c>
      <c r="N8" s="512"/>
      <c r="O8" s="512"/>
      <c r="P8" s="512"/>
      <c r="Q8" s="513" t="s">
        <v>377</v>
      </c>
      <c r="R8" s="512" t="s">
        <v>730</v>
      </c>
      <c r="S8" s="521"/>
      <c r="T8" s="581"/>
      <c r="U8" s="521"/>
      <c r="V8" s="542"/>
      <c r="W8" s="542"/>
      <c r="X8" s="542"/>
      <c r="Y8" s="542"/>
      <c r="Z8" s="542"/>
      <c r="AA8" s="542"/>
      <c r="AB8" s="542"/>
      <c r="AC8" s="542"/>
      <c r="AD8" s="542"/>
      <c r="AE8" s="542"/>
      <c r="AF8" s="542"/>
      <c r="AG8" s="542"/>
      <c r="AH8" s="543"/>
    </row>
    <row r="9" spans="2:35" ht="21" customHeight="1">
      <c r="B9" s="874" t="s">
        <v>731</v>
      </c>
      <c r="C9" s="875"/>
      <c r="D9" s="875"/>
      <c r="E9" s="875"/>
      <c r="F9" s="877"/>
      <c r="G9" s="527" t="s">
        <v>377</v>
      </c>
      <c r="H9" s="516" t="s">
        <v>827</v>
      </c>
      <c r="I9" s="518"/>
      <c r="J9" s="518"/>
      <c r="K9" s="518"/>
      <c r="L9" s="518"/>
      <c r="M9" s="518"/>
      <c r="N9" s="518"/>
      <c r="O9" s="518"/>
      <c r="P9" s="518"/>
      <c r="Q9" s="518"/>
      <c r="R9" s="518"/>
      <c r="S9" s="518"/>
      <c r="T9" s="521"/>
      <c r="U9" s="517" t="s">
        <v>377</v>
      </c>
      <c r="V9" s="516" t="s">
        <v>733</v>
      </c>
      <c r="W9" s="516"/>
      <c r="X9" s="546"/>
      <c r="Y9" s="546"/>
      <c r="Z9" s="546"/>
      <c r="AA9" s="546"/>
      <c r="AB9" s="546"/>
      <c r="AC9" s="546"/>
      <c r="AD9" s="546"/>
      <c r="AE9" s="546"/>
      <c r="AF9" s="546"/>
      <c r="AG9" s="546"/>
      <c r="AH9" s="547"/>
    </row>
    <row r="10" spans="2:35" ht="21" customHeight="1">
      <c r="B10" s="1051"/>
      <c r="C10" s="876"/>
      <c r="D10" s="876"/>
      <c r="E10" s="876"/>
      <c r="F10" s="876"/>
      <c r="G10" s="532" t="s">
        <v>377</v>
      </c>
      <c r="H10" s="265" t="s">
        <v>828</v>
      </c>
      <c r="I10" s="507"/>
      <c r="J10" s="507"/>
      <c r="K10" s="507"/>
      <c r="L10" s="507"/>
      <c r="M10" s="507"/>
      <c r="N10" s="507"/>
      <c r="O10" s="507"/>
      <c r="P10" s="507"/>
      <c r="Q10" s="507"/>
      <c r="R10" s="507"/>
      <c r="S10" s="507"/>
      <c r="T10" s="521"/>
      <c r="U10" s="367" t="s">
        <v>377</v>
      </c>
      <c r="V10" s="265" t="s">
        <v>829</v>
      </c>
      <c r="W10" s="265"/>
      <c r="X10" s="544"/>
      <c r="Y10" s="544"/>
      <c r="Z10" s="544"/>
      <c r="AA10" s="544"/>
      <c r="AB10" s="544"/>
      <c r="AC10" s="544"/>
      <c r="AD10" s="544"/>
      <c r="AE10" s="544"/>
      <c r="AF10" s="544"/>
      <c r="AG10" s="544"/>
      <c r="AH10" s="545"/>
    </row>
    <row r="11" spans="2:35" ht="21" customHeight="1">
      <c r="B11" s="1051"/>
      <c r="C11" s="876"/>
      <c r="D11" s="876"/>
      <c r="E11" s="876"/>
      <c r="F11" s="876"/>
      <c r="G11" s="532" t="s">
        <v>377</v>
      </c>
      <c r="H11" s="265" t="s">
        <v>830</v>
      </c>
      <c r="I11" s="507"/>
      <c r="J11" s="507"/>
      <c r="K11" s="507"/>
      <c r="L11" s="507"/>
      <c r="M11" s="507"/>
      <c r="N11" s="507"/>
      <c r="O11" s="507"/>
      <c r="P11" s="507"/>
      <c r="Q11" s="507"/>
      <c r="R11" s="507"/>
      <c r="S11" s="507"/>
      <c r="T11" s="521"/>
      <c r="U11" s="367" t="s">
        <v>377</v>
      </c>
      <c r="V11" s="507" t="s">
        <v>831</v>
      </c>
      <c r="W11" s="507"/>
      <c r="X11" s="544"/>
      <c r="Y11" s="544"/>
      <c r="Z11" s="544"/>
      <c r="AA11" s="544"/>
      <c r="AB11" s="544"/>
      <c r="AC11" s="544"/>
      <c r="AD11" s="544"/>
      <c r="AE11" s="544"/>
      <c r="AF11" s="544"/>
      <c r="AG11" s="544"/>
      <c r="AH11" s="545"/>
      <c r="AI11" s="582"/>
    </row>
    <row r="12" spans="2:35" ht="21" customHeight="1">
      <c r="B12" s="880"/>
      <c r="C12" s="881"/>
      <c r="D12" s="881"/>
      <c r="E12" s="881"/>
      <c r="F12" s="882"/>
      <c r="G12" s="379" t="s">
        <v>377</v>
      </c>
      <c r="H12" s="380" t="s">
        <v>832</v>
      </c>
      <c r="I12" s="548"/>
      <c r="J12" s="548"/>
      <c r="K12" s="548"/>
      <c r="L12" s="548"/>
      <c r="M12" s="548"/>
      <c r="N12" s="548"/>
      <c r="O12" s="548"/>
      <c r="P12" s="548"/>
      <c r="Q12" s="548"/>
      <c r="R12" s="548"/>
      <c r="S12" s="548"/>
      <c r="T12" s="386"/>
      <c r="U12" s="548"/>
      <c r="V12" s="548"/>
      <c r="W12" s="548"/>
      <c r="X12" s="549"/>
      <c r="Y12" s="549"/>
      <c r="Z12" s="549"/>
      <c r="AA12" s="549"/>
      <c r="AB12" s="549"/>
      <c r="AC12" s="549"/>
      <c r="AD12" s="549"/>
      <c r="AE12" s="549"/>
      <c r="AF12" s="549"/>
      <c r="AG12" s="549"/>
      <c r="AH12" s="550"/>
    </row>
    <row r="13" spans="2:35" ht="21" customHeight="1">
      <c r="B13" s="874" t="s">
        <v>735</v>
      </c>
      <c r="C13" s="875"/>
      <c r="D13" s="875"/>
      <c r="E13" s="875"/>
      <c r="F13" s="877"/>
      <c r="G13" s="527" t="s">
        <v>377</v>
      </c>
      <c r="H13" s="516" t="s">
        <v>833</v>
      </c>
      <c r="I13" s="518"/>
      <c r="J13" s="518"/>
      <c r="K13" s="518"/>
      <c r="L13" s="518"/>
      <c r="M13" s="518"/>
      <c r="N13" s="518"/>
      <c r="O13" s="518"/>
      <c r="P13" s="518"/>
      <c r="Q13" s="518"/>
      <c r="R13" s="518"/>
      <c r="S13" s="507"/>
      <c r="T13" s="518"/>
      <c r="U13" s="517"/>
      <c r="V13" s="517"/>
      <c r="W13" s="517"/>
      <c r="X13" s="516"/>
      <c r="Y13" s="546"/>
      <c r="Z13" s="546"/>
      <c r="AA13" s="546"/>
      <c r="AB13" s="546"/>
      <c r="AC13" s="546"/>
      <c r="AD13" s="546"/>
      <c r="AE13" s="546"/>
      <c r="AF13" s="546"/>
      <c r="AG13" s="546"/>
      <c r="AH13" s="547"/>
    </row>
    <row r="14" spans="2:35" ht="21" customHeight="1">
      <c r="B14" s="880"/>
      <c r="C14" s="881"/>
      <c r="D14" s="881"/>
      <c r="E14" s="881"/>
      <c r="F14" s="882"/>
      <c r="G14" s="379" t="s">
        <v>377</v>
      </c>
      <c r="H14" s="380" t="s">
        <v>834</v>
      </c>
      <c r="I14" s="548"/>
      <c r="J14" s="548"/>
      <c r="K14" s="548"/>
      <c r="L14" s="548"/>
      <c r="M14" s="548"/>
      <c r="N14" s="548"/>
      <c r="O14" s="548"/>
      <c r="P14" s="548"/>
      <c r="Q14" s="548"/>
      <c r="R14" s="548"/>
      <c r="S14" s="548"/>
      <c r="T14" s="548"/>
      <c r="U14" s="549"/>
      <c r="V14" s="549"/>
      <c r="W14" s="549"/>
      <c r="X14" s="549"/>
      <c r="Y14" s="549"/>
      <c r="Z14" s="549"/>
      <c r="AA14" s="549"/>
      <c r="AB14" s="549"/>
      <c r="AC14" s="549"/>
      <c r="AD14" s="549"/>
      <c r="AE14" s="549"/>
      <c r="AF14" s="549"/>
      <c r="AG14" s="549"/>
      <c r="AH14" s="550"/>
    </row>
    <row r="15" spans="2:35" ht="13.5" customHeight="1">
      <c r="B15" s="265"/>
      <c r="C15" s="265"/>
      <c r="D15" s="265"/>
      <c r="E15" s="265"/>
      <c r="F15" s="265"/>
      <c r="G15" s="367"/>
      <c r="H15" s="265"/>
      <c r="I15" s="507"/>
      <c r="J15" s="507"/>
      <c r="K15" s="507"/>
      <c r="L15" s="507"/>
      <c r="M15" s="507"/>
      <c r="N15" s="507"/>
      <c r="O15" s="507"/>
      <c r="P15" s="507"/>
      <c r="Q15" s="507"/>
      <c r="R15" s="507"/>
      <c r="S15" s="507"/>
      <c r="T15" s="507"/>
      <c r="U15" s="544"/>
      <c r="V15" s="544"/>
      <c r="W15" s="544"/>
      <c r="X15" s="544"/>
      <c r="Y15" s="544"/>
      <c r="Z15" s="544"/>
      <c r="AA15" s="544"/>
      <c r="AB15" s="544"/>
      <c r="AC15" s="544"/>
      <c r="AD15" s="544"/>
      <c r="AE15" s="544"/>
      <c r="AF15" s="544"/>
      <c r="AG15" s="544"/>
      <c r="AH15" s="544"/>
    </row>
    <row r="16" spans="2:35" ht="21" customHeight="1">
      <c r="B16" s="525" t="s">
        <v>835</v>
      </c>
      <c r="C16" s="516"/>
      <c r="D16" s="516"/>
      <c r="E16" s="516"/>
      <c r="F16" s="516"/>
      <c r="G16" s="517"/>
      <c r="H16" s="516"/>
      <c r="I16" s="518"/>
      <c r="J16" s="518"/>
      <c r="K16" s="518"/>
      <c r="L16" s="518"/>
      <c r="M16" s="518"/>
      <c r="N16" s="518"/>
      <c r="O16" s="518"/>
      <c r="P16" s="518"/>
      <c r="Q16" s="518"/>
      <c r="R16" s="518"/>
      <c r="S16" s="518"/>
      <c r="T16" s="518"/>
      <c r="U16" s="546"/>
      <c r="V16" s="546"/>
      <c r="W16" s="546"/>
      <c r="X16" s="546"/>
      <c r="Y16" s="546"/>
      <c r="Z16" s="546"/>
      <c r="AA16" s="546"/>
      <c r="AB16" s="546"/>
      <c r="AC16" s="546"/>
      <c r="AD16" s="546"/>
      <c r="AE16" s="546"/>
      <c r="AF16" s="546"/>
      <c r="AG16" s="546"/>
      <c r="AH16" s="547"/>
    </row>
    <row r="17" spans="2:37" ht="21" customHeight="1">
      <c r="B17" s="384"/>
      <c r="C17" s="265" t="s">
        <v>836</v>
      </c>
      <c r="D17" s="265"/>
      <c r="E17" s="265"/>
      <c r="F17" s="265"/>
      <c r="G17" s="367"/>
      <c r="H17" s="265"/>
      <c r="I17" s="507"/>
      <c r="J17" s="507"/>
      <c r="K17" s="507"/>
      <c r="L17" s="507"/>
      <c r="M17" s="507"/>
      <c r="N17" s="507"/>
      <c r="O17" s="507"/>
      <c r="P17" s="507"/>
      <c r="Q17" s="507"/>
      <c r="R17" s="507"/>
      <c r="S17" s="507"/>
      <c r="T17" s="507"/>
      <c r="U17" s="544"/>
      <c r="V17" s="544"/>
      <c r="W17" s="544"/>
      <c r="X17" s="544"/>
      <c r="Y17" s="544"/>
      <c r="Z17" s="544"/>
      <c r="AA17" s="544"/>
      <c r="AB17" s="544"/>
      <c r="AC17" s="544"/>
      <c r="AD17" s="544"/>
      <c r="AE17" s="544"/>
      <c r="AF17" s="544"/>
      <c r="AG17" s="544"/>
      <c r="AH17" s="545"/>
    </row>
    <row r="18" spans="2:37" ht="21" customHeight="1">
      <c r="B18" s="583"/>
      <c r="C18" s="770" t="s">
        <v>837</v>
      </c>
      <c r="D18" s="770"/>
      <c r="E18" s="770"/>
      <c r="F18" s="770"/>
      <c r="G18" s="770"/>
      <c r="H18" s="770"/>
      <c r="I18" s="770"/>
      <c r="J18" s="770"/>
      <c r="K18" s="770"/>
      <c r="L18" s="770"/>
      <c r="M18" s="770"/>
      <c r="N18" s="770"/>
      <c r="O18" s="770"/>
      <c r="P18" s="770"/>
      <c r="Q18" s="770"/>
      <c r="R18" s="770"/>
      <c r="S18" s="770"/>
      <c r="T18" s="770"/>
      <c r="U18" s="770"/>
      <c r="V18" s="770"/>
      <c r="W18" s="770"/>
      <c r="X18" s="770"/>
      <c r="Y18" s="770"/>
      <c r="Z18" s="770"/>
      <c r="AA18" s="1077" t="s">
        <v>838</v>
      </c>
      <c r="AB18" s="1077"/>
      <c r="AC18" s="1077"/>
      <c r="AD18" s="1077"/>
      <c r="AE18" s="1077"/>
      <c r="AF18" s="1077"/>
      <c r="AG18" s="1077"/>
      <c r="AH18" s="545"/>
      <c r="AK18" s="584"/>
    </row>
    <row r="19" spans="2:37" ht="21" customHeight="1">
      <c r="B19" s="583"/>
      <c r="C19" s="1078"/>
      <c r="D19" s="1078"/>
      <c r="E19" s="1078"/>
      <c r="F19" s="1078"/>
      <c r="G19" s="1078"/>
      <c r="H19" s="1078"/>
      <c r="I19" s="1078"/>
      <c r="J19" s="1078"/>
      <c r="K19" s="1078"/>
      <c r="L19" s="1078"/>
      <c r="M19" s="1078"/>
      <c r="N19" s="1078"/>
      <c r="O19" s="1078"/>
      <c r="P19" s="1078"/>
      <c r="Q19" s="1078"/>
      <c r="R19" s="1078"/>
      <c r="S19" s="1078"/>
      <c r="T19" s="1078"/>
      <c r="U19" s="1078"/>
      <c r="V19" s="1078"/>
      <c r="W19" s="1078"/>
      <c r="X19" s="1078"/>
      <c r="Y19" s="1078"/>
      <c r="Z19" s="1078"/>
      <c r="AA19" s="585"/>
      <c r="AB19" s="585"/>
      <c r="AC19" s="585"/>
      <c r="AD19" s="585"/>
      <c r="AE19" s="585"/>
      <c r="AF19" s="585"/>
      <c r="AG19" s="585"/>
      <c r="AH19" s="545"/>
      <c r="AK19" s="584"/>
    </row>
    <row r="20" spans="2:37" ht="9" customHeight="1">
      <c r="B20" s="583"/>
      <c r="C20" s="562"/>
      <c r="D20" s="562"/>
      <c r="E20" s="562"/>
      <c r="F20" s="562"/>
      <c r="G20" s="562"/>
      <c r="H20" s="562"/>
      <c r="I20" s="562"/>
      <c r="J20" s="562"/>
      <c r="K20" s="562"/>
      <c r="L20" s="562"/>
      <c r="M20" s="562"/>
      <c r="N20" s="562"/>
      <c r="O20" s="562"/>
      <c r="P20" s="562"/>
      <c r="Q20" s="562"/>
      <c r="R20" s="562"/>
      <c r="S20" s="562"/>
      <c r="T20" s="562"/>
      <c r="U20" s="562"/>
      <c r="V20" s="562"/>
      <c r="W20" s="562"/>
      <c r="X20" s="562"/>
      <c r="Y20" s="562"/>
      <c r="Z20" s="562"/>
      <c r="AA20" s="546"/>
      <c r="AB20" s="546"/>
      <c r="AC20" s="546"/>
      <c r="AD20" s="546"/>
      <c r="AE20" s="546"/>
      <c r="AF20" s="546"/>
      <c r="AG20" s="546"/>
      <c r="AH20" s="545"/>
      <c r="AK20" s="586"/>
    </row>
    <row r="21" spans="2:37" ht="21" customHeight="1">
      <c r="B21" s="583"/>
      <c r="C21" s="560" t="s">
        <v>839</v>
      </c>
      <c r="D21" s="587"/>
      <c r="E21" s="587"/>
      <c r="F21" s="587"/>
      <c r="G21" s="588"/>
      <c r="H21" s="544"/>
      <c r="I21" s="544"/>
      <c r="J21" s="544"/>
      <c r="K21" s="544"/>
      <c r="L21" s="544"/>
      <c r="M21" s="544"/>
      <c r="N21" s="544"/>
      <c r="O21" s="544"/>
      <c r="P21" s="544"/>
      <c r="Q21" s="544"/>
      <c r="R21" s="544"/>
      <c r="S21" s="544"/>
      <c r="T21" s="544"/>
      <c r="U21" s="544"/>
      <c r="V21" s="544"/>
      <c r="W21" s="544"/>
      <c r="X21" s="544"/>
      <c r="Y21" s="544"/>
      <c r="Z21" s="544"/>
      <c r="AA21" s="544"/>
      <c r="AB21" s="544"/>
      <c r="AC21" s="544"/>
      <c r="AD21" s="544"/>
      <c r="AE21" s="544"/>
      <c r="AF21" s="544"/>
      <c r="AG21" s="544"/>
      <c r="AH21" s="545"/>
    </row>
    <row r="22" spans="2:37" ht="21" customHeight="1">
      <c r="B22" s="583"/>
      <c r="C22" s="770" t="s">
        <v>840</v>
      </c>
      <c r="D22" s="770"/>
      <c r="E22" s="770"/>
      <c r="F22" s="770"/>
      <c r="G22" s="770"/>
      <c r="H22" s="770"/>
      <c r="I22" s="770"/>
      <c r="J22" s="770"/>
      <c r="K22" s="770"/>
      <c r="L22" s="770"/>
      <c r="M22" s="770"/>
      <c r="N22" s="770"/>
      <c r="O22" s="770"/>
      <c r="P22" s="770"/>
      <c r="Q22" s="770"/>
      <c r="R22" s="770"/>
      <c r="S22" s="770"/>
      <c r="T22" s="770"/>
      <c r="U22" s="770"/>
      <c r="V22" s="770"/>
      <c r="W22" s="770"/>
      <c r="X22" s="770"/>
      <c r="Y22" s="770"/>
      <c r="Z22" s="770"/>
      <c r="AA22" s="1077" t="s">
        <v>838</v>
      </c>
      <c r="AB22" s="1077"/>
      <c r="AC22" s="1077"/>
      <c r="AD22" s="1077"/>
      <c r="AE22" s="1077"/>
      <c r="AF22" s="1077"/>
      <c r="AG22" s="1077"/>
      <c r="AH22" s="545"/>
    </row>
    <row r="23" spans="2:37" ht="20.100000000000001" customHeight="1">
      <c r="B23" s="557"/>
      <c r="C23" s="770"/>
      <c r="D23" s="770"/>
      <c r="E23" s="770"/>
      <c r="F23" s="770"/>
      <c r="G23" s="770"/>
      <c r="H23" s="770"/>
      <c r="I23" s="770"/>
      <c r="J23" s="770"/>
      <c r="K23" s="770"/>
      <c r="L23" s="770"/>
      <c r="M23" s="770"/>
      <c r="N23" s="770"/>
      <c r="O23" s="770"/>
      <c r="P23" s="770"/>
      <c r="Q23" s="770"/>
      <c r="R23" s="770"/>
      <c r="S23" s="770"/>
      <c r="T23" s="770"/>
      <c r="U23" s="770"/>
      <c r="V23" s="770"/>
      <c r="W23" s="770"/>
      <c r="X23" s="770"/>
      <c r="Y23" s="770"/>
      <c r="Z23" s="1078"/>
      <c r="AA23" s="589"/>
      <c r="AB23" s="589"/>
      <c r="AC23" s="589"/>
      <c r="AD23" s="589"/>
      <c r="AE23" s="589"/>
      <c r="AF23" s="589"/>
      <c r="AG23" s="589"/>
      <c r="AH23" s="590"/>
    </row>
    <row r="24" spans="2:37" s="265" customFormat="1" ht="20.100000000000001" customHeight="1">
      <c r="B24" s="557"/>
      <c r="C24" s="796" t="s">
        <v>841</v>
      </c>
      <c r="D24" s="793"/>
      <c r="E24" s="793"/>
      <c r="F24" s="793"/>
      <c r="G24" s="793"/>
      <c r="H24" s="793"/>
      <c r="I24" s="793"/>
      <c r="J24" s="793"/>
      <c r="K24" s="793"/>
      <c r="L24" s="793"/>
      <c r="M24" s="527" t="s">
        <v>377</v>
      </c>
      <c r="N24" s="516" t="s">
        <v>842</v>
      </c>
      <c r="O24" s="516"/>
      <c r="P24" s="516"/>
      <c r="Q24" s="518"/>
      <c r="R24" s="518"/>
      <c r="S24" s="518"/>
      <c r="T24" s="518"/>
      <c r="U24" s="518"/>
      <c r="V24" s="518"/>
      <c r="W24" s="517" t="s">
        <v>377</v>
      </c>
      <c r="X24" s="516" t="s">
        <v>843</v>
      </c>
      <c r="Y24" s="591"/>
      <c r="Z24" s="591"/>
      <c r="AA24" s="518"/>
      <c r="AB24" s="518"/>
      <c r="AC24" s="518"/>
      <c r="AD24" s="518"/>
      <c r="AE24" s="518"/>
      <c r="AF24" s="518"/>
      <c r="AG24" s="526"/>
      <c r="AH24" s="545"/>
    </row>
    <row r="25" spans="2:37" s="265" customFormat="1" ht="20.100000000000001" customHeight="1">
      <c r="B25" s="583"/>
      <c r="C25" s="1036"/>
      <c r="D25" s="1037"/>
      <c r="E25" s="1037"/>
      <c r="F25" s="1037"/>
      <c r="G25" s="1037"/>
      <c r="H25" s="1037"/>
      <c r="I25" s="1037"/>
      <c r="J25" s="1037"/>
      <c r="K25" s="1037"/>
      <c r="L25" s="1037"/>
      <c r="M25" s="379" t="s">
        <v>377</v>
      </c>
      <c r="N25" s="380" t="s">
        <v>844</v>
      </c>
      <c r="O25" s="380"/>
      <c r="P25" s="380"/>
      <c r="Q25" s="548"/>
      <c r="R25" s="548"/>
      <c r="S25" s="548"/>
      <c r="T25" s="548"/>
      <c r="U25" s="548"/>
      <c r="V25" s="548"/>
      <c r="W25" s="386" t="s">
        <v>377</v>
      </c>
      <c r="X25" s="380" t="s">
        <v>845</v>
      </c>
      <c r="Y25" s="592"/>
      <c r="Z25" s="592"/>
      <c r="AA25" s="548"/>
      <c r="AB25" s="548"/>
      <c r="AC25" s="548"/>
      <c r="AD25" s="548"/>
      <c r="AE25" s="548"/>
      <c r="AF25" s="548"/>
      <c r="AG25" s="560"/>
      <c r="AH25" s="545"/>
    </row>
    <row r="26" spans="2:37" s="265" customFormat="1" ht="9" customHeight="1">
      <c r="B26" s="583"/>
      <c r="C26" s="567"/>
      <c r="D26" s="567"/>
      <c r="E26" s="567"/>
      <c r="F26" s="567"/>
      <c r="G26" s="567"/>
      <c r="H26" s="567"/>
      <c r="I26" s="567"/>
      <c r="J26" s="567"/>
      <c r="K26" s="567"/>
      <c r="L26" s="567"/>
      <c r="M26" s="567"/>
      <c r="N26" s="567"/>
      <c r="O26" s="567"/>
      <c r="P26" s="567"/>
      <c r="Q26" s="567"/>
      <c r="R26" s="567"/>
      <c r="S26" s="567"/>
      <c r="T26" s="567"/>
      <c r="U26" s="567"/>
      <c r="V26" s="567"/>
      <c r="W26" s="567"/>
      <c r="X26" s="567"/>
      <c r="Y26" s="567"/>
      <c r="Z26" s="567"/>
      <c r="AA26" s="521"/>
      <c r="AC26" s="507"/>
      <c r="AD26" s="507"/>
      <c r="AE26" s="507"/>
      <c r="AF26" s="507"/>
      <c r="AG26" s="507"/>
      <c r="AH26" s="545"/>
    </row>
    <row r="27" spans="2:37" s="265" customFormat="1" ht="20.100000000000001" customHeight="1">
      <c r="B27" s="583"/>
      <c r="C27" s="1079" t="s">
        <v>846</v>
      </c>
      <c r="D27" s="1079"/>
      <c r="E27" s="1079"/>
      <c r="F27" s="1079"/>
      <c r="G27" s="1079"/>
      <c r="H27" s="1079"/>
      <c r="I27" s="1079"/>
      <c r="J27" s="1079"/>
      <c r="K27" s="1079"/>
      <c r="L27" s="1079"/>
      <c r="M27" s="1079"/>
      <c r="N27" s="1079"/>
      <c r="O27" s="1079"/>
      <c r="P27" s="1079"/>
      <c r="Q27" s="1079"/>
      <c r="R27" s="1079"/>
      <c r="S27" s="1079"/>
      <c r="T27" s="1079"/>
      <c r="U27" s="1079"/>
      <c r="V27" s="1079"/>
      <c r="W27" s="1079"/>
      <c r="X27" s="1079"/>
      <c r="Y27" s="1079"/>
      <c r="Z27" s="1079"/>
      <c r="AA27" s="544"/>
      <c r="AB27" s="544"/>
      <c r="AC27" s="544"/>
      <c r="AD27" s="544"/>
      <c r="AE27" s="544"/>
      <c r="AF27" s="544"/>
      <c r="AG27" s="544"/>
      <c r="AH27" s="545"/>
    </row>
    <row r="28" spans="2:37" s="265" customFormat="1" ht="20.100000000000001" customHeight="1">
      <c r="B28" s="557"/>
      <c r="C28" s="1080"/>
      <c r="D28" s="1080"/>
      <c r="E28" s="1080"/>
      <c r="F28" s="1080"/>
      <c r="G28" s="1080"/>
      <c r="H28" s="1080"/>
      <c r="I28" s="1080"/>
      <c r="J28" s="1080"/>
      <c r="K28" s="1080"/>
      <c r="L28" s="1080"/>
      <c r="M28" s="1080"/>
      <c r="N28" s="1080"/>
      <c r="O28" s="1080"/>
      <c r="P28" s="1080"/>
      <c r="Q28" s="1080"/>
      <c r="R28" s="1080"/>
      <c r="S28" s="1080"/>
      <c r="T28" s="1080"/>
      <c r="U28" s="1080"/>
      <c r="V28" s="1080"/>
      <c r="W28" s="1080"/>
      <c r="X28" s="1080"/>
      <c r="Y28" s="1080"/>
      <c r="Z28" s="1080"/>
      <c r="AA28" s="557"/>
      <c r="AB28" s="507"/>
      <c r="AC28" s="507"/>
      <c r="AD28" s="507"/>
      <c r="AE28" s="507"/>
      <c r="AF28" s="507"/>
      <c r="AG28" s="507"/>
      <c r="AH28" s="531"/>
    </row>
    <row r="29" spans="2:37" s="265" customFormat="1" ht="9" customHeight="1">
      <c r="B29" s="557"/>
      <c r="C29" s="507"/>
      <c r="D29" s="507"/>
      <c r="E29" s="507"/>
      <c r="F29" s="507"/>
      <c r="G29" s="507"/>
      <c r="H29" s="507"/>
      <c r="I29" s="507"/>
      <c r="J29" s="507"/>
      <c r="K29" s="507"/>
      <c r="L29" s="507"/>
      <c r="M29" s="507"/>
      <c r="N29" s="507"/>
      <c r="O29" s="507"/>
      <c r="P29" s="507"/>
      <c r="Q29" s="507"/>
      <c r="R29" s="507"/>
      <c r="S29" s="507"/>
      <c r="T29" s="507"/>
      <c r="U29" s="507"/>
      <c r="V29" s="507"/>
      <c r="W29" s="507"/>
      <c r="X29" s="507"/>
      <c r="Y29" s="507"/>
      <c r="Z29" s="507"/>
      <c r="AA29" s="507"/>
      <c r="AB29" s="507"/>
      <c r="AC29" s="507"/>
      <c r="AD29" s="507"/>
      <c r="AE29" s="507"/>
      <c r="AF29" s="507"/>
      <c r="AG29" s="507"/>
      <c r="AH29" s="531"/>
    </row>
    <row r="30" spans="2:37" s="265" customFormat="1" ht="20.100000000000001" customHeight="1">
      <c r="B30" s="583"/>
      <c r="C30" s="770" t="s">
        <v>847</v>
      </c>
      <c r="D30" s="770"/>
      <c r="E30" s="770"/>
      <c r="F30" s="770"/>
      <c r="G30" s="770"/>
      <c r="H30" s="770"/>
      <c r="I30" s="770"/>
      <c r="J30" s="770"/>
      <c r="K30" s="1073"/>
      <c r="L30" s="1073"/>
      <c r="M30" s="1073"/>
      <c r="N30" s="1073"/>
      <c r="O30" s="1073"/>
      <c r="P30" s="1073"/>
      <c r="Q30" s="1073"/>
      <c r="R30" s="1073" t="s">
        <v>471</v>
      </c>
      <c r="S30" s="1073"/>
      <c r="T30" s="1073"/>
      <c r="U30" s="1073"/>
      <c r="V30" s="1073"/>
      <c r="W30" s="1073"/>
      <c r="X30" s="1073"/>
      <c r="Y30" s="1073"/>
      <c r="Z30" s="1073" t="s">
        <v>848</v>
      </c>
      <c r="AA30" s="1073"/>
      <c r="AB30" s="1073"/>
      <c r="AC30" s="1073"/>
      <c r="AD30" s="1073"/>
      <c r="AE30" s="1073"/>
      <c r="AF30" s="1073"/>
      <c r="AG30" s="1075" t="s">
        <v>499</v>
      </c>
      <c r="AH30" s="545"/>
    </row>
    <row r="31" spans="2:37" s="265" customFormat="1" ht="20.100000000000001" customHeight="1">
      <c r="B31" s="583"/>
      <c r="C31" s="770"/>
      <c r="D31" s="770"/>
      <c r="E31" s="770"/>
      <c r="F31" s="770"/>
      <c r="G31" s="770"/>
      <c r="H31" s="770"/>
      <c r="I31" s="770"/>
      <c r="J31" s="770"/>
      <c r="K31" s="1074"/>
      <c r="L31" s="1074"/>
      <c r="M31" s="1074"/>
      <c r="N31" s="1074"/>
      <c r="O31" s="1074"/>
      <c r="P31" s="1074"/>
      <c r="Q31" s="1074"/>
      <c r="R31" s="1074"/>
      <c r="S31" s="1074"/>
      <c r="T31" s="1074"/>
      <c r="U31" s="1074"/>
      <c r="V31" s="1074"/>
      <c r="W31" s="1074"/>
      <c r="X31" s="1074"/>
      <c r="Y31" s="1074"/>
      <c r="Z31" s="1074"/>
      <c r="AA31" s="1074"/>
      <c r="AB31" s="1074"/>
      <c r="AC31" s="1074"/>
      <c r="AD31" s="1074"/>
      <c r="AE31" s="1074"/>
      <c r="AF31" s="1074"/>
      <c r="AG31" s="1076"/>
      <c r="AH31" s="545"/>
    </row>
    <row r="32" spans="2:37" s="265" customFormat="1" ht="13.5" customHeight="1">
      <c r="B32" s="383"/>
      <c r="C32" s="380"/>
      <c r="D32" s="380"/>
      <c r="E32" s="380"/>
      <c r="F32" s="380"/>
      <c r="G32" s="380"/>
      <c r="H32" s="380"/>
      <c r="I32" s="380"/>
      <c r="J32" s="380"/>
      <c r="K32" s="380"/>
      <c r="L32" s="380"/>
      <c r="M32" s="380"/>
      <c r="N32" s="380"/>
      <c r="O32" s="380"/>
      <c r="P32" s="380"/>
      <c r="Q32" s="380"/>
      <c r="R32" s="380"/>
      <c r="S32" s="380"/>
      <c r="T32" s="380"/>
      <c r="U32" s="380"/>
      <c r="V32" s="380"/>
      <c r="W32" s="380"/>
      <c r="X32" s="380"/>
      <c r="Y32" s="380"/>
      <c r="Z32" s="380"/>
      <c r="AA32" s="380"/>
      <c r="AB32" s="380"/>
      <c r="AC32" s="380"/>
      <c r="AD32" s="380"/>
      <c r="AE32" s="380"/>
      <c r="AF32" s="380"/>
      <c r="AG32" s="380"/>
      <c r="AH32" s="381"/>
    </row>
    <row r="33" spans="2:34" s="265" customFormat="1" ht="13.5" customHeight="1"/>
    <row r="34" spans="2:34" s="265" customFormat="1" ht="20.100000000000001" customHeight="1">
      <c r="B34" s="525" t="s">
        <v>849</v>
      </c>
      <c r="C34" s="516"/>
      <c r="D34" s="516"/>
      <c r="E34" s="516"/>
      <c r="F34" s="516"/>
      <c r="G34" s="516"/>
      <c r="H34" s="516"/>
      <c r="I34" s="516"/>
      <c r="J34" s="516"/>
      <c r="K34" s="516"/>
      <c r="L34" s="516"/>
      <c r="M34" s="516"/>
      <c r="N34" s="516"/>
      <c r="O34" s="516"/>
      <c r="P34" s="516"/>
      <c r="Q34" s="516"/>
      <c r="R34" s="516"/>
      <c r="S34" s="516"/>
      <c r="T34" s="516"/>
      <c r="U34" s="516"/>
      <c r="V34" s="516"/>
      <c r="W34" s="516"/>
      <c r="X34" s="516"/>
      <c r="Y34" s="516"/>
      <c r="Z34" s="516"/>
      <c r="AA34" s="516"/>
      <c r="AB34" s="516"/>
      <c r="AC34" s="516"/>
      <c r="AD34" s="516"/>
      <c r="AE34" s="516"/>
      <c r="AF34" s="516"/>
      <c r="AG34" s="516"/>
      <c r="AH34" s="519"/>
    </row>
    <row r="35" spans="2:34" s="265" customFormat="1" ht="20.100000000000001" customHeight="1">
      <c r="B35" s="583"/>
      <c r="C35" s="791" t="s">
        <v>850</v>
      </c>
      <c r="D35" s="791"/>
      <c r="E35" s="791"/>
      <c r="F35" s="791"/>
      <c r="G35" s="791"/>
      <c r="H35" s="791"/>
      <c r="I35" s="791"/>
      <c r="J35" s="791"/>
      <c r="K35" s="791"/>
      <c r="L35" s="791"/>
      <c r="M35" s="791"/>
      <c r="N35" s="791"/>
      <c r="O35" s="791"/>
      <c r="P35" s="791"/>
      <c r="Q35" s="791"/>
      <c r="R35" s="791"/>
      <c r="S35" s="791"/>
      <c r="T35" s="791"/>
      <c r="U35" s="791"/>
      <c r="V35" s="791"/>
      <c r="W35" s="791"/>
      <c r="X35" s="791"/>
      <c r="Y35" s="791"/>
      <c r="Z35" s="791"/>
      <c r="AA35" s="791"/>
      <c r="AB35" s="791"/>
      <c r="AC35" s="791"/>
      <c r="AD35" s="791"/>
      <c r="AE35" s="791"/>
      <c r="AF35" s="544"/>
      <c r="AG35" s="544"/>
      <c r="AH35" s="545"/>
    </row>
    <row r="36" spans="2:34" s="265" customFormat="1" ht="20.100000000000001" customHeight="1">
      <c r="B36" s="593"/>
      <c r="C36" s="765" t="s">
        <v>837</v>
      </c>
      <c r="D36" s="770"/>
      <c r="E36" s="770"/>
      <c r="F36" s="770"/>
      <c r="G36" s="770"/>
      <c r="H36" s="770"/>
      <c r="I36" s="770"/>
      <c r="J36" s="770"/>
      <c r="K36" s="770"/>
      <c r="L36" s="770"/>
      <c r="M36" s="770"/>
      <c r="N36" s="770"/>
      <c r="O36" s="770"/>
      <c r="P36" s="770"/>
      <c r="Q36" s="770"/>
      <c r="R36" s="770"/>
      <c r="S36" s="770"/>
      <c r="T36" s="770"/>
      <c r="U36" s="770"/>
      <c r="V36" s="770"/>
      <c r="W36" s="770"/>
      <c r="X36" s="770"/>
      <c r="Y36" s="770"/>
      <c r="Z36" s="770"/>
      <c r="AA36" s="1077" t="s">
        <v>838</v>
      </c>
      <c r="AB36" s="1077"/>
      <c r="AC36" s="1077"/>
      <c r="AD36" s="1077"/>
      <c r="AE36" s="1077"/>
      <c r="AF36" s="1077"/>
      <c r="AG36" s="1077"/>
      <c r="AH36" s="594"/>
    </row>
    <row r="37" spans="2:34" s="265" customFormat="1" ht="20.100000000000001" customHeight="1">
      <c r="B37" s="595"/>
      <c r="C37" s="765"/>
      <c r="D37" s="770"/>
      <c r="E37" s="770"/>
      <c r="F37" s="770"/>
      <c r="G37" s="770"/>
      <c r="H37" s="770"/>
      <c r="I37" s="770"/>
      <c r="J37" s="770"/>
      <c r="K37" s="770"/>
      <c r="L37" s="770"/>
      <c r="M37" s="770"/>
      <c r="N37" s="770"/>
      <c r="O37" s="770"/>
      <c r="P37" s="770"/>
      <c r="Q37" s="770"/>
      <c r="R37" s="770"/>
      <c r="S37" s="770"/>
      <c r="T37" s="770"/>
      <c r="U37" s="770"/>
      <c r="V37" s="770"/>
      <c r="W37" s="770"/>
      <c r="X37" s="770"/>
      <c r="Y37" s="770"/>
      <c r="Z37" s="770"/>
      <c r="AA37" s="543"/>
      <c r="AB37" s="589"/>
      <c r="AC37" s="589"/>
      <c r="AD37" s="589"/>
      <c r="AE37" s="589"/>
      <c r="AF37" s="589"/>
      <c r="AG37" s="596"/>
      <c r="AH37" s="594"/>
    </row>
    <row r="38" spans="2:34" s="265" customFormat="1" ht="9" customHeight="1">
      <c r="B38" s="557"/>
      <c r="C38" s="567"/>
      <c r="D38" s="567"/>
      <c r="E38" s="567"/>
      <c r="F38" s="567"/>
      <c r="G38" s="567"/>
      <c r="H38" s="567"/>
      <c r="I38" s="567"/>
      <c r="J38" s="567"/>
      <c r="K38" s="567"/>
      <c r="L38" s="567"/>
      <c r="M38" s="567"/>
      <c r="N38" s="567"/>
      <c r="O38" s="567"/>
      <c r="P38" s="567"/>
      <c r="Q38" s="567"/>
      <c r="R38" s="567"/>
      <c r="S38" s="567"/>
      <c r="T38" s="567"/>
      <c r="U38" s="567"/>
      <c r="V38" s="567"/>
      <c r="W38" s="567"/>
      <c r="X38" s="567"/>
      <c r="Y38" s="567"/>
      <c r="Z38" s="567"/>
      <c r="AA38" s="549"/>
      <c r="AB38" s="549"/>
      <c r="AC38" s="549"/>
      <c r="AD38" s="549"/>
      <c r="AE38" s="549"/>
      <c r="AF38" s="549"/>
      <c r="AG38" s="544"/>
      <c r="AH38" s="545"/>
    </row>
    <row r="39" spans="2:34" s="265" customFormat="1" ht="20.100000000000001" customHeight="1">
      <c r="B39" s="557"/>
      <c r="C39" s="796" t="s">
        <v>841</v>
      </c>
      <c r="D39" s="1023"/>
      <c r="E39" s="1023"/>
      <c r="F39" s="1023"/>
      <c r="G39" s="1023"/>
      <c r="H39" s="1023"/>
      <c r="I39" s="1023"/>
      <c r="J39" s="1023"/>
      <c r="K39" s="1023"/>
      <c r="L39" s="1023"/>
      <c r="M39" s="532" t="s">
        <v>377</v>
      </c>
      <c r="N39" s="265" t="s">
        <v>842</v>
      </c>
      <c r="Q39" s="507"/>
      <c r="R39" s="507"/>
      <c r="S39" s="507"/>
      <c r="T39" s="507"/>
      <c r="U39" s="507"/>
      <c r="V39" s="507"/>
      <c r="W39" s="367" t="s">
        <v>377</v>
      </c>
      <c r="X39" s="265" t="s">
        <v>843</v>
      </c>
      <c r="Y39" s="521"/>
      <c r="Z39" s="521"/>
      <c r="AA39" s="507"/>
      <c r="AB39" s="507"/>
      <c r="AC39" s="507"/>
      <c r="AD39" s="507"/>
      <c r="AE39" s="507"/>
      <c r="AF39" s="507"/>
      <c r="AG39" s="518"/>
      <c r="AH39" s="594"/>
    </row>
    <row r="40" spans="2:34" s="265" customFormat="1" ht="20.100000000000001" customHeight="1">
      <c r="B40" s="557"/>
      <c r="C40" s="1036"/>
      <c r="D40" s="1037"/>
      <c r="E40" s="1037"/>
      <c r="F40" s="1037"/>
      <c r="G40" s="1037"/>
      <c r="H40" s="1037"/>
      <c r="I40" s="1037"/>
      <c r="J40" s="1037"/>
      <c r="K40" s="1037"/>
      <c r="L40" s="1037"/>
      <c r="M40" s="379" t="s">
        <v>377</v>
      </c>
      <c r="N40" s="380" t="s">
        <v>844</v>
      </c>
      <c r="O40" s="380"/>
      <c r="P40" s="380"/>
      <c r="Q40" s="548"/>
      <c r="R40" s="548"/>
      <c r="S40" s="548"/>
      <c r="T40" s="548"/>
      <c r="U40" s="548"/>
      <c r="V40" s="548"/>
      <c r="W40" s="548"/>
      <c r="X40" s="548"/>
      <c r="Y40" s="386"/>
      <c r="Z40" s="380"/>
      <c r="AA40" s="548"/>
      <c r="AB40" s="592"/>
      <c r="AC40" s="592"/>
      <c r="AD40" s="592"/>
      <c r="AE40" s="592"/>
      <c r="AF40" s="592"/>
      <c r="AG40" s="548"/>
      <c r="AH40" s="594"/>
    </row>
    <row r="41" spans="2:34" s="265" customFormat="1" ht="9" customHeight="1">
      <c r="B41" s="557"/>
      <c r="C41" s="569"/>
      <c r="D41" s="569"/>
      <c r="E41" s="569"/>
      <c r="F41" s="569"/>
      <c r="G41" s="569"/>
      <c r="H41" s="569"/>
      <c r="I41" s="569"/>
      <c r="J41" s="569"/>
      <c r="K41" s="569"/>
      <c r="L41" s="569"/>
      <c r="M41" s="367"/>
      <c r="Q41" s="507"/>
      <c r="R41" s="507"/>
      <c r="S41" s="507"/>
      <c r="T41" s="507"/>
      <c r="U41" s="507"/>
      <c r="V41" s="507"/>
      <c r="W41" s="507"/>
      <c r="X41" s="507"/>
      <c r="Y41" s="367"/>
      <c r="AA41" s="507"/>
      <c r="AB41" s="507"/>
      <c r="AC41" s="507"/>
      <c r="AD41" s="507"/>
      <c r="AE41" s="507"/>
      <c r="AF41" s="507"/>
      <c r="AG41" s="507"/>
      <c r="AH41" s="545"/>
    </row>
    <row r="42" spans="2:34" s="265" customFormat="1" ht="20.100000000000001" customHeight="1">
      <c r="B42" s="583"/>
      <c r="C42" s="770" t="s">
        <v>851</v>
      </c>
      <c r="D42" s="770"/>
      <c r="E42" s="770"/>
      <c r="F42" s="770"/>
      <c r="G42" s="770"/>
      <c r="H42" s="770"/>
      <c r="I42" s="770"/>
      <c r="J42" s="770"/>
      <c r="K42" s="1069"/>
      <c r="L42" s="1070"/>
      <c r="M42" s="1070"/>
      <c r="N42" s="1070"/>
      <c r="O42" s="1070"/>
      <c r="P42" s="1070"/>
      <c r="Q42" s="1070"/>
      <c r="R42" s="597" t="s">
        <v>471</v>
      </c>
      <c r="S42" s="1070"/>
      <c r="T42" s="1070"/>
      <c r="U42" s="1070"/>
      <c r="V42" s="1070"/>
      <c r="W42" s="1070"/>
      <c r="X42" s="1070"/>
      <c r="Y42" s="1070"/>
      <c r="Z42" s="597" t="s">
        <v>848</v>
      </c>
      <c r="AA42" s="1070"/>
      <c r="AB42" s="1070"/>
      <c r="AC42" s="1070"/>
      <c r="AD42" s="1070"/>
      <c r="AE42" s="1070"/>
      <c r="AF42" s="1070"/>
      <c r="AG42" s="598" t="s">
        <v>499</v>
      </c>
      <c r="AH42" s="599"/>
    </row>
    <row r="43" spans="2:34" s="265" customFormat="1" ht="10.5" customHeight="1">
      <c r="B43" s="600"/>
      <c r="C43" s="567"/>
      <c r="D43" s="567"/>
      <c r="E43" s="567"/>
      <c r="F43" s="567"/>
      <c r="G43" s="567"/>
      <c r="H43" s="567"/>
      <c r="I43" s="567"/>
      <c r="J43" s="567"/>
      <c r="K43" s="601"/>
      <c r="L43" s="601"/>
      <c r="M43" s="601"/>
      <c r="N43" s="601"/>
      <c r="O43" s="601"/>
      <c r="P43" s="601"/>
      <c r="Q43" s="601"/>
      <c r="R43" s="601"/>
      <c r="S43" s="601"/>
      <c r="T43" s="601"/>
      <c r="U43" s="601"/>
      <c r="V43" s="601"/>
      <c r="W43" s="601"/>
      <c r="X43" s="601"/>
      <c r="Y43" s="601"/>
      <c r="Z43" s="601"/>
      <c r="AA43" s="601"/>
      <c r="AB43" s="601"/>
      <c r="AC43" s="601"/>
      <c r="AD43" s="601"/>
      <c r="AE43" s="601"/>
      <c r="AF43" s="601"/>
      <c r="AG43" s="601"/>
      <c r="AH43" s="602"/>
    </row>
    <row r="44" spans="2:34" s="265" customFormat="1" ht="6" customHeight="1">
      <c r="B44" s="569"/>
      <c r="C44" s="569"/>
      <c r="D44" s="569"/>
      <c r="E44" s="569"/>
      <c r="F44" s="569"/>
      <c r="X44" s="556"/>
      <c r="Y44" s="556"/>
    </row>
    <row r="45" spans="2:34" s="265" customFormat="1">
      <c r="B45" s="1071" t="s">
        <v>852</v>
      </c>
      <c r="C45" s="1071"/>
      <c r="D45" s="570" t="s">
        <v>853</v>
      </c>
      <c r="E45" s="603"/>
      <c r="F45" s="603"/>
      <c r="G45" s="603"/>
      <c r="H45" s="603"/>
      <c r="I45" s="603"/>
      <c r="J45" s="603"/>
      <c r="K45" s="603"/>
      <c r="L45" s="603"/>
      <c r="M45" s="603"/>
      <c r="N45" s="603"/>
      <c r="O45" s="603"/>
      <c r="P45" s="603"/>
      <c r="Q45" s="603"/>
      <c r="R45" s="603"/>
      <c r="S45" s="603"/>
      <c r="T45" s="603"/>
      <c r="U45" s="603"/>
      <c r="V45" s="603"/>
      <c r="W45" s="603"/>
      <c r="X45" s="603"/>
      <c r="Y45" s="603"/>
      <c r="Z45" s="603"/>
      <c r="AA45" s="603"/>
      <c r="AB45" s="603"/>
      <c r="AC45" s="603"/>
      <c r="AD45" s="603"/>
      <c r="AE45" s="603"/>
      <c r="AF45" s="603"/>
      <c r="AG45" s="603"/>
      <c r="AH45" s="603"/>
    </row>
    <row r="46" spans="2:34" s="265" customFormat="1" ht="13.5" customHeight="1">
      <c r="B46" s="1071" t="s">
        <v>854</v>
      </c>
      <c r="C46" s="1071"/>
      <c r="D46" s="1072" t="s">
        <v>855</v>
      </c>
      <c r="E46" s="1072"/>
      <c r="F46" s="1072"/>
      <c r="G46" s="1072"/>
      <c r="H46" s="1072"/>
      <c r="I46" s="1072"/>
      <c r="J46" s="1072"/>
      <c r="K46" s="1072"/>
      <c r="L46" s="1072"/>
      <c r="M46" s="1072"/>
      <c r="N46" s="1072"/>
      <c r="O46" s="1072"/>
      <c r="P46" s="1072"/>
      <c r="Q46" s="1072"/>
      <c r="R46" s="1072"/>
      <c r="S46" s="1072"/>
      <c r="T46" s="1072"/>
      <c r="U46" s="1072"/>
      <c r="V46" s="1072"/>
      <c r="W46" s="1072"/>
      <c r="X46" s="1072"/>
      <c r="Y46" s="1072"/>
      <c r="Z46" s="1072"/>
      <c r="AA46" s="1072"/>
      <c r="AB46" s="1072"/>
      <c r="AC46" s="1072"/>
      <c r="AD46" s="1072"/>
      <c r="AE46" s="1072"/>
      <c r="AF46" s="1072"/>
      <c r="AG46" s="1072"/>
      <c r="AH46" s="1072"/>
    </row>
    <row r="47" spans="2:34" s="265" customFormat="1" ht="13.5" customHeight="1">
      <c r="B47" s="604"/>
      <c r="C47" s="604"/>
      <c r="D47" s="1072"/>
      <c r="E47" s="1072"/>
      <c r="F47" s="1072"/>
      <c r="G47" s="1072"/>
      <c r="H47" s="1072"/>
      <c r="I47" s="1072"/>
      <c r="J47" s="1072"/>
      <c r="K47" s="1072"/>
      <c r="L47" s="1072"/>
      <c r="M47" s="1072"/>
      <c r="N47" s="1072"/>
      <c r="O47" s="1072"/>
      <c r="P47" s="1072"/>
      <c r="Q47" s="1072"/>
      <c r="R47" s="1072"/>
      <c r="S47" s="1072"/>
      <c r="T47" s="1072"/>
      <c r="U47" s="1072"/>
      <c r="V47" s="1072"/>
      <c r="W47" s="1072"/>
      <c r="X47" s="1072"/>
      <c r="Y47" s="1072"/>
      <c r="Z47" s="1072"/>
      <c r="AA47" s="1072"/>
      <c r="AB47" s="1072"/>
      <c r="AC47" s="1072"/>
      <c r="AD47" s="1072"/>
      <c r="AE47" s="1072"/>
      <c r="AF47" s="1072"/>
      <c r="AG47" s="1072"/>
      <c r="AH47" s="1072"/>
    </row>
    <row r="48" spans="2:34" s="265" customFormat="1">
      <c r="B48" s="1071" t="s">
        <v>856</v>
      </c>
      <c r="C48" s="1071"/>
      <c r="D48" s="605" t="s">
        <v>857</v>
      </c>
      <c r="E48" s="606"/>
      <c r="F48" s="606"/>
      <c r="G48" s="606"/>
      <c r="H48" s="606"/>
      <c r="I48" s="606"/>
      <c r="J48" s="606"/>
      <c r="K48" s="606"/>
      <c r="L48" s="606"/>
      <c r="M48" s="606"/>
      <c r="N48" s="606"/>
      <c r="O48" s="606"/>
      <c r="P48" s="606"/>
      <c r="Q48" s="606"/>
      <c r="R48" s="606"/>
      <c r="S48" s="606"/>
      <c r="T48" s="606"/>
      <c r="U48" s="606"/>
      <c r="V48" s="606"/>
      <c r="W48" s="606"/>
      <c r="X48" s="606"/>
      <c r="Y48" s="606"/>
      <c r="Z48" s="606"/>
      <c r="AA48" s="606"/>
      <c r="AB48" s="606"/>
      <c r="AC48" s="606"/>
      <c r="AD48" s="606"/>
      <c r="AE48" s="606"/>
      <c r="AF48" s="606"/>
      <c r="AG48" s="606"/>
      <c r="AH48" s="606"/>
    </row>
    <row r="49" spans="1:37" ht="13.5" customHeight="1">
      <c r="B49" s="1071" t="s">
        <v>858</v>
      </c>
      <c r="C49" s="1071"/>
      <c r="D49" s="1072" t="s">
        <v>859</v>
      </c>
      <c r="E49" s="1072"/>
      <c r="F49" s="1072"/>
      <c r="G49" s="1072"/>
      <c r="H49" s="1072"/>
      <c r="I49" s="1072"/>
      <c r="J49" s="1072"/>
      <c r="K49" s="1072"/>
      <c r="L49" s="1072"/>
      <c r="M49" s="1072"/>
      <c r="N49" s="1072"/>
      <c r="O49" s="1072"/>
      <c r="P49" s="1072"/>
      <c r="Q49" s="1072"/>
      <c r="R49" s="1072"/>
      <c r="S49" s="1072"/>
      <c r="T49" s="1072"/>
      <c r="U49" s="1072"/>
      <c r="V49" s="1072"/>
      <c r="W49" s="1072"/>
      <c r="X49" s="1072"/>
      <c r="Y49" s="1072"/>
      <c r="Z49" s="1072"/>
      <c r="AA49" s="1072"/>
      <c r="AB49" s="1072"/>
      <c r="AC49" s="1072"/>
      <c r="AD49" s="1072"/>
      <c r="AE49" s="1072"/>
      <c r="AF49" s="1072"/>
      <c r="AG49" s="1072"/>
      <c r="AH49" s="1072"/>
    </row>
    <row r="50" spans="1:37" s="571" customFormat="1" ht="25.15" customHeight="1">
      <c r="B50" s="367"/>
      <c r="C50" s="507"/>
      <c r="D50" s="1072"/>
      <c r="E50" s="1072"/>
      <c r="F50" s="1072"/>
      <c r="G50" s="1072"/>
      <c r="H50" s="1072"/>
      <c r="I50" s="1072"/>
      <c r="J50" s="1072"/>
      <c r="K50" s="1072"/>
      <c r="L50" s="1072"/>
      <c r="M50" s="1072"/>
      <c r="N50" s="1072"/>
      <c r="O50" s="1072"/>
      <c r="P50" s="1072"/>
      <c r="Q50" s="1072"/>
      <c r="R50" s="1072"/>
      <c r="S50" s="1072"/>
      <c r="T50" s="1072"/>
      <c r="U50" s="1072"/>
      <c r="V50" s="1072"/>
      <c r="W50" s="1072"/>
      <c r="X50" s="1072"/>
      <c r="Y50" s="1072"/>
      <c r="Z50" s="1072"/>
      <c r="AA50" s="1072"/>
      <c r="AB50" s="1072"/>
      <c r="AC50" s="1072"/>
      <c r="AD50" s="1072"/>
      <c r="AE50" s="1072"/>
      <c r="AF50" s="1072"/>
      <c r="AG50" s="1072"/>
      <c r="AH50" s="1072"/>
    </row>
    <row r="51" spans="1:37" s="571" customFormat="1" ht="13.5" customHeight="1">
      <c r="A51" s="521"/>
      <c r="B51" s="607" t="s">
        <v>860</v>
      </c>
      <c r="C51" s="607"/>
      <c r="D51" s="1068" t="s">
        <v>861</v>
      </c>
      <c r="E51" s="1068"/>
      <c r="F51" s="1068"/>
      <c r="G51" s="1068"/>
      <c r="H51" s="1068"/>
      <c r="I51" s="1068"/>
      <c r="J51" s="1068"/>
      <c r="K51" s="1068"/>
      <c r="L51" s="1068"/>
      <c r="M51" s="1068"/>
      <c r="N51" s="1068"/>
      <c r="O51" s="1068"/>
      <c r="P51" s="1068"/>
      <c r="Q51" s="1068"/>
      <c r="R51" s="1068"/>
      <c r="S51" s="1068"/>
      <c r="T51" s="1068"/>
      <c r="U51" s="1068"/>
      <c r="V51" s="1068"/>
      <c r="W51" s="1068"/>
      <c r="X51" s="1068"/>
      <c r="Y51" s="1068"/>
      <c r="Z51" s="1068"/>
      <c r="AA51" s="1068"/>
      <c r="AB51" s="1068"/>
      <c r="AC51" s="1068"/>
      <c r="AD51" s="1068"/>
      <c r="AE51" s="1068"/>
      <c r="AF51" s="1068"/>
      <c r="AG51" s="1068"/>
      <c r="AH51" s="1068"/>
      <c r="AI51" s="521"/>
      <c r="AJ51" s="521"/>
      <c r="AK51" s="521"/>
    </row>
    <row r="52" spans="1:37" s="571" customFormat="1">
      <c r="A52" s="521"/>
      <c r="B52" s="521"/>
      <c r="C52" s="521"/>
      <c r="D52" s="521"/>
      <c r="E52" s="521"/>
      <c r="F52" s="521"/>
      <c r="G52" s="521"/>
      <c r="H52" s="521"/>
      <c r="I52" s="521"/>
      <c r="J52" s="521"/>
      <c r="K52" s="521"/>
      <c r="L52" s="521"/>
      <c r="M52" s="521"/>
      <c r="N52" s="521"/>
      <c r="O52" s="521"/>
      <c r="P52" s="521"/>
      <c r="Q52" s="521"/>
      <c r="R52" s="521"/>
      <c r="S52" s="521"/>
      <c r="T52" s="521"/>
      <c r="U52" s="521"/>
      <c r="V52" s="521"/>
      <c r="W52" s="521"/>
      <c r="X52" s="521"/>
      <c r="Y52" s="521"/>
      <c r="Z52" s="521"/>
      <c r="AA52" s="521"/>
      <c r="AB52" s="521"/>
      <c r="AC52" s="521"/>
      <c r="AD52" s="521"/>
      <c r="AE52" s="521"/>
      <c r="AF52" s="521"/>
      <c r="AG52" s="521"/>
      <c r="AH52" s="521"/>
      <c r="AI52" s="521"/>
      <c r="AJ52" s="521"/>
      <c r="AK52" s="521"/>
    </row>
    <row r="53" spans="1:37" s="571" customFormat="1">
      <c r="A53" s="521"/>
      <c r="B53" s="521"/>
      <c r="C53" s="521"/>
      <c r="D53" s="521"/>
      <c r="E53" s="521"/>
      <c r="F53" s="521"/>
      <c r="G53" s="521"/>
      <c r="H53" s="521"/>
      <c r="I53" s="521"/>
      <c r="J53" s="521"/>
      <c r="K53" s="521"/>
      <c r="L53" s="521"/>
      <c r="M53" s="521"/>
      <c r="N53" s="521"/>
      <c r="O53" s="521"/>
      <c r="P53" s="521"/>
      <c r="Q53" s="521"/>
      <c r="R53" s="521"/>
      <c r="S53" s="521"/>
      <c r="T53" s="521"/>
      <c r="U53" s="521"/>
      <c r="V53" s="521"/>
      <c r="W53" s="521"/>
      <c r="X53" s="521"/>
      <c r="Y53" s="521"/>
      <c r="Z53" s="521"/>
      <c r="AA53" s="521"/>
      <c r="AB53" s="521"/>
      <c r="AC53" s="521"/>
      <c r="AD53" s="521"/>
      <c r="AE53" s="521"/>
      <c r="AF53" s="521"/>
      <c r="AG53" s="521"/>
      <c r="AH53" s="521"/>
      <c r="AI53" s="521"/>
      <c r="AJ53" s="521"/>
      <c r="AK53" s="521"/>
    </row>
    <row r="54" spans="1:37" s="571" customFormat="1">
      <c r="A54" s="521"/>
      <c r="B54" s="521"/>
      <c r="C54" s="521"/>
      <c r="D54" s="521"/>
      <c r="E54" s="521"/>
      <c r="F54" s="521"/>
      <c r="G54" s="521"/>
      <c r="H54" s="521"/>
      <c r="I54" s="521"/>
      <c r="J54" s="521"/>
      <c r="K54" s="521"/>
      <c r="L54" s="521"/>
      <c r="M54" s="521"/>
      <c r="N54" s="521"/>
      <c r="O54" s="521"/>
      <c r="P54" s="521"/>
      <c r="Q54" s="521"/>
      <c r="R54" s="521"/>
      <c r="S54" s="521"/>
      <c r="T54" s="521"/>
      <c r="U54" s="521"/>
      <c r="V54" s="521"/>
      <c r="W54" s="521"/>
      <c r="X54" s="521"/>
      <c r="Y54" s="521"/>
      <c r="Z54" s="521"/>
      <c r="AA54" s="521"/>
      <c r="AB54" s="521"/>
      <c r="AC54" s="521"/>
      <c r="AD54" s="521"/>
      <c r="AE54" s="521"/>
      <c r="AF54" s="521"/>
      <c r="AG54" s="521"/>
      <c r="AH54" s="521"/>
      <c r="AI54" s="521"/>
      <c r="AJ54" s="521"/>
      <c r="AK54" s="521"/>
    </row>
    <row r="122" spans="3:7">
      <c r="C122" s="461"/>
      <c r="D122" s="461"/>
      <c r="E122" s="461"/>
      <c r="F122" s="461"/>
      <c r="G122" s="461"/>
    </row>
    <row r="123" spans="3:7">
      <c r="C123" s="463"/>
    </row>
  </sheetData>
  <mergeCells count="40">
    <mergeCell ref="C22:Z22"/>
    <mergeCell ref="AA22:AG22"/>
    <mergeCell ref="Z3:AA3"/>
    <mergeCell ref="AC3:AD3"/>
    <mergeCell ref="AF3:AG3"/>
    <mergeCell ref="B5:AH5"/>
    <mergeCell ref="B7:F7"/>
    <mergeCell ref="B8:F8"/>
    <mergeCell ref="B9:F12"/>
    <mergeCell ref="B13:F14"/>
    <mergeCell ref="C18:Z18"/>
    <mergeCell ref="AA18:AG18"/>
    <mergeCell ref="C19:Z19"/>
    <mergeCell ref="C37:Z37"/>
    <mergeCell ref="C23:Z23"/>
    <mergeCell ref="C24:L25"/>
    <mergeCell ref="C27:Z27"/>
    <mergeCell ref="C28:Z28"/>
    <mergeCell ref="C30:J31"/>
    <mergeCell ref="K30:Q31"/>
    <mergeCell ref="R30:R31"/>
    <mergeCell ref="S30:Y31"/>
    <mergeCell ref="Z30:Z31"/>
    <mergeCell ref="AA30:AF31"/>
    <mergeCell ref="AG30:AG31"/>
    <mergeCell ref="C35:AE35"/>
    <mergeCell ref="C36:Z36"/>
    <mergeCell ref="AA36:AG36"/>
    <mergeCell ref="D51:AH51"/>
    <mergeCell ref="C39:L40"/>
    <mergeCell ref="C42:J42"/>
    <mergeCell ref="K42:Q42"/>
    <mergeCell ref="S42:Y42"/>
    <mergeCell ref="AA42:AF42"/>
    <mergeCell ref="B45:C45"/>
    <mergeCell ref="B46:C46"/>
    <mergeCell ref="D46:AH47"/>
    <mergeCell ref="B48:C48"/>
    <mergeCell ref="B49:C49"/>
    <mergeCell ref="D49:AH50"/>
  </mergeCells>
  <phoneticPr fontId="2"/>
  <dataValidations count="1">
    <dataValidation type="list" allowBlank="1" showInputMessage="1" showErrorMessage="1" sqref="G8:G17 L8 Q8 U13:W13 U9:U11 M24:M25 W24:W25 M39:M41 W39 T12 Y40:Y41" xr:uid="{00000000-0002-0000-0B00-000000000000}">
      <formula1>"□,■"</formula1>
    </dataValidation>
  </dataValidations>
  <pageMargins left="0.7" right="0.7" top="0.75" bottom="0.75" header="0.3" footer="0.3"/>
  <pageSetup paperSize="9" scale="75"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AI69"/>
  <sheetViews>
    <sheetView view="pageBreakPreview" zoomScale="60" zoomScaleNormal="100" workbookViewId="0"/>
  </sheetViews>
  <sheetFormatPr defaultColWidth="4" defaultRowHeight="13.5"/>
  <cols>
    <col min="1" max="1" width="2.875" style="265" customWidth="1"/>
    <col min="2" max="2" width="2.375" style="265" customWidth="1"/>
    <col min="3" max="3" width="3.5" style="265" customWidth="1"/>
    <col min="4" max="15" width="3.625" style="265" customWidth="1"/>
    <col min="16" max="16" width="1.5" style="265" customWidth="1"/>
    <col min="17" max="18" width="3.625" style="265" customWidth="1"/>
    <col min="19" max="19" width="2.75" style="265" customWidth="1"/>
    <col min="20" max="25" width="3.625" style="265" customWidth="1"/>
    <col min="26" max="26" width="9.5" style="265" customWidth="1"/>
    <col min="27" max="30" width="3.625" style="265" customWidth="1"/>
    <col min="31" max="31" width="6.625" style="265" customWidth="1"/>
    <col min="32" max="16384" width="4" style="265"/>
  </cols>
  <sheetData>
    <row r="2" spans="2:31">
      <c r="B2" s="265" t="s">
        <v>862</v>
      </c>
    </row>
    <row r="3" spans="2:31">
      <c r="U3" s="507"/>
      <c r="X3" s="508" t="s">
        <v>470</v>
      </c>
      <c r="Y3" s="761"/>
      <c r="Z3" s="761"/>
      <c r="AA3" s="508" t="s">
        <v>471</v>
      </c>
      <c r="AB3" s="367"/>
      <c r="AC3" s="508" t="s">
        <v>498</v>
      </c>
      <c r="AD3" s="367"/>
      <c r="AE3" s="508" t="s">
        <v>499</v>
      </c>
    </row>
    <row r="4" spans="2:31">
      <c r="T4" s="509"/>
      <c r="U4" s="509"/>
      <c r="V4" s="509"/>
    </row>
    <row r="5" spans="2:31">
      <c r="B5" s="761" t="s">
        <v>863</v>
      </c>
      <c r="C5" s="761"/>
      <c r="D5" s="761"/>
      <c r="E5" s="761"/>
      <c r="F5" s="761"/>
      <c r="G5" s="761"/>
      <c r="H5" s="761"/>
      <c r="I5" s="761"/>
      <c r="J5" s="761"/>
      <c r="K5" s="761"/>
      <c r="L5" s="761"/>
      <c r="M5" s="761"/>
      <c r="N5" s="761"/>
      <c r="O5" s="761"/>
      <c r="P5" s="761"/>
      <c r="Q5" s="761"/>
      <c r="R5" s="761"/>
      <c r="S5" s="761"/>
      <c r="T5" s="761"/>
      <c r="U5" s="761"/>
      <c r="V5" s="761"/>
      <c r="W5" s="761"/>
      <c r="X5" s="761"/>
      <c r="Y5" s="761"/>
      <c r="Z5" s="761"/>
      <c r="AA5" s="761"/>
      <c r="AB5" s="761"/>
      <c r="AC5" s="761"/>
      <c r="AD5" s="761"/>
      <c r="AE5" s="761"/>
    </row>
    <row r="7" spans="2:31" ht="23.25" customHeight="1">
      <c r="B7" s="510" t="s">
        <v>646</v>
      </c>
      <c r="C7" s="510"/>
      <c r="D7" s="510"/>
      <c r="E7" s="510"/>
      <c r="F7" s="766"/>
      <c r="G7" s="767"/>
      <c r="H7" s="767"/>
      <c r="I7" s="767"/>
      <c r="J7" s="767"/>
      <c r="K7" s="767"/>
      <c r="L7" s="767"/>
      <c r="M7" s="767"/>
      <c r="N7" s="767"/>
      <c r="O7" s="767"/>
      <c r="P7" s="767"/>
      <c r="Q7" s="767"/>
      <c r="R7" s="767"/>
      <c r="S7" s="767"/>
      <c r="T7" s="767"/>
      <c r="U7" s="767"/>
      <c r="V7" s="767"/>
      <c r="W7" s="767"/>
      <c r="X7" s="767"/>
      <c r="Y7" s="767"/>
      <c r="Z7" s="767"/>
      <c r="AA7" s="767"/>
      <c r="AB7" s="767"/>
      <c r="AC7" s="767"/>
      <c r="AD7" s="767"/>
      <c r="AE7" s="768"/>
    </row>
    <row r="8" spans="2:31" ht="23.25" customHeight="1">
      <c r="B8" s="510" t="s">
        <v>647</v>
      </c>
      <c r="C8" s="510"/>
      <c r="D8" s="510"/>
      <c r="E8" s="510"/>
      <c r="F8" s="511" t="s">
        <v>377</v>
      </c>
      <c r="G8" s="512" t="s">
        <v>648</v>
      </c>
      <c r="H8" s="512"/>
      <c r="I8" s="512"/>
      <c r="J8" s="512"/>
      <c r="K8" s="513" t="s">
        <v>377</v>
      </c>
      <c r="L8" s="512" t="s">
        <v>649</v>
      </c>
      <c r="M8" s="512"/>
      <c r="N8" s="512"/>
      <c r="O8" s="512"/>
      <c r="P8" s="512"/>
      <c r="Q8" s="513" t="s">
        <v>377</v>
      </c>
      <c r="R8" s="512" t="s">
        <v>650</v>
      </c>
      <c r="S8" s="512"/>
      <c r="T8" s="512"/>
      <c r="U8" s="512"/>
      <c r="V8" s="512"/>
      <c r="W8" s="512"/>
      <c r="X8" s="512"/>
      <c r="Y8" s="512"/>
      <c r="Z8" s="512"/>
      <c r="AA8" s="512"/>
      <c r="AB8" s="512"/>
      <c r="AC8" s="512"/>
      <c r="AD8" s="514"/>
      <c r="AE8" s="515"/>
    </row>
    <row r="9" spans="2:31" ht="24.95" customHeight="1">
      <c r="B9" s="1024" t="s">
        <v>651</v>
      </c>
      <c r="C9" s="1025"/>
      <c r="D9" s="1025"/>
      <c r="E9" s="1026"/>
      <c r="F9" s="367" t="s">
        <v>377</v>
      </c>
      <c r="G9" s="520" t="s">
        <v>864</v>
      </c>
      <c r="H9" s="507"/>
      <c r="I9" s="507"/>
      <c r="J9" s="507"/>
      <c r="K9" s="507"/>
      <c r="L9" s="507"/>
      <c r="M9" s="507"/>
      <c r="N9" s="507"/>
      <c r="O9" s="507"/>
      <c r="Q9" s="516"/>
      <c r="R9" s="517" t="s">
        <v>377</v>
      </c>
      <c r="S9" s="507" t="s">
        <v>865</v>
      </c>
      <c r="T9" s="507"/>
      <c r="U9" s="507"/>
      <c r="V9" s="507"/>
      <c r="W9" s="518"/>
      <c r="X9" s="518"/>
      <c r="Y9" s="518"/>
      <c r="Z9" s="518"/>
      <c r="AA9" s="518"/>
      <c r="AB9" s="518"/>
      <c r="AC9" s="518"/>
      <c r="AD9" s="516"/>
      <c r="AE9" s="519"/>
    </row>
    <row r="10" spans="2:31" ht="24.95" customHeight="1">
      <c r="B10" s="1027"/>
      <c r="C10" s="761"/>
      <c r="D10" s="761"/>
      <c r="E10" s="1028"/>
      <c r="F10" s="367" t="s">
        <v>377</v>
      </c>
      <c r="G10" s="520" t="s">
        <v>866</v>
      </c>
      <c r="H10" s="507"/>
      <c r="I10" s="507"/>
      <c r="J10" s="507"/>
      <c r="K10" s="507"/>
      <c r="L10" s="507"/>
      <c r="M10" s="507"/>
      <c r="N10" s="507"/>
      <c r="O10" s="507"/>
      <c r="R10" s="367" t="s">
        <v>377</v>
      </c>
      <c r="S10" s="507" t="s">
        <v>867</v>
      </c>
      <c r="T10" s="507"/>
      <c r="U10" s="507"/>
      <c r="V10" s="507"/>
      <c r="W10" s="507"/>
      <c r="X10" s="507"/>
      <c r="Y10" s="507"/>
      <c r="Z10" s="507"/>
      <c r="AA10" s="507"/>
      <c r="AB10" s="507"/>
      <c r="AC10" s="507"/>
      <c r="AE10" s="385"/>
    </row>
    <row r="11" spans="2:31" ht="24.95" customHeight="1">
      <c r="B11" s="836"/>
      <c r="C11" s="837"/>
      <c r="D11" s="837"/>
      <c r="E11" s="838"/>
      <c r="F11" s="367" t="s">
        <v>377</v>
      </c>
      <c r="G11" s="507" t="s">
        <v>868</v>
      </c>
      <c r="H11" s="507"/>
      <c r="I11" s="507"/>
      <c r="J11" s="507"/>
      <c r="K11" s="507"/>
      <c r="L11" s="507"/>
      <c r="M11" s="507"/>
      <c r="N11" s="507"/>
      <c r="O11" s="507"/>
      <c r="R11" s="367"/>
      <c r="S11" s="507"/>
      <c r="T11" s="507"/>
      <c r="U11" s="507"/>
      <c r="V11" s="507"/>
      <c r="W11" s="507"/>
      <c r="X11" s="507"/>
      <c r="Y11" s="507"/>
      <c r="Z11" s="507"/>
      <c r="AA11" s="507"/>
      <c r="AB11" s="507"/>
      <c r="AC11" s="507"/>
      <c r="AE11" s="385"/>
    </row>
    <row r="12" spans="2:31" ht="30.75" customHeight="1">
      <c r="B12" s="510" t="s">
        <v>661</v>
      </c>
      <c r="C12" s="510"/>
      <c r="D12" s="510"/>
      <c r="E12" s="510"/>
      <c r="F12" s="511" t="s">
        <v>377</v>
      </c>
      <c r="G12" s="512" t="s">
        <v>869</v>
      </c>
      <c r="H12" s="523"/>
      <c r="I12" s="523"/>
      <c r="J12" s="523"/>
      <c r="K12" s="523"/>
      <c r="L12" s="523"/>
      <c r="M12" s="523"/>
      <c r="N12" s="523"/>
      <c r="O12" s="523"/>
      <c r="P12" s="523"/>
      <c r="Q12" s="514"/>
      <c r="R12" s="513" t="s">
        <v>377</v>
      </c>
      <c r="S12" s="512" t="s">
        <v>870</v>
      </c>
      <c r="T12" s="523"/>
      <c r="U12" s="523"/>
      <c r="V12" s="523"/>
      <c r="W12" s="523"/>
      <c r="X12" s="523"/>
      <c r="Y12" s="523"/>
      <c r="Z12" s="523"/>
      <c r="AA12" s="523"/>
      <c r="AB12" s="523"/>
      <c r="AC12" s="523"/>
      <c r="AD12" s="514"/>
      <c r="AE12" s="515"/>
    </row>
    <row r="14" spans="2:31">
      <c r="B14" s="524"/>
      <c r="C14" s="514"/>
      <c r="D14" s="514"/>
      <c r="E14" s="514"/>
      <c r="F14" s="514"/>
      <c r="G14" s="514"/>
      <c r="H14" s="514"/>
      <c r="I14" s="514"/>
      <c r="J14" s="514"/>
      <c r="K14" s="514"/>
      <c r="L14" s="514"/>
      <c r="M14" s="514"/>
      <c r="N14" s="514"/>
      <c r="O14" s="514"/>
      <c r="P14" s="514"/>
      <c r="Q14" s="514"/>
      <c r="R14" s="514"/>
      <c r="S14" s="514"/>
      <c r="T14" s="514"/>
      <c r="U14" s="514"/>
      <c r="V14" s="514"/>
      <c r="W14" s="514"/>
      <c r="X14" s="514"/>
      <c r="Y14" s="514"/>
      <c r="Z14" s="515"/>
      <c r="AA14" s="511"/>
      <c r="AB14" s="513" t="s">
        <v>664</v>
      </c>
      <c r="AC14" s="513" t="s">
        <v>269</v>
      </c>
      <c r="AD14" s="513" t="s">
        <v>665</v>
      </c>
      <c r="AE14" s="515"/>
    </row>
    <row r="15" spans="2:31">
      <c r="B15" s="525" t="s">
        <v>871</v>
      </c>
      <c r="C15" s="516"/>
      <c r="D15" s="516"/>
      <c r="E15" s="516"/>
      <c r="F15" s="516"/>
      <c r="G15" s="516"/>
      <c r="H15" s="516"/>
      <c r="I15" s="516"/>
      <c r="J15" s="516"/>
      <c r="K15" s="516"/>
      <c r="L15" s="516"/>
      <c r="M15" s="516"/>
      <c r="N15" s="516"/>
      <c r="O15" s="516"/>
      <c r="P15" s="516"/>
      <c r="Q15" s="516"/>
      <c r="R15" s="516"/>
      <c r="S15" s="516"/>
      <c r="T15" s="516"/>
      <c r="U15" s="516"/>
      <c r="V15" s="516"/>
      <c r="W15" s="516"/>
      <c r="X15" s="516"/>
      <c r="Y15" s="516"/>
      <c r="Z15" s="526"/>
      <c r="AA15" s="527"/>
      <c r="AB15" s="517"/>
      <c r="AC15" s="517"/>
      <c r="AD15" s="516"/>
      <c r="AE15" s="519"/>
    </row>
    <row r="16" spans="2:31">
      <c r="B16" s="384"/>
      <c r="C16" s="528" t="s">
        <v>667</v>
      </c>
      <c r="D16" s="265" t="s">
        <v>872</v>
      </c>
      <c r="Z16" s="529"/>
      <c r="AA16" s="530"/>
      <c r="AB16" s="367" t="s">
        <v>377</v>
      </c>
      <c r="AC16" s="367" t="s">
        <v>269</v>
      </c>
      <c r="AD16" s="367" t="s">
        <v>377</v>
      </c>
      <c r="AE16" s="385"/>
    </row>
    <row r="17" spans="2:31">
      <c r="B17" s="384"/>
      <c r="D17" s="265" t="s">
        <v>669</v>
      </c>
      <c r="Z17" s="531"/>
      <c r="AA17" s="532"/>
      <c r="AB17" s="367"/>
      <c r="AC17" s="367"/>
      <c r="AE17" s="385"/>
    </row>
    <row r="18" spans="2:31" ht="6" customHeight="1">
      <c r="B18" s="384"/>
      <c r="Z18" s="531"/>
      <c r="AA18" s="532"/>
      <c r="AB18" s="367"/>
      <c r="AC18" s="367"/>
      <c r="AE18" s="385"/>
    </row>
    <row r="19" spans="2:31">
      <c r="B19" s="384"/>
      <c r="D19" s="533" t="s">
        <v>670</v>
      </c>
      <c r="E19" s="512"/>
      <c r="F19" s="512"/>
      <c r="G19" s="512"/>
      <c r="H19" s="512"/>
      <c r="I19" s="512"/>
      <c r="J19" s="512"/>
      <c r="K19" s="512"/>
      <c r="L19" s="512"/>
      <c r="M19" s="512"/>
      <c r="N19" s="512"/>
      <c r="O19" s="514"/>
      <c r="P19" s="514"/>
      <c r="Q19" s="514"/>
      <c r="R19" s="514"/>
      <c r="S19" s="512"/>
      <c r="T19" s="512"/>
      <c r="U19" s="766"/>
      <c r="V19" s="767"/>
      <c r="W19" s="767"/>
      <c r="X19" s="514" t="s">
        <v>671</v>
      </c>
      <c r="Y19" s="384"/>
      <c r="Z19" s="531"/>
      <c r="AA19" s="532"/>
      <c r="AB19" s="367"/>
      <c r="AC19" s="367"/>
      <c r="AE19" s="385"/>
    </row>
    <row r="20" spans="2:31">
      <c r="B20" s="384"/>
      <c r="D20" s="533" t="s">
        <v>873</v>
      </c>
      <c r="E20" s="512"/>
      <c r="F20" s="512"/>
      <c r="G20" s="512"/>
      <c r="H20" s="512"/>
      <c r="I20" s="512"/>
      <c r="J20" s="512"/>
      <c r="K20" s="512"/>
      <c r="L20" s="512"/>
      <c r="M20" s="512"/>
      <c r="N20" s="512"/>
      <c r="O20" s="514"/>
      <c r="P20" s="514"/>
      <c r="Q20" s="514"/>
      <c r="R20" s="514"/>
      <c r="S20" s="512"/>
      <c r="T20" s="512"/>
      <c r="U20" s="766"/>
      <c r="V20" s="767"/>
      <c r="W20" s="767"/>
      <c r="X20" s="514" t="s">
        <v>671</v>
      </c>
      <c r="Y20" s="384"/>
      <c r="Z20" s="385"/>
      <c r="AA20" s="532"/>
      <c r="AB20" s="367"/>
      <c r="AC20" s="367"/>
      <c r="AE20" s="385"/>
    </row>
    <row r="21" spans="2:31">
      <c r="B21" s="384"/>
      <c r="D21" s="533" t="s">
        <v>673</v>
      </c>
      <c r="E21" s="512"/>
      <c r="F21" s="512"/>
      <c r="G21" s="512"/>
      <c r="H21" s="512"/>
      <c r="I21" s="512"/>
      <c r="J21" s="512"/>
      <c r="K21" s="512"/>
      <c r="L21" s="512"/>
      <c r="M21" s="512"/>
      <c r="N21" s="512"/>
      <c r="O21" s="514"/>
      <c r="P21" s="514"/>
      <c r="Q21" s="514"/>
      <c r="R21" s="514"/>
      <c r="S21" s="512"/>
      <c r="T21" s="534" t="str">
        <f>(IFERROR(ROUNDDOWN(T20/T19*100,0),""))</f>
        <v/>
      </c>
      <c r="U21" s="1082" t="str">
        <f>(IFERROR(ROUNDDOWN(U20/U19*100,0),""))</f>
        <v/>
      </c>
      <c r="V21" s="1083"/>
      <c r="W21" s="1083"/>
      <c r="X21" s="514" t="s">
        <v>674</v>
      </c>
      <c r="Y21" s="384"/>
      <c r="Z21" s="535"/>
      <c r="AA21" s="532"/>
      <c r="AB21" s="367"/>
      <c r="AC21" s="367"/>
      <c r="AE21" s="385"/>
    </row>
    <row r="22" spans="2:31">
      <c r="B22" s="384"/>
      <c r="D22" s="265" t="s">
        <v>874</v>
      </c>
      <c r="Z22" s="535"/>
      <c r="AA22" s="532"/>
      <c r="AB22" s="367"/>
      <c r="AC22" s="367"/>
      <c r="AE22" s="385"/>
    </row>
    <row r="23" spans="2:31">
      <c r="B23" s="384"/>
      <c r="E23" s="265" t="s">
        <v>875</v>
      </c>
      <c r="Z23" s="535"/>
      <c r="AA23" s="532"/>
      <c r="AB23" s="367"/>
      <c r="AC23" s="367"/>
      <c r="AE23" s="385"/>
    </row>
    <row r="24" spans="2:31">
      <c r="B24" s="384"/>
      <c r="Z24" s="535"/>
      <c r="AA24" s="532"/>
      <c r="AB24" s="367"/>
      <c r="AC24" s="367"/>
      <c r="AE24" s="385"/>
    </row>
    <row r="25" spans="2:31">
      <c r="B25" s="384"/>
      <c r="C25" s="528" t="s">
        <v>677</v>
      </c>
      <c r="D25" s="265" t="s">
        <v>876</v>
      </c>
      <c r="Z25" s="529"/>
      <c r="AA25" s="532"/>
      <c r="AB25" s="367" t="s">
        <v>377</v>
      </c>
      <c r="AC25" s="367" t="s">
        <v>269</v>
      </c>
      <c r="AD25" s="367" t="s">
        <v>377</v>
      </c>
      <c r="AE25" s="385"/>
    </row>
    <row r="26" spans="2:31">
      <c r="B26" s="384"/>
      <c r="C26" s="528"/>
      <c r="D26" s="265" t="s">
        <v>877</v>
      </c>
      <c r="Z26" s="529"/>
      <c r="AA26" s="532"/>
      <c r="AB26" s="367"/>
      <c r="AC26" s="367"/>
      <c r="AD26" s="367"/>
      <c r="AE26" s="385"/>
    </row>
    <row r="27" spans="2:31">
      <c r="B27" s="384"/>
      <c r="C27" s="528"/>
      <c r="D27" s="265" t="s">
        <v>878</v>
      </c>
      <c r="Z27" s="529"/>
      <c r="AA27" s="532"/>
      <c r="AB27" s="367"/>
      <c r="AC27" s="367"/>
      <c r="AD27" s="367"/>
      <c r="AE27" s="385"/>
    </row>
    <row r="28" spans="2:31">
      <c r="B28" s="384"/>
      <c r="C28" s="528"/>
      <c r="D28" s="265" t="s">
        <v>879</v>
      </c>
      <c r="Z28" s="529"/>
      <c r="AA28" s="532"/>
      <c r="AB28" s="367"/>
      <c r="AC28" s="367"/>
      <c r="AD28" s="367"/>
      <c r="AE28" s="385"/>
    </row>
    <row r="29" spans="2:31" ht="6" customHeight="1">
      <c r="B29" s="384"/>
      <c r="Z29" s="535"/>
      <c r="AA29" s="532"/>
      <c r="AB29" s="367"/>
      <c r="AC29" s="367"/>
      <c r="AE29" s="385"/>
    </row>
    <row r="30" spans="2:31">
      <c r="B30" s="384"/>
      <c r="C30" s="528"/>
      <c r="D30" s="608" t="s">
        <v>880</v>
      </c>
      <c r="E30" s="518"/>
      <c r="F30" s="518"/>
      <c r="G30" s="518"/>
      <c r="H30" s="518"/>
      <c r="I30" s="518"/>
      <c r="J30" s="518"/>
      <c r="K30" s="518"/>
      <c r="L30" s="518"/>
      <c r="M30" s="518"/>
      <c r="N30" s="518"/>
      <c r="O30" s="516"/>
      <c r="P30" s="516"/>
      <c r="Q30" s="516"/>
      <c r="R30" s="516"/>
      <c r="S30" s="516"/>
      <c r="T30" s="519"/>
      <c r="U30" s="1024"/>
      <c r="V30" s="1025"/>
      <c r="W30" s="1025"/>
      <c r="X30" s="1026" t="s">
        <v>671</v>
      </c>
      <c r="Z30" s="535"/>
      <c r="AA30" s="532"/>
      <c r="AB30" s="367"/>
      <c r="AC30" s="367"/>
      <c r="AE30" s="385"/>
    </row>
    <row r="31" spans="2:31">
      <c r="B31" s="384"/>
      <c r="C31" s="528"/>
      <c r="D31" s="609" t="s">
        <v>881</v>
      </c>
      <c r="E31" s="507"/>
      <c r="F31" s="507"/>
      <c r="G31" s="507"/>
      <c r="H31" s="507"/>
      <c r="I31" s="507"/>
      <c r="J31" s="507"/>
      <c r="K31" s="507"/>
      <c r="L31" s="507"/>
      <c r="M31" s="507"/>
      <c r="N31" s="507"/>
      <c r="T31" s="385"/>
      <c r="U31" s="1027"/>
      <c r="V31" s="761"/>
      <c r="W31" s="761"/>
      <c r="X31" s="1028"/>
      <c r="Z31" s="535"/>
      <c r="AA31" s="532"/>
      <c r="AB31" s="367"/>
      <c r="AC31" s="367"/>
      <c r="AE31" s="385"/>
    </row>
    <row r="32" spans="2:31">
      <c r="B32" s="384"/>
      <c r="C32" s="528"/>
      <c r="D32" s="609" t="s">
        <v>882</v>
      </c>
      <c r="E32" s="507"/>
      <c r="F32" s="507"/>
      <c r="G32" s="507"/>
      <c r="H32" s="507"/>
      <c r="I32" s="507"/>
      <c r="J32" s="507"/>
      <c r="K32" s="507"/>
      <c r="L32" s="507"/>
      <c r="M32" s="507"/>
      <c r="N32" s="507"/>
      <c r="T32" s="385"/>
      <c r="U32" s="1027"/>
      <c r="V32" s="761"/>
      <c r="W32" s="761"/>
      <c r="X32" s="1028"/>
      <c r="Z32" s="535"/>
      <c r="AA32" s="532"/>
      <c r="AB32" s="367"/>
      <c r="AC32" s="367"/>
      <c r="AE32" s="385"/>
    </row>
    <row r="33" spans="2:35">
      <c r="B33" s="384"/>
      <c r="C33" s="528"/>
      <c r="D33" s="610" t="s">
        <v>883</v>
      </c>
      <c r="E33" s="548"/>
      <c r="F33" s="548"/>
      <c r="G33" s="548"/>
      <c r="H33" s="548"/>
      <c r="I33" s="548"/>
      <c r="J33" s="548"/>
      <c r="K33" s="548"/>
      <c r="L33" s="548"/>
      <c r="M33" s="548"/>
      <c r="N33" s="548"/>
      <c r="O33" s="380"/>
      <c r="P33" s="380"/>
      <c r="Q33" s="380"/>
      <c r="R33" s="380"/>
      <c r="S33" s="380"/>
      <c r="T33" s="381"/>
      <c r="U33" s="836"/>
      <c r="V33" s="837"/>
      <c r="W33" s="837"/>
      <c r="X33" s="838"/>
      <c r="Z33" s="535"/>
      <c r="AA33" s="532"/>
      <c r="AB33" s="367"/>
      <c r="AC33" s="367"/>
      <c r="AE33" s="385"/>
    </row>
    <row r="34" spans="2:35" ht="4.5" customHeight="1">
      <c r="B34" s="384"/>
      <c r="C34" s="528"/>
      <c r="D34" s="507"/>
      <c r="E34" s="507"/>
      <c r="F34" s="507"/>
      <c r="G34" s="507"/>
      <c r="H34" s="507"/>
      <c r="I34" s="507"/>
      <c r="J34" s="507"/>
      <c r="K34" s="507"/>
      <c r="L34" s="507"/>
      <c r="M34" s="507"/>
      <c r="N34" s="507"/>
      <c r="U34" s="367"/>
      <c r="V34" s="367"/>
      <c r="W34" s="367"/>
      <c r="Z34" s="535"/>
      <c r="AA34" s="532"/>
      <c r="AB34" s="367"/>
      <c r="AC34" s="367"/>
      <c r="AE34" s="385"/>
    </row>
    <row r="35" spans="2:35">
      <c r="B35" s="384"/>
      <c r="C35" s="528"/>
      <c r="J35" s="761"/>
      <c r="K35" s="761"/>
      <c r="L35" s="761"/>
      <c r="M35" s="761"/>
      <c r="N35" s="761"/>
      <c r="O35" s="761"/>
      <c r="P35" s="761"/>
      <c r="Q35" s="761"/>
      <c r="R35" s="761"/>
      <c r="S35" s="761"/>
      <c r="T35" s="761"/>
      <c r="U35" s="761"/>
      <c r="V35" s="761"/>
      <c r="Z35" s="531"/>
      <c r="AA35" s="532"/>
      <c r="AB35" s="367"/>
      <c r="AC35" s="367"/>
      <c r="AE35" s="385"/>
    </row>
    <row r="36" spans="2:35">
      <c r="B36" s="384"/>
      <c r="C36" s="528" t="s">
        <v>698</v>
      </c>
      <c r="D36" s="265" t="s">
        <v>884</v>
      </c>
      <c r="Z36" s="529"/>
      <c r="AA36" s="530"/>
      <c r="AB36" s="367" t="s">
        <v>377</v>
      </c>
      <c r="AC36" s="367" t="s">
        <v>269</v>
      </c>
      <c r="AD36" s="367" t="s">
        <v>377</v>
      </c>
      <c r="AE36" s="385"/>
    </row>
    <row r="37" spans="2:35">
      <c r="B37" s="384"/>
      <c r="D37" s="265" t="s">
        <v>885</v>
      </c>
      <c r="E37" s="507"/>
      <c r="F37" s="507"/>
      <c r="G37" s="507"/>
      <c r="H37" s="507"/>
      <c r="I37" s="507"/>
      <c r="J37" s="507"/>
      <c r="K37" s="507"/>
      <c r="L37" s="507"/>
      <c r="M37" s="507"/>
      <c r="N37" s="507"/>
      <c r="O37" s="539"/>
      <c r="P37" s="539"/>
      <c r="Q37" s="539"/>
      <c r="Z37" s="535"/>
      <c r="AA37" s="532"/>
      <c r="AB37" s="367"/>
      <c r="AC37" s="367"/>
      <c r="AE37" s="385"/>
    </row>
    <row r="38" spans="2:35" ht="14.25" customHeight="1">
      <c r="B38" s="384"/>
      <c r="C38" s="528"/>
      <c r="Z38" s="529"/>
      <c r="AA38" s="530"/>
      <c r="AB38" s="367"/>
      <c r="AC38" s="367"/>
      <c r="AD38" s="367"/>
      <c r="AE38" s="385"/>
    </row>
    <row r="39" spans="2:35" ht="14.25" customHeight="1">
      <c r="B39" s="384"/>
      <c r="C39" s="528" t="s">
        <v>886</v>
      </c>
      <c r="D39" s="265" t="s">
        <v>887</v>
      </c>
      <c r="Z39" s="529"/>
      <c r="AA39" s="530"/>
      <c r="AB39" s="367" t="s">
        <v>377</v>
      </c>
      <c r="AC39" s="367" t="s">
        <v>269</v>
      </c>
      <c r="AD39" s="367" t="s">
        <v>377</v>
      </c>
      <c r="AE39" s="385"/>
    </row>
    <row r="40" spans="2:35" ht="14.25" customHeight="1">
      <c r="B40" s="384"/>
      <c r="C40" s="528"/>
      <c r="D40" s="265" t="s">
        <v>888</v>
      </c>
      <c r="Z40" s="529"/>
      <c r="AA40" s="530"/>
      <c r="AB40" s="367"/>
      <c r="AC40" s="367"/>
      <c r="AD40" s="367"/>
      <c r="AE40" s="385"/>
    </row>
    <row r="41" spans="2:35">
      <c r="B41" s="384"/>
      <c r="D41" s="265" t="s">
        <v>889</v>
      </c>
      <c r="Z41" s="535"/>
      <c r="AA41" s="532"/>
      <c r="AB41" s="367"/>
      <c r="AC41" s="367"/>
      <c r="AE41" s="385"/>
    </row>
    <row r="42" spans="2:35">
      <c r="B42" s="384"/>
      <c r="Z42" s="531"/>
      <c r="AA42" s="532"/>
      <c r="AB42" s="367"/>
      <c r="AC42" s="367"/>
      <c r="AE42" s="385"/>
    </row>
    <row r="43" spans="2:35">
      <c r="B43" s="384" t="s">
        <v>890</v>
      </c>
      <c r="Z43" s="535"/>
      <c r="AA43" s="532"/>
      <c r="AB43" s="367"/>
      <c r="AC43" s="367"/>
      <c r="AE43" s="385"/>
    </row>
    <row r="44" spans="2:35" ht="17.25" customHeight="1">
      <c r="B44" s="384"/>
      <c r="C44" s="528" t="s">
        <v>667</v>
      </c>
      <c r="D44" s="265" t="s">
        <v>891</v>
      </c>
      <c r="Z44" s="529"/>
      <c r="AA44" s="530"/>
      <c r="AB44" s="367" t="s">
        <v>377</v>
      </c>
      <c r="AC44" s="367" t="s">
        <v>269</v>
      </c>
      <c r="AD44" s="367" t="s">
        <v>377</v>
      </c>
      <c r="AE44" s="385"/>
    </row>
    <row r="45" spans="2:35" ht="18.75" customHeight="1">
      <c r="B45" s="384"/>
      <c r="D45" s="265" t="s">
        <v>892</v>
      </c>
      <c r="Z45" s="535"/>
      <c r="AA45" s="532"/>
      <c r="AB45" s="367"/>
      <c r="AC45" s="367"/>
      <c r="AE45" s="385"/>
    </row>
    <row r="46" spans="2:35" ht="7.5" customHeight="1">
      <c r="B46" s="384"/>
      <c r="W46" s="538"/>
      <c r="Z46" s="385"/>
      <c r="AA46" s="532"/>
      <c r="AB46" s="367"/>
      <c r="AC46" s="367"/>
      <c r="AE46" s="385"/>
      <c r="AI46" s="539"/>
    </row>
    <row r="47" spans="2:35">
      <c r="B47" s="384"/>
      <c r="E47" s="507"/>
      <c r="F47" s="507"/>
      <c r="G47" s="507"/>
      <c r="H47" s="507"/>
      <c r="I47" s="507"/>
      <c r="J47" s="507"/>
      <c r="K47" s="507"/>
      <c r="L47" s="507"/>
      <c r="M47" s="507"/>
      <c r="N47" s="507"/>
      <c r="O47" s="539"/>
      <c r="P47" s="539"/>
      <c r="Q47" s="539"/>
      <c r="Z47" s="535"/>
      <c r="AA47" s="532"/>
      <c r="AB47" s="367"/>
      <c r="AC47" s="367"/>
      <c r="AE47" s="385"/>
    </row>
    <row r="48" spans="2:35">
      <c r="B48" s="384"/>
      <c r="C48" s="528" t="s">
        <v>677</v>
      </c>
      <c r="D48" s="611" t="s">
        <v>893</v>
      </c>
      <c r="Z48" s="529"/>
      <c r="AA48" s="532"/>
      <c r="AB48" s="367" t="s">
        <v>377</v>
      </c>
      <c r="AC48" s="367" t="s">
        <v>269</v>
      </c>
      <c r="AD48" s="367" t="s">
        <v>377</v>
      </c>
      <c r="AE48" s="385"/>
    </row>
    <row r="49" spans="2:31">
      <c r="B49" s="384"/>
      <c r="C49" s="528"/>
      <c r="D49" s="265" t="s">
        <v>894</v>
      </c>
      <c r="Z49" s="529"/>
      <c r="AA49" s="532"/>
      <c r="AB49" s="367"/>
      <c r="AC49" s="367"/>
      <c r="AD49" s="367"/>
      <c r="AE49" s="385"/>
    </row>
    <row r="50" spans="2:31">
      <c r="B50" s="384"/>
      <c r="C50" s="528"/>
      <c r="D50" s="265" t="s">
        <v>895</v>
      </c>
      <c r="Z50" s="529"/>
      <c r="AA50" s="532"/>
      <c r="AB50" s="367"/>
      <c r="AC50" s="367"/>
      <c r="AD50" s="367"/>
      <c r="AE50" s="385"/>
    </row>
    <row r="51" spans="2:31" ht="6" customHeight="1">
      <c r="B51" s="384"/>
      <c r="Z51" s="535"/>
      <c r="AA51" s="532"/>
      <c r="AB51" s="367"/>
      <c r="AC51" s="367"/>
      <c r="AE51" s="385"/>
    </row>
    <row r="52" spans="2:31">
      <c r="B52" s="384"/>
      <c r="C52" s="528"/>
      <c r="D52" s="608" t="s">
        <v>896</v>
      </c>
      <c r="E52" s="518"/>
      <c r="F52" s="518"/>
      <c r="G52" s="518"/>
      <c r="H52" s="518"/>
      <c r="I52" s="518"/>
      <c r="J52" s="518"/>
      <c r="K52" s="518"/>
      <c r="L52" s="518"/>
      <c r="M52" s="518"/>
      <c r="N52" s="518"/>
      <c r="O52" s="516"/>
      <c r="P52" s="516"/>
      <c r="Q52" s="516"/>
      <c r="R52" s="516"/>
      <c r="S52" s="516"/>
      <c r="T52" s="516"/>
      <c r="U52" s="1024"/>
      <c r="V52" s="1025"/>
      <c r="W52" s="1025"/>
      <c r="X52" s="1026" t="s">
        <v>671</v>
      </c>
      <c r="Z52" s="535"/>
      <c r="AA52" s="532"/>
      <c r="AB52" s="367"/>
      <c r="AC52" s="367"/>
      <c r="AE52" s="385"/>
    </row>
    <row r="53" spans="2:31">
      <c r="B53" s="384"/>
      <c r="C53" s="528"/>
      <c r="D53" s="610" t="s">
        <v>897</v>
      </c>
      <c r="E53" s="548"/>
      <c r="F53" s="548"/>
      <c r="G53" s="548"/>
      <c r="H53" s="548"/>
      <c r="I53" s="548"/>
      <c r="J53" s="548"/>
      <c r="K53" s="548"/>
      <c r="L53" s="548"/>
      <c r="M53" s="548"/>
      <c r="N53" s="548"/>
      <c r="O53" s="380"/>
      <c r="P53" s="380"/>
      <c r="Q53" s="380"/>
      <c r="R53" s="380"/>
      <c r="S53" s="380"/>
      <c r="T53" s="380"/>
      <c r="U53" s="836"/>
      <c r="V53" s="837"/>
      <c r="W53" s="837"/>
      <c r="X53" s="838"/>
      <c r="Z53" s="535"/>
      <c r="AA53" s="532"/>
      <c r="AB53" s="367"/>
      <c r="AC53" s="367"/>
      <c r="AE53" s="385"/>
    </row>
    <row r="54" spans="2:31" ht="4.5" customHeight="1">
      <c r="B54" s="384"/>
      <c r="C54" s="528"/>
      <c r="D54" s="507"/>
      <c r="E54" s="507"/>
      <c r="F54" s="507"/>
      <c r="G54" s="507"/>
      <c r="H54" s="507"/>
      <c r="I54" s="507"/>
      <c r="J54" s="507"/>
      <c r="K54" s="507"/>
      <c r="L54" s="507"/>
      <c r="M54" s="507"/>
      <c r="N54" s="507"/>
      <c r="U54" s="367"/>
      <c r="V54" s="367"/>
      <c r="W54" s="367"/>
      <c r="Z54" s="535"/>
      <c r="AA54" s="532"/>
      <c r="AB54" s="367"/>
      <c r="AC54" s="367"/>
      <c r="AE54" s="385"/>
    </row>
    <row r="55" spans="2:31">
      <c r="B55" s="384"/>
      <c r="D55" s="367"/>
      <c r="E55" s="539"/>
      <c r="F55" s="539"/>
      <c r="G55" s="539"/>
      <c r="H55" s="539"/>
      <c r="I55" s="539"/>
      <c r="J55" s="539"/>
      <c r="K55" s="539"/>
      <c r="L55" s="539"/>
      <c r="M55" s="539"/>
      <c r="N55" s="539"/>
      <c r="Q55" s="367"/>
      <c r="S55" s="538"/>
      <c r="T55" s="538"/>
      <c r="U55" s="538"/>
      <c r="V55" s="538"/>
      <c r="Z55" s="531"/>
      <c r="AA55" s="532"/>
      <c r="AB55" s="367"/>
      <c r="AC55" s="367"/>
      <c r="AE55" s="385"/>
    </row>
    <row r="56" spans="2:31">
      <c r="B56" s="383"/>
      <c r="C56" s="540"/>
      <c r="D56" s="380"/>
      <c r="E56" s="380"/>
      <c r="F56" s="380"/>
      <c r="G56" s="380"/>
      <c r="H56" s="380"/>
      <c r="I56" s="380"/>
      <c r="J56" s="380"/>
      <c r="K56" s="380"/>
      <c r="L56" s="380"/>
      <c r="M56" s="380"/>
      <c r="N56" s="380"/>
      <c r="O56" s="380"/>
      <c r="P56" s="380"/>
      <c r="Q56" s="380"/>
      <c r="R56" s="380"/>
      <c r="S56" s="380"/>
      <c r="T56" s="380"/>
      <c r="U56" s="380"/>
      <c r="V56" s="380"/>
      <c r="W56" s="380"/>
      <c r="X56" s="380"/>
      <c r="Y56" s="380"/>
      <c r="Z56" s="381"/>
      <c r="AA56" s="379"/>
      <c r="AB56" s="386"/>
      <c r="AC56" s="386"/>
      <c r="AD56" s="380"/>
      <c r="AE56" s="381"/>
    </row>
    <row r="57" spans="2:31">
      <c r="B57" s="265" t="s">
        <v>616</v>
      </c>
      <c r="D57" s="265" t="s">
        <v>898</v>
      </c>
    </row>
    <row r="58" spans="2:31">
      <c r="D58" s="265" t="s">
        <v>709</v>
      </c>
    </row>
    <row r="59" spans="2:31" ht="3.75" customHeight="1"/>
    <row r="60" spans="2:31">
      <c r="C60" s="612"/>
    </row>
    <row r="61" spans="2:31">
      <c r="C61" s="612"/>
    </row>
    <row r="62" spans="2:31">
      <c r="C62" s="612"/>
    </row>
    <row r="63" spans="2:31">
      <c r="C63" s="612"/>
    </row>
    <row r="64" spans="2:31">
      <c r="C64" s="612"/>
    </row>
    <row r="66" spans="3:26">
      <c r="C66" s="612"/>
      <c r="E66" s="612"/>
      <c r="F66" s="612"/>
      <c r="G66" s="612"/>
      <c r="H66" s="612"/>
      <c r="I66" s="612"/>
      <c r="J66" s="612"/>
      <c r="K66" s="612"/>
      <c r="L66" s="612"/>
      <c r="M66" s="612"/>
      <c r="N66" s="612"/>
      <c r="O66" s="612"/>
      <c r="P66" s="612"/>
      <c r="Q66" s="612"/>
      <c r="R66" s="612"/>
      <c r="S66" s="612"/>
      <c r="T66" s="612"/>
      <c r="U66" s="612"/>
      <c r="V66" s="612"/>
      <c r="W66" s="612"/>
      <c r="X66" s="612"/>
      <c r="Y66" s="612"/>
      <c r="Z66" s="612"/>
    </row>
    <row r="67" spans="3:26">
      <c r="C67" s="612"/>
      <c r="E67" s="612"/>
      <c r="F67" s="612"/>
      <c r="G67" s="612"/>
      <c r="H67" s="612"/>
      <c r="I67" s="612"/>
      <c r="J67" s="612"/>
      <c r="K67" s="612"/>
      <c r="L67" s="612"/>
      <c r="M67" s="612"/>
      <c r="N67" s="612"/>
      <c r="O67" s="612"/>
      <c r="P67" s="612"/>
      <c r="Q67" s="612"/>
      <c r="R67" s="612"/>
      <c r="S67" s="612"/>
      <c r="T67" s="612"/>
      <c r="U67" s="612"/>
      <c r="V67" s="612"/>
      <c r="W67" s="612"/>
      <c r="X67" s="612"/>
      <c r="Y67" s="612"/>
      <c r="Z67" s="612"/>
    </row>
    <row r="68" spans="3:26">
      <c r="C68" s="612"/>
      <c r="E68" s="612"/>
      <c r="F68" s="612"/>
      <c r="G68" s="612"/>
      <c r="H68" s="612"/>
      <c r="I68" s="612"/>
      <c r="J68" s="612"/>
      <c r="K68" s="612"/>
      <c r="L68" s="612"/>
      <c r="M68" s="612"/>
      <c r="N68" s="612"/>
      <c r="O68" s="612"/>
      <c r="P68" s="612"/>
      <c r="Q68" s="612"/>
      <c r="R68" s="612"/>
      <c r="S68" s="612"/>
      <c r="T68" s="612"/>
      <c r="U68" s="612"/>
      <c r="V68" s="612"/>
      <c r="W68" s="612"/>
      <c r="X68" s="612"/>
      <c r="Y68" s="612"/>
      <c r="Z68" s="612"/>
    </row>
    <row r="69" spans="3:26">
      <c r="C69" s="612"/>
      <c r="D69" s="612"/>
      <c r="E69" s="612"/>
      <c r="F69" s="612"/>
      <c r="G69" s="612"/>
      <c r="H69" s="612"/>
      <c r="I69" s="612"/>
      <c r="J69" s="612"/>
      <c r="K69" s="612"/>
      <c r="L69" s="612"/>
      <c r="M69" s="612"/>
      <c r="N69" s="612"/>
      <c r="O69" s="612"/>
      <c r="P69" s="612"/>
      <c r="Q69" s="612"/>
      <c r="R69" s="612"/>
      <c r="S69" s="612"/>
      <c r="T69" s="612"/>
      <c r="U69" s="612"/>
      <c r="V69" s="612"/>
      <c r="W69" s="612"/>
      <c r="X69" s="612"/>
      <c r="Y69" s="612"/>
      <c r="Z69" s="612"/>
    </row>
  </sheetData>
  <mergeCells count="13">
    <mergeCell ref="U52:W53"/>
    <mergeCell ref="X52:X53"/>
    <mergeCell ref="Y3:Z3"/>
    <mergeCell ref="B5:AE5"/>
    <mergeCell ref="F7:AE7"/>
    <mergeCell ref="B9:E11"/>
    <mergeCell ref="U19:W19"/>
    <mergeCell ref="U20:W20"/>
    <mergeCell ref="U21:W21"/>
    <mergeCell ref="U30:W33"/>
    <mergeCell ref="X30:X33"/>
    <mergeCell ref="J35:S35"/>
    <mergeCell ref="T35:V35"/>
  </mergeCells>
  <phoneticPr fontId="2"/>
  <dataValidations count="1">
    <dataValidation type="list" allowBlank="1" showInputMessage="1" showErrorMessage="1" sqref="K8 Q8 AB16 AD16 AB25:AB28 AD25:AD28 AB44 AD44 F8:F12 R9:R12 AB36 AD36 AD48:AD50 AB48:AB50 AB38:AB40 AD38:AD40" xr:uid="{00000000-0002-0000-0C00-000000000000}">
      <formula1>"□,■"</formula1>
    </dataValidation>
  </dataValidations>
  <pageMargins left="0.7" right="0.7" top="0.75" bottom="0.75" header="0.3" footer="0.3"/>
  <pageSetup paperSize="9" scale="6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AK123"/>
  <sheetViews>
    <sheetView view="pageBreakPreview" zoomScaleNormal="100" zoomScaleSheetLayoutView="100" workbookViewId="0"/>
  </sheetViews>
  <sheetFormatPr defaultColWidth="4" defaultRowHeight="13.5"/>
  <cols>
    <col min="1" max="1" width="1.5" style="265" customWidth="1"/>
    <col min="2" max="2" width="2.375" style="265" customWidth="1"/>
    <col min="3" max="3" width="1.125" style="265" customWidth="1"/>
    <col min="4" max="18" width="4" style="265"/>
    <col min="19" max="19" width="8.125" style="265" customWidth="1"/>
    <col min="20" max="20" width="4" style="265"/>
    <col min="21" max="21" width="2.375" style="265" customWidth="1"/>
    <col min="22" max="22" width="4" style="265"/>
    <col min="23" max="23" width="2.25" style="265" customWidth="1"/>
    <col min="24" max="24" width="4" style="265"/>
    <col min="25" max="25" width="2.375" style="265" customWidth="1"/>
    <col min="26" max="26" width="1.5" style="265" customWidth="1"/>
    <col min="27" max="16384" width="4" style="265"/>
  </cols>
  <sheetData>
    <row r="2" spans="2:25">
      <c r="B2" s="265" t="s">
        <v>899</v>
      </c>
      <c r="C2" s="521"/>
      <c r="D2" s="521"/>
      <c r="E2" s="521"/>
      <c r="F2" s="521"/>
      <c r="G2" s="521"/>
      <c r="H2" s="521"/>
      <c r="I2" s="521"/>
      <c r="J2" s="521"/>
      <c r="K2" s="521"/>
      <c r="L2" s="521"/>
      <c r="M2" s="521"/>
      <c r="N2" s="521"/>
      <c r="O2" s="521"/>
      <c r="P2" s="521"/>
      <c r="Q2" s="521"/>
      <c r="R2" s="521"/>
      <c r="S2" s="521"/>
      <c r="T2" s="521"/>
      <c r="U2" s="521"/>
      <c r="V2" s="521"/>
      <c r="W2" s="521"/>
      <c r="X2" s="521"/>
      <c r="Y2" s="521"/>
    </row>
    <row r="4" spans="2:25">
      <c r="B4" s="761" t="s">
        <v>900</v>
      </c>
      <c r="C4" s="761"/>
      <c r="D4" s="761"/>
      <c r="E4" s="761"/>
      <c r="F4" s="761"/>
      <c r="G4" s="761"/>
      <c r="H4" s="761"/>
      <c r="I4" s="761"/>
      <c r="J4" s="761"/>
      <c r="K4" s="761"/>
      <c r="L4" s="761"/>
      <c r="M4" s="761"/>
      <c r="N4" s="761"/>
      <c r="O4" s="761"/>
      <c r="P4" s="761"/>
      <c r="Q4" s="761"/>
      <c r="R4" s="761"/>
      <c r="S4" s="761"/>
      <c r="T4" s="761"/>
      <c r="U4" s="761"/>
      <c r="V4" s="761"/>
      <c r="W4" s="761"/>
      <c r="X4" s="761"/>
      <c r="Y4" s="761"/>
    </row>
    <row r="6" spans="2:25" ht="23.25" customHeight="1">
      <c r="B6" s="1041" t="s">
        <v>901</v>
      </c>
      <c r="C6" s="1041"/>
      <c r="D6" s="1041"/>
      <c r="E6" s="1041"/>
      <c r="F6" s="1041"/>
      <c r="G6" s="1049"/>
      <c r="H6" s="1050"/>
      <c r="I6" s="1050"/>
      <c r="J6" s="1050"/>
      <c r="K6" s="1050"/>
      <c r="L6" s="1050"/>
      <c r="M6" s="1050"/>
      <c r="N6" s="1050"/>
      <c r="O6" s="1050"/>
      <c r="P6" s="1050"/>
      <c r="Q6" s="1050"/>
      <c r="R6" s="1050"/>
      <c r="S6" s="1050"/>
      <c r="T6" s="1050"/>
      <c r="U6" s="1050"/>
      <c r="V6" s="1050"/>
      <c r="W6" s="1050"/>
      <c r="X6" s="1050"/>
      <c r="Y6" s="1081"/>
    </row>
    <row r="7" spans="2:25" ht="23.25" customHeight="1">
      <c r="B7" s="1041" t="s">
        <v>647</v>
      </c>
      <c r="C7" s="1041"/>
      <c r="D7" s="1041"/>
      <c r="E7" s="1041"/>
      <c r="F7" s="1041"/>
      <c r="G7" s="513" t="s">
        <v>377</v>
      </c>
      <c r="H7" s="512" t="s">
        <v>728</v>
      </c>
      <c r="I7" s="512"/>
      <c r="J7" s="512"/>
      <c r="K7" s="512"/>
      <c r="L7" s="513" t="s">
        <v>377</v>
      </c>
      <c r="M7" s="512" t="s">
        <v>729</v>
      </c>
      <c r="N7" s="512"/>
      <c r="O7" s="512"/>
      <c r="P7" s="512"/>
      <c r="Q7" s="513" t="s">
        <v>377</v>
      </c>
      <c r="R7" s="512" t="s">
        <v>730</v>
      </c>
      <c r="S7" s="512"/>
      <c r="T7" s="512"/>
      <c r="U7" s="512"/>
      <c r="V7" s="512"/>
      <c r="W7" s="514"/>
      <c r="X7" s="514"/>
      <c r="Y7" s="515"/>
    </row>
    <row r="8" spans="2:25" ht="20.100000000000001" customHeight="1">
      <c r="B8" s="1024" t="s">
        <v>661</v>
      </c>
      <c r="C8" s="1025"/>
      <c r="D8" s="1025"/>
      <c r="E8" s="1025"/>
      <c r="F8" s="1026"/>
      <c r="G8" s="527" t="s">
        <v>377</v>
      </c>
      <c r="H8" s="875" t="s">
        <v>902</v>
      </c>
      <c r="I8" s="875"/>
      <c r="J8" s="875"/>
      <c r="K8" s="875"/>
      <c r="L8" s="875"/>
      <c r="M8" s="875"/>
      <c r="N8" s="875"/>
      <c r="O8" s="875"/>
      <c r="P8" s="875"/>
      <c r="Q8" s="875"/>
      <c r="R8" s="875"/>
      <c r="S8" s="875"/>
      <c r="T8" s="875"/>
      <c r="U8" s="875"/>
      <c r="V8" s="875"/>
      <c r="W8" s="875"/>
      <c r="X8" s="875"/>
      <c r="Y8" s="877"/>
    </row>
    <row r="9" spans="2:25" ht="20.100000000000001" customHeight="1">
      <c r="B9" s="836"/>
      <c r="C9" s="837"/>
      <c r="D9" s="837"/>
      <c r="E9" s="837"/>
      <c r="F9" s="838"/>
      <c r="G9" s="379" t="s">
        <v>377</v>
      </c>
      <c r="H9" s="881" t="s">
        <v>903</v>
      </c>
      <c r="I9" s="881"/>
      <c r="J9" s="881"/>
      <c r="K9" s="881"/>
      <c r="L9" s="881"/>
      <c r="M9" s="881"/>
      <c r="N9" s="881"/>
      <c r="O9" s="881"/>
      <c r="P9" s="881"/>
      <c r="Q9" s="881"/>
      <c r="R9" s="881"/>
      <c r="S9" s="881"/>
      <c r="T9" s="881"/>
      <c r="U9" s="881"/>
      <c r="V9" s="881"/>
      <c r="W9" s="881"/>
      <c r="X9" s="881"/>
      <c r="Y9" s="882"/>
    </row>
    <row r="10" spans="2:25" ht="10.5" customHeight="1">
      <c r="B10" s="367"/>
      <c r="C10" s="367"/>
      <c r="D10" s="367"/>
      <c r="E10" s="367"/>
      <c r="F10" s="367"/>
      <c r="G10" s="507"/>
      <c r="I10" s="538"/>
      <c r="J10" s="538"/>
      <c r="K10" s="538"/>
      <c r="L10" s="538"/>
      <c r="M10" s="538"/>
      <c r="N10" s="538"/>
      <c r="O10" s="538"/>
      <c r="P10" s="538"/>
      <c r="Q10" s="538"/>
      <c r="R10" s="538"/>
      <c r="S10" s="538"/>
      <c r="T10" s="538"/>
      <c r="U10" s="538"/>
      <c r="V10" s="538"/>
      <c r="W10" s="538"/>
      <c r="X10" s="538"/>
      <c r="Y10" s="538"/>
    </row>
    <row r="11" spans="2:25" ht="17.25" customHeight="1">
      <c r="B11" s="265" t="s">
        <v>904</v>
      </c>
      <c r="C11" s="367"/>
      <c r="D11" s="367"/>
      <c r="E11" s="367"/>
      <c r="F11" s="367"/>
      <c r="G11" s="507"/>
      <c r="I11" s="538"/>
      <c r="J11" s="538"/>
      <c r="K11" s="538"/>
      <c r="L11" s="538"/>
      <c r="M11" s="538"/>
      <c r="N11" s="538"/>
      <c r="O11" s="538"/>
      <c r="P11" s="538"/>
      <c r="Q11" s="538"/>
      <c r="R11" s="538"/>
      <c r="S11" s="538"/>
      <c r="T11" s="538"/>
    </row>
    <row r="12" spans="2:25" ht="6" customHeight="1">
      <c r="B12" s="525"/>
      <c r="C12" s="516"/>
      <c r="D12" s="516"/>
      <c r="E12" s="516"/>
      <c r="F12" s="516"/>
      <c r="G12" s="516"/>
      <c r="H12" s="516"/>
      <c r="I12" s="516"/>
      <c r="J12" s="516"/>
      <c r="K12" s="516"/>
      <c r="L12" s="516"/>
      <c r="M12" s="516"/>
      <c r="N12" s="516"/>
      <c r="O12" s="516"/>
      <c r="P12" s="516"/>
      <c r="Q12" s="516"/>
      <c r="R12" s="516"/>
      <c r="S12" s="516"/>
      <c r="T12" s="516"/>
      <c r="U12" s="525"/>
      <c r="V12" s="613"/>
      <c r="W12" s="613"/>
      <c r="X12" s="613"/>
      <c r="Y12" s="519"/>
    </row>
    <row r="13" spans="2:25" ht="21.75" customHeight="1">
      <c r="B13" s="384"/>
      <c r="C13" s="265" t="s">
        <v>905</v>
      </c>
      <c r="U13" s="384"/>
      <c r="V13" s="551"/>
      <c r="W13" s="551"/>
      <c r="X13" s="551"/>
      <c r="Y13" s="385"/>
    </row>
    <row r="14" spans="2:25" ht="5.25" customHeight="1">
      <c r="B14" s="384"/>
      <c r="U14" s="384"/>
      <c r="Y14" s="385"/>
    </row>
    <row r="15" spans="2:25" ht="28.5" customHeight="1">
      <c r="B15" s="384"/>
      <c r="D15" s="766"/>
      <c r="E15" s="767"/>
      <c r="F15" s="767"/>
      <c r="G15" s="767"/>
      <c r="H15" s="767"/>
      <c r="I15" s="767"/>
      <c r="J15" s="767"/>
      <c r="K15" s="767"/>
      <c r="L15" s="764" t="s">
        <v>906</v>
      </c>
      <c r="M15" s="764"/>
      <c r="N15" s="765"/>
      <c r="O15" s="384"/>
      <c r="T15" s="367"/>
      <c r="U15" s="384"/>
      <c r="V15" s="551" t="s">
        <v>664</v>
      </c>
      <c r="W15" s="551" t="s">
        <v>269</v>
      </c>
      <c r="X15" s="551" t="s">
        <v>665</v>
      </c>
      <c r="Y15" s="385"/>
    </row>
    <row r="16" spans="2:25" ht="6" customHeight="1">
      <c r="B16" s="384"/>
      <c r="U16" s="384"/>
      <c r="Y16" s="385"/>
    </row>
    <row r="17" spans="1:37" ht="19.5" customHeight="1">
      <c r="B17" s="384"/>
      <c r="C17" s="265" t="s">
        <v>907</v>
      </c>
      <c r="U17" s="384"/>
      <c r="V17" s="367" t="s">
        <v>377</v>
      </c>
      <c r="W17" s="367" t="s">
        <v>269</v>
      </c>
      <c r="X17" s="367" t="s">
        <v>377</v>
      </c>
      <c r="Y17" s="385"/>
    </row>
    <row r="18" spans="1:37" ht="6.75" customHeight="1">
      <c r="B18" s="384"/>
      <c r="L18" s="367"/>
      <c r="Q18" s="367"/>
      <c r="U18" s="384"/>
      <c r="Y18" s="385"/>
    </row>
    <row r="19" spans="1:37" ht="27.75" customHeight="1">
      <c r="B19" s="384"/>
      <c r="C19" s="788" t="s">
        <v>908</v>
      </c>
      <c r="D19" s="788"/>
      <c r="E19" s="788"/>
      <c r="F19" s="788"/>
      <c r="G19" s="788"/>
      <c r="H19" s="788"/>
      <c r="I19" s="788"/>
      <c r="J19" s="788"/>
      <c r="K19" s="788"/>
      <c r="L19" s="788"/>
      <c r="M19" s="788"/>
      <c r="N19" s="788"/>
      <c r="O19" s="788"/>
      <c r="P19" s="788"/>
      <c r="Q19" s="788"/>
      <c r="R19" s="788"/>
      <c r="S19" s="788"/>
      <c r="T19" s="789"/>
      <c r="U19" s="384"/>
      <c r="V19" s="367" t="s">
        <v>377</v>
      </c>
      <c r="W19" s="367" t="s">
        <v>269</v>
      </c>
      <c r="X19" s="367" t="s">
        <v>377</v>
      </c>
      <c r="Y19" s="385"/>
    </row>
    <row r="20" spans="1:37" ht="8.25" customHeight="1">
      <c r="B20" s="384"/>
      <c r="L20" s="367"/>
      <c r="Q20" s="367"/>
      <c r="U20" s="384"/>
      <c r="Y20" s="385"/>
    </row>
    <row r="21" spans="1:37" ht="18" customHeight="1">
      <c r="B21" s="384"/>
      <c r="C21" s="265" t="s">
        <v>909</v>
      </c>
      <c r="L21" s="367"/>
      <c r="U21" s="384"/>
      <c r="V21" s="367" t="s">
        <v>377</v>
      </c>
      <c r="W21" s="367" t="s">
        <v>269</v>
      </c>
      <c r="X21" s="367" t="s">
        <v>377</v>
      </c>
      <c r="Y21" s="385"/>
    </row>
    <row r="22" spans="1:37" ht="8.25" customHeight="1">
      <c r="B22" s="384"/>
      <c r="U22" s="384"/>
      <c r="Y22" s="385"/>
    </row>
    <row r="23" spans="1:37" ht="27.75" customHeight="1">
      <c r="B23" s="557"/>
      <c r="C23" s="521"/>
      <c r="D23" s="511" t="s">
        <v>910</v>
      </c>
      <c r="E23" s="782" t="s">
        <v>911</v>
      </c>
      <c r="F23" s="782"/>
      <c r="G23" s="782"/>
      <c r="H23" s="782"/>
      <c r="I23" s="782"/>
      <c r="J23" s="782"/>
      <c r="K23" s="782"/>
      <c r="L23" s="782"/>
      <c r="M23" s="782"/>
      <c r="N23" s="782"/>
      <c r="O23" s="782"/>
      <c r="P23" s="782"/>
      <c r="Q23" s="782"/>
      <c r="R23" s="783"/>
      <c r="S23" s="614"/>
      <c r="U23" s="384"/>
      <c r="V23" s="536"/>
      <c r="W23" s="367"/>
      <c r="X23" s="536"/>
      <c r="Y23" s="531"/>
      <c r="AC23" s="507"/>
      <c r="AD23" s="507"/>
      <c r="AE23" s="507"/>
      <c r="AF23" s="507"/>
      <c r="AG23" s="507"/>
      <c r="AH23" s="507"/>
      <c r="AI23" s="507"/>
      <c r="AJ23" s="507"/>
      <c r="AK23" s="507"/>
    </row>
    <row r="24" spans="1:37" ht="54" customHeight="1">
      <c r="B24" s="557"/>
      <c r="C24" s="521"/>
      <c r="D24" s="511" t="s">
        <v>912</v>
      </c>
      <c r="E24" s="782" t="s">
        <v>913</v>
      </c>
      <c r="F24" s="782"/>
      <c r="G24" s="782"/>
      <c r="H24" s="782"/>
      <c r="I24" s="782"/>
      <c r="J24" s="782"/>
      <c r="K24" s="782"/>
      <c r="L24" s="782"/>
      <c r="M24" s="782"/>
      <c r="N24" s="782"/>
      <c r="O24" s="782"/>
      <c r="P24" s="782"/>
      <c r="Q24" s="782"/>
      <c r="R24" s="783"/>
      <c r="S24" s="614"/>
      <c r="U24" s="384"/>
      <c r="V24" s="536"/>
      <c r="W24" s="367"/>
      <c r="X24" s="536"/>
      <c r="Y24" s="531"/>
      <c r="AC24" s="507"/>
      <c r="AD24" s="507"/>
      <c r="AE24" s="507"/>
      <c r="AF24" s="507"/>
      <c r="AG24" s="507"/>
      <c r="AH24" s="507"/>
      <c r="AI24" s="507"/>
      <c r="AJ24" s="507"/>
      <c r="AK24" s="507"/>
    </row>
    <row r="25" spans="1:37" ht="26.25" customHeight="1">
      <c r="B25" s="557"/>
      <c r="C25" s="521"/>
      <c r="D25" s="511" t="s">
        <v>914</v>
      </c>
      <c r="E25" s="782" t="s">
        <v>915</v>
      </c>
      <c r="F25" s="782"/>
      <c r="G25" s="782"/>
      <c r="H25" s="782"/>
      <c r="I25" s="782"/>
      <c r="J25" s="782"/>
      <c r="K25" s="782"/>
      <c r="L25" s="782"/>
      <c r="M25" s="782"/>
      <c r="N25" s="782"/>
      <c r="O25" s="782"/>
      <c r="P25" s="782"/>
      <c r="Q25" s="782"/>
      <c r="R25" s="783"/>
      <c r="S25" s="614"/>
      <c r="U25" s="384"/>
      <c r="V25" s="536"/>
      <c r="W25" s="367"/>
      <c r="X25" s="536"/>
      <c r="Y25" s="531"/>
      <c r="AC25" s="507"/>
      <c r="AD25" s="507"/>
      <c r="AE25" s="507"/>
      <c r="AF25" s="507"/>
      <c r="AG25" s="507"/>
      <c r="AH25" s="507"/>
      <c r="AI25" s="507"/>
      <c r="AJ25" s="507"/>
      <c r="AK25" s="507"/>
    </row>
    <row r="26" spans="1:37" ht="17.25" customHeight="1">
      <c r="B26" s="615"/>
      <c r="C26" s="1084"/>
      <c r="D26" s="1084"/>
      <c r="E26" s="823"/>
      <c r="F26" s="823"/>
      <c r="G26" s="823"/>
      <c r="H26" s="823"/>
      <c r="I26" s="823"/>
      <c r="J26" s="823"/>
      <c r="K26" s="823"/>
      <c r="L26" s="823"/>
      <c r="M26" s="823"/>
      <c r="N26" s="823"/>
      <c r="O26" s="823"/>
      <c r="P26" s="823"/>
      <c r="Q26" s="823"/>
      <c r="R26" s="823"/>
      <c r="S26" s="823"/>
      <c r="T26" s="824"/>
      <c r="U26" s="383"/>
      <c r="V26" s="380"/>
      <c r="W26" s="380"/>
      <c r="X26" s="380"/>
      <c r="Y26" s="381"/>
    </row>
    <row r="27" spans="1:37" ht="4.5" customHeight="1">
      <c r="A27" s="616"/>
      <c r="B27" s="616"/>
      <c r="C27" s="616"/>
      <c r="D27" s="616"/>
      <c r="E27" s="616"/>
      <c r="F27" s="616"/>
      <c r="G27" s="616"/>
      <c r="H27" s="616"/>
      <c r="I27" s="616"/>
      <c r="J27" s="616"/>
      <c r="K27" s="616"/>
      <c r="L27" s="616"/>
      <c r="M27" s="616"/>
      <c r="N27" s="616"/>
      <c r="O27" s="616"/>
      <c r="P27" s="616"/>
      <c r="Q27" s="616"/>
      <c r="R27" s="616"/>
      <c r="S27" s="616"/>
      <c r="T27" s="616"/>
      <c r="U27" s="616"/>
      <c r="V27" s="616"/>
      <c r="W27" s="616"/>
      <c r="X27" s="616"/>
      <c r="Y27" s="616"/>
      <c r="Z27" s="616"/>
    </row>
    <row r="28" spans="1:37" ht="26.25" customHeight="1">
      <c r="B28" s="380" t="s">
        <v>916</v>
      </c>
    </row>
    <row r="29" spans="1:37" ht="6" customHeight="1">
      <c r="B29" s="525"/>
      <c r="C29" s="516"/>
      <c r="D29" s="516"/>
      <c r="E29" s="516"/>
      <c r="F29" s="516"/>
      <c r="G29" s="516"/>
      <c r="H29" s="516"/>
      <c r="I29" s="516"/>
      <c r="J29" s="516"/>
      <c r="K29" s="516"/>
      <c r="L29" s="516"/>
      <c r="M29" s="516"/>
      <c r="N29" s="516"/>
      <c r="O29" s="516"/>
      <c r="P29" s="516"/>
      <c r="Q29" s="516"/>
      <c r="R29" s="516"/>
      <c r="S29" s="516"/>
      <c r="T29" s="516"/>
      <c r="U29" s="525"/>
      <c r="V29" s="516"/>
      <c r="W29" s="516"/>
      <c r="X29" s="516"/>
      <c r="Y29" s="519"/>
    </row>
    <row r="30" spans="1:37" ht="22.5" customHeight="1">
      <c r="B30" s="384"/>
      <c r="C30" s="265" t="s">
        <v>917</v>
      </c>
      <c r="U30" s="384"/>
      <c r="Y30" s="385"/>
    </row>
    <row r="31" spans="1:37" ht="6" customHeight="1">
      <c r="B31" s="384"/>
      <c r="U31" s="384"/>
      <c r="Y31" s="385"/>
    </row>
    <row r="32" spans="1:37" ht="21" customHeight="1">
      <c r="B32" s="384"/>
      <c r="D32" s="766"/>
      <c r="E32" s="767"/>
      <c r="F32" s="767"/>
      <c r="G32" s="767"/>
      <c r="H32" s="767"/>
      <c r="I32" s="767"/>
      <c r="J32" s="767"/>
      <c r="K32" s="767"/>
      <c r="L32" s="767"/>
      <c r="M32" s="767"/>
      <c r="N32" s="512" t="s">
        <v>592</v>
      </c>
      <c r="O32" s="384"/>
      <c r="T32" s="367"/>
      <c r="U32" s="384"/>
      <c r="Y32" s="385"/>
    </row>
    <row r="33" spans="2:25" ht="9" customHeight="1">
      <c r="B33" s="384"/>
      <c r="L33" s="367"/>
      <c r="Q33" s="367"/>
      <c r="U33" s="384"/>
      <c r="Y33" s="385"/>
    </row>
    <row r="34" spans="2:25">
      <c r="B34" s="384"/>
      <c r="C34" s="265" t="s">
        <v>918</v>
      </c>
      <c r="U34" s="384"/>
      <c r="Y34" s="385"/>
    </row>
    <row r="35" spans="2:25" ht="7.5" customHeight="1">
      <c r="B35" s="384"/>
      <c r="U35" s="384"/>
      <c r="Y35" s="385"/>
    </row>
    <row r="36" spans="2:25" ht="21.75" customHeight="1">
      <c r="B36" s="384"/>
      <c r="D36" s="766"/>
      <c r="E36" s="767"/>
      <c r="F36" s="767"/>
      <c r="G36" s="767"/>
      <c r="H36" s="767"/>
      <c r="I36" s="767"/>
      <c r="J36" s="767"/>
      <c r="K36" s="767"/>
      <c r="L36" s="767"/>
      <c r="M36" s="767"/>
      <c r="N36" s="512" t="s">
        <v>592</v>
      </c>
      <c r="O36" s="384"/>
      <c r="T36" s="367"/>
      <c r="U36" s="384"/>
      <c r="Y36" s="385"/>
    </row>
    <row r="37" spans="2:25" ht="6.75" customHeight="1">
      <c r="B37" s="384"/>
      <c r="L37" s="367"/>
      <c r="Q37" s="367"/>
      <c r="U37" s="384"/>
      <c r="Y37" s="385"/>
    </row>
    <row r="38" spans="2:25" ht="15.75" customHeight="1">
      <c r="B38" s="384"/>
      <c r="C38" s="265" t="s">
        <v>919</v>
      </c>
      <c r="L38" s="367"/>
      <c r="Q38" s="367"/>
      <c r="U38" s="384"/>
      <c r="V38" s="551" t="s">
        <v>664</v>
      </c>
      <c r="W38" s="551" t="s">
        <v>269</v>
      </c>
      <c r="X38" s="551" t="s">
        <v>665</v>
      </c>
      <c r="Y38" s="385"/>
    </row>
    <row r="39" spans="2:25" ht="6.75" customHeight="1">
      <c r="B39" s="384"/>
      <c r="L39" s="367"/>
      <c r="Q39" s="367"/>
      <c r="U39" s="384"/>
      <c r="Y39" s="385"/>
    </row>
    <row r="40" spans="2:25" ht="21.75" customHeight="1">
      <c r="B40" s="384"/>
      <c r="D40" s="766"/>
      <c r="E40" s="767"/>
      <c r="F40" s="767"/>
      <c r="G40" s="767"/>
      <c r="H40" s="767"/>
      <c r="I40" s="767"/>
      <c r="J40" s="767"/>
      <c r="K40" s="767"/>
      <c r="L40" s="767"/>
      <c r="M40" s="767"/>
      <c r="N40" s="512" t="s">
        <v>674</v>
      </c>
      <c r="O40" s="384"/>
      <c r="P40" s="367" t="s">
        <v>920</v>
      </c>
      <c r="Q40" s="367"/>
      <c r="R40" s="265" t="s">
        <v>921</v>
      </c>
      <c r="U40" s="617"/>
      <c r="V40" s="367" t="s">
        <v>377</v>
      </c>
      <c r="W40" s="367" t="s">
        <v>269</v>
      </c>
      <c r="X40" s="367" t="s">
        <v>377</v>
      </c>
      <c r="Y40" s="385"/>
    </row>
    <row r="41" spans="2:25" ht="8.25" customHeight="1">
      <c r="B41" s="384"/>
      <c r="L41" s="367"/>
      <c r="Q41" s="367"/>
      <c r="U41" s="384"/>
      <c r="Y41" s="385"/>
    </row>
    <row r="42" spans="2:25" ht="14.25" customHeight="1">
      <c r="B42" s="384"/>
      <c r="C42" s="265" t="s">
        <v>922</v>
      </c>
      <c r="U42" s="384"/>
      <c r="Y42" s="385"/>
    </row>
    <row r="43" spans="2:25" ht="5.25" customHeight="1">
      <c r="B43" s="384"/>
      <c r="U43" s="384"/>
      <c r="Y43" s="385"/>
    </row>
    <row r="44" spans="2:25" ht="18" customHeight="1">
      <c r="B44" s="384" t="s">
        <v>323</v>
      </c>
      <c r="D44" s="766" t="s">
        <v>800</v>
      </c>
      <c r="E44" s="767"/>
      <c r="F44" s="768"/>
      <c r="G44" s="781"/>
      <c r="H44" s="782"/>
      <c r="I44" s="782"/>
      <c r="J44" s="782"/>
      <c r="K44" s="782"/>
      <c r="L44" s="782"/>
      <c r="M44" s="782"/>
      <c r="N44" s="782"/>
      <c r="O44" s="782"/>
      <c r="P44" s="782"/>
      <c r="Q44" s="782"/>
      <c r="R44" s="782"/>
      <c r="S44" s="783"/>
      <c r="U44" s="557"/>
      <c r="V44" s="507"/>
      <c r="W44" s="507"/>
      <c r="X44" s="507"/>
      <c r="Y44" s="385"/>
    </row>
    <row r="45" spans="2:25" ht="18.75" customHeight="1">
      <c r="B45" s="384" t="s">
        <v>323</v>
      </c>
      <c r="D45" s="766" t="s">
        <v>801</v>
      </c>
      <c r="E45" s="767"/>
      <c r="F45" s="768"/>
      <c r="G45" s="781"/>
      <c r="H45" s="782"/>
      <c r="I45" s="782"/>
      <c r="J45" s="782"/>
      <c r="K45" s="782"/>
      <c r="L45" s="782"/>
      <c r="M45" s="782"/>
      <c r="N45" s="782"/>
      <c r="O45" s="782"/>
      <c r="P45" s="782"/>
      <c r="Q45" s="782"/>
      <c r="R45" s="782"/>
      <c r="S45" s="783"/>
      <c r="U45" s="557"/>
      <c r="V45" s="507"/>
      <c r="W45" s="507"/>
      <c r="X45" s="507"/>
      <c r="Y45" s="385"/>
    </row>
    <row r="46" spans="2:25" ht="19.5" customHeight="1">
      <c r="B46" s="384" t="s">
        <v>323</v>
      </c>
      <c r="D46" s="766" t="s">
        <v>802</v>
      </c>
      <c r="E46" s="767"/>
      <c r="F46" s="768"/>
      <c r="G46" s="781"/>
      <c r="H46" s="782"/>
      <c r="I46" s="782"/>
      <c r="J46" s="782"/>
      <c r="K46" s="782"/>
      <c r="L46" s="782"/>
      <c r="M46" s="782"/>
      <c r="N46" s="782"/>
      <c r="O46" s="782"/>
      <c r="P46" s="782"/>
      <c r="Q46" s="782"/>
      <c r="R46" s="782"/>
      <c r="S46" s="783"/>
      <c r="U46" s="557"/>
      <c r="V46" s="507"/>
      <c r="W46" s="507"/>
      <c r="X46" s="507"/>
      <c r="Y46" s="385"/>
    </row>
    <row r="47" spans="2:25" ht="21" customHeight="1">
      <c r="B47" s="384"/>
      <c r="C47" s="367"/>
      <c r="D47" s="367"/>
      <c r="E47" s="367"/>
      <c r="F47" s="367"/>
      <c r="G47" s="367"/>
      <c r="H47" s="367"/>
      <c r="I47" s="367"/>
      <c r="J47" s="367"/>
      <c r="K47" s="367"/>
      <c r="L47" s="367"/>
      <c r="M47" s="367"/>
      <c r="N47" s="367"/>
      <c r="O47" s="367"/>
      <c r="U47" s="384"/>
      <c r="V47" s="551" t="s">
        <v>664</v>
      </c>
      <c r="W47" s="551" t="s">
        <v>269</v>
      </c>
      <c r="X47" s="551" t="s">
        <v>665</v>
      </c>
      <c r="Y47" s="385"/>
    </row>
    <row r="48" spans="2:25">
      <c r="B48" s="384"/>
      <c r="C48" s="265" t="s">
        <v>923</v>
      </c>
      <c r="D48" s="367"/>
      <c r="E48" s="367"/>
      <c r="F48" s="367"/>
      <c r="G48" s="367"/>
      <c r="H48" s="367"/>
      <c r="I48" s="367"/>
      <c r="J48" s="367"/>
      <c r="K48" s="367"/>
      <c r="L48" s="367"/>
      <c r="M48" s="367"/>
      <c r="N48" s="367"/>
      <c r="O48" s="367"/>
      <c r="U48" s="617"/>
      <c r="V48" s="367" t="s">
        <v>377</v>
      </c>
      <c r="W48" s="367" t="s">
        <v>269</v>
      </c>
      <c r="X48" s="367" t="s">
        <v>377</v>
      </c>
      <c r="Y48" s="385"/>
    </row>
    <row r="49" spans="1:37" ht="9" customHeight="1">
      <c r="B49" s="384"/>
      <c r="D49" s="367"/>
      <c r="E49" s="367"/>
      <c r="F49" s="367"/>
      <c r="G49" s="367"/>
      <c r="H49" s="367"/>
      <c r="I49" s="367"/>
      <c r="J49" s="367"/>
      <c r="K49" s="367"/>
      <c r="L49" s="367"/>
      <c r="M49" s="367"/>
      <c r="N49" s="367"/>
      <c r="O49" s="367"/>
      <c r="U49" s="557"/>
      <c r="V49" s="507"/>
      <c r="W49" s="507"/>
      <c r="X49" s="507"/>
      <c r="Y49" s="385"/>
      <c r="Z49" s="367"/>
      <c r="AA49" s="367"/>
      <c r="AB49" s="367"/>
    </row>
    <row r="50" spans="1:37" ht="37.5" customHeight="1">
      <c r="B50" s="384"/>
      <c r="C50" s="788" t="s">
        <v>924</v>
      </c>
      <c r="D50" s="788"/>
      <c r="E50" s="788"/>
      <c r="F50" s="788"/>
      <c r="G50" s="788"/>
      <c r="H50" s="788"/>
      <c r="I50" s="788"/>
      <c r="J50" s="788"/>
      <c r="K50" s="788"/>
      <c r="L50" s="788"/>
      <c r="M50" s="788"/>
      <c r="N50" s="788"/>
      <c r="O50" s="788"/>
      <c r="P50" s="788"/>
      <c r="Q50" s="788"/>
      <c r="R50" s="788"/>
      <c r="S50" s="788"/>
      <c r="T50" s="789"/>
      <c r="U50" s="617"/>
      <c r="V50" s="367" t="s">
        <v>377</v>
      </c>
      <c r="W50" s="367" t="s">
        <v>269</v>
      </c>
      <c r="X50" s="367" t="s">
        <v>377</v>
      </c>
      <c r="Y50" s="385"/>
    </row>
    <row r="51" spans="1:37" ht="6" customHeight="1">
      <c r="B51" s="383"/>
      <c r="C51" s="380"/>
      <c r="D51" s="380"/>
      <c r="E51" s="380"/>
      <c r="F51" s="380"/>
      <c r="G51" s="380"/>
      <c r="H51" s="380"/>
      <c r="I51" s="380"/>
      <c r="J51" s="380"/>
      <c r="K51" s="380"/>
      <c r="L51" s="380"/>
      <c r="M51" s="380"/>
      <c r="N51" s="380"/>
      <c r="O51" s="380"/>
      <c r="P51" s="380"/>
      <c r="Q51" s="380"/>
      <c r="R51" s="380"/>
      <c r="S51" s="380"/>
      <c r="T51" s="380"/>
      <c r="U51" s="383"/>
      <c r="V51" s="380"/>
      <c r="W51" s="380"/>
      <c r="X51" s="380"/>
      <c r="Y51" s="381"/>
    </row>
    <row r="52" spans="1:37">
      <c r="A52" s="507"/>
      <c r="B52" s="265" t="s">
        <v>925</v>
      </c>
      <c r="E52" s="518"/>
      <c r="F52" s="507"/>
      <c r="G52" s="507"/>
      <c r="H52" s="507"/>
      <c r="I52" s="507"/>
      <c r="J52" s="507"/>
      <c r="K52" s="507"/>
      <c r="L52" s="507"/>
      <c r="M52" s="507"/>
      <c r="N52" s="507"/>
      <c r="O52" s="507"/>
      <c r="P52" s="507"/>
      <c r="Q52" s="507"/>
      <c r="R52" s="507"/>
      <c r="S52" s="507"/>
      <c r="T52" s="507"/>
      <c r="U52" s="507"/>
      <c r="V52" s="507"/>
      <c r="W52" s="507"/>
      <c r="X52" s="507"/>
      <c r="Y52" s="507"/>
      <c r="Z52" s="507"/>
      <c r="AA52" s="507"/>
      <c r="AB52" s="507"/>
      <c r="AC52" s="507"/>
      <c r="AD52" s="507"/>
      <c r="AE52" s="507"/>
      <c r="AF52" s="507"/>
      <c r="AG52" s="507"/>
      <c r="AH52" s="507"/>
      <c r="AI52" s="507"/>
      <c r="AJ52" s="507"/>
      <c r="AK52" s="507"/>
    </row>
    <row r="53" spans="1:37">
      <c r="A53" s="507"/>
      <c r="B53" s="265" t="s">
        <v>926</v>
      </c>
      <c r="E53" s="507"/>
      <c r="F53" s="507"/>
      <c r="G53" s="507"/>
      <c r="H53" s="507"/>
      <c r="I53" s="507"/>
      <c r="J53" s="507"/>
      <c r="K53" s="507"/>
      <c r="L53" s="507"/>
      <c r="M53" s="507"/>
      <c r="N53" s="507"/>
      <c r="O53" s="507"/>
      <c r="P53" s="507"/>
      <c r="Q53" s="507"/>
      <c r="R53" s="507"/>
      <c r="S53" s="507"/>
      <c r="T53" s="507"/>
      <c r="U53" s="507"/>
      <c r="V53" s="507"/>
      <c r="W53" s="507"/>
      <c r="X53" s="507"/>
      <c r="Y53" s="507"/>
      <c r="Z53" s="507"/>
      <c r="AA53" s="507"/>
      <c r="AB53" s="507"/>
      <c r="AC53" s="507"/>
      <c r="AD53" s="507"/>
      <c r="AE53" s="507"/>
      <c r="AF53" s="507"/>
      <c r="AG53" s="507"/>
      <c r="AH53" s="507"/>
      <c r="AI53" s="507"/>
      <c r="AJ53" s="507"/>
      <c r="AK53" s="507"/>
    </row>
    <row r="122" spans="3:7">
      <c r="C122" s="380"/>
      <c r="D122" s="380"/>
      <c r="E122" s="380"/>
      <c r="F122" s="380"/>
      <c r="G122" s="380"/>
    </row>
    <row r="123" spans="3:7">
      <c r="C123" s="516"/>
    </row>
  </sheetData>
  <mergeCells count="25">
    <mergeCell ref="B4:Y4"/>
    <mergeCell ref="B6:F6"/>
    <mergeCell ref="G6:Y6"/>
    <mergeCell ref="B7:F7"/>
    <mergeCell ref="B8:F9"/>
    <mergeCell ref="H8:Y8"/>
    <mergeCell ref="H9:Y9"/>
    <mergeCell ref="D44:F44"/>
    <mergeCell ref="G44:S44"/>
    <mergeCell ref="D15:K15"/>
    <mergeCell ref="L15:N15"/>
    <mergeCell ref="C19:T19"/>
    <mergeCell ref="E23:R23"/>
    <mergeCell ref="E24:R24"/>
    <mergeCell ref="E25:R25"/>
    <mergeCell ref="C26:D26"/>
    <mergeCell ref="E26:T26"/>
    <mergeCell ref="D32:M32"/>
    <mergeCell ref="D36:M36"/>
    <mergeCell ref="D40:M40"/>
    <mergeCell ref="D45:F45"/>
    <mergeCell ref="G45:S45"/>
    <mergeCell ref="D46:F46"/>
    <mergeCell ref="G46:S46"/>
    <mergeCell ref="C50:T50"/>
  </mergeCells>
  <phoneticPr fontId="2"/>
  <dataValidations count="1">
    <dataValidation type="list" allowBlank="1" showInputMessage="1" showErrorMessage="1" sqref="G7:G9 L7 Q7 V40 X40 V50 X50 V17 X17 X21 X19 V19 V21 X48 AB49 V48 Z49" xr:uid="{00000000-0002-0000-0D00-000000000000}">
      <formula1>"□,■"</formula1>
    </dataValidation>
  </dataValidations>
  <pageMargins left="0.7" right="0.7" top="0.75" bottom="0.75" header="0.3" footer="0.3"/>
  <pageSetup paperSize="9" scale="83" orientation="portrait" r:id="rId1"/>
  <colBreaks count="1" manualBreakCount="1">
    <brk id="27"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AB123"/>
  <sheetViews>
    <sheetView view="pageBreakPreview" zoomScaleNormal="100" zoomScaleSheetLayoutView="100" workbookViewId="0"/>
  </sheetViews>
  <sheetFormatPr defaultColWidth="4" defaultRowHeight="13.5"/>
  <cols>
    <col min="1" max="1" width="1.5" style="265" customWidth="1"/>
    <col min="2" max="2" width="2.375" style="265" customWidth="1"/>
    <col min="3" max="3" width="1.125" style="265" customWidth="1"/>
    <col min="4" max="4" width="4" style="367"/>
    <col min="5" max="20" width="4" style="265"/>
    <col min="21" max="21" width="2.375" style="265" customWidth="1"/>
    <col min="22" max="22" width="4" style="265"/>
    <col min="23" max="23" width="2.25" style="265" customWidth="1"/>
    <col min="24" max="24" width="4" style="265"/>
    <col min="25" max="25" width="2.375" style="265" customWidth="1"/>
    <col min="26" max="26" width="1.5" style="265" customWidth="1"/>
    <col min="27" max="16384" width="4" style="265"/>
  </cols>
  <sheetData>
    <row r="2" spans="2:28">
      <c r="B2" s="265" t="s">
        <v>927</v>
      </c>
      <c r="C2" s="521"/>
      <c r="D2" s="618"/>
      <c r="E2" s="521"/>
      <c r="F2" s="521"/>
      <c r="G2" s="521"/>
      <c r="H2" s="521"/>
      <c r="I2" s="521"/>
      <c r="J2" s="521"/>
      <c r="K2" s="521"/>
      <c r="L2" s="521"/>
      <c r="M2" s="521"/>
      <c r="N2" s="521"/>
      <c r="O2" s="521"/>
      <c r="P2" s="521"/>
      <c r="Q2" s="521"/>
      <c r="R2" s="521"/>
      <c r="S2" s="521"/>
      <c r="T2" s="521"/>
      <c r="U2" s="521"/>
      <c r="V2" s="521"/>
      <c r="W2" s="521"/>
      <c r="X2" s="521"/>
      <c r="Y2" s="521"/>
    </row>
    <row r="4" spans="2:28">
      <c r="B4" s="761" t="s">
        <v>928</v>
      </c>
      <c r="C4" s="761"/>
      <c r="D4" s="761"/>
      <c r="E4" s="761"/>
      <c r="F4" s="761"/>
      <c r="G4" s="761"/>
      <c r="H4" s="761"/>
      <c r="I4" s="761"/>
      <c r="J4" s="761"/>
      <c r="K4" s="761"/>
      <c r="L4" s="761"/>
      <c r="M4" s="761"/>
      <c r="N4" s="761"/>
      <c r="O4" s="761"/>
      <c r="P4" s="761"/>
      <c r="Q4" s="761"/>
      <c r="R4" s="761"/>
      <c r="S4" s="761"/>
      <c r="T4" s="761"/>
      <c r="U4" s="761"/>
      <c r="V4" s="761"/>
      <c r="W4" s="761"/>
      <c r="X4" s="761"/>
      <c r="Y4" s="761"/>
    </row>
    <row r="6" spans="2:28" ht="23.25" customHeight="1">
      <c r="B6" s="1041" t="s">
        <v>901</v>
      </c>
      <c r="C6" s="1041"/>
      <c r="D6" s="1041"/>
      <c r="E6" s="1041"/>
      <c r="F6" s="1041"/>
      <c r="G6" s="1049"/>
      <c r="H6" s="1050"/>
      <c r="I6" s="1050"/>
      <c r="J6" s="1050"/>
      <c r="K6" s="1050"/>
      <c r="L6" s="1050"/>
      <c r="M6" s="1050"/>
      <c r="N6" s="1050"/>
      <c r="O6" s="1050"/>
      <c r="P6" s="1050"/>
      <c r="Q6" s="1050"/>
      <c r="R6" s="1050"/>
      <c r="S6" s="1050"/>
      <c r="T6" s="1050"/>
      <c r="U6" s="1050"/>
      <c r="V6" s="1050"/>
      <c r="W6" s="1050"/>
      <c r="X6" s="1050"/>
      <c r="Y6" s="1081"/>
    </row>
    <row r="7" spans="2:28" ht="23.25" customHeight="1">
      <c r="B7" s="1041" t="s">
        <v>647</v>
      </c>
      <c r="C7" s="1041"/>
      <c r="D7" s="1041"/>
      <c r="E7" s="1041"/>
      <c r="F7" s="1041"/>
      <c r="G7" s="513" t="s">
        <v>377</v>
      </c>
      <c r="H7" s="512" t="s">
        <v>728</v>
      </c>
      <c r="I7" s="512"/>
      <c r="J7" s="512"/>
      <c r="K7" s="512"/>
      <c r="L7" s="513" t="s">
        <v>377</v>
      </c>
      <c r="M7" s="512" t="s">
        <v>729</v>
      </c>
      <c r="N7" s="512"/>
      <c r="O7" s="512"/>
      <c r="P7" s="512"/>
      <c r="Q7" s="513" t="s">
        <v>377</v>
      </c>
      <c r="R7" s="512" t="s">
        <v>730</v>
      </c>
      <c r="S7" s="512"/>
      <c r="T7" s="512"/>
      <c r="U7" s="512"/>
      <c r="V7" s="512"/>
      <c r="W7" s="514"/>
      <c r="X7" s="514"/>
      <c r="Y7" s="515"/>
    </row>
    <row r="9" spans="2:28">
      <c r="B9" s="525"/>
      <c r="C9" s="516"/>
      <c r="D9" s="517"/>
      <c r="E9" s="516"/>
      <c r="F9" s="516"/>
      <c r="G9" s="516"/>
      <c r="H9" s="516"/>
      <c r="I9" s="516"/>
      <c r="J9" s="516"/>
      <c r="K9" s="516"/>
      <c r="L9" s="516"/>
      <c r="M9" s="516"/>
      <c r="N9" s="516"/>
      <c r="O9" s="516"/>
      <c r="P9" s="516"/>
      <c r="Q9" s="516"/>
      <c r="R9" s="516"/>
      <c r="S9" s="516"/>
      <c r="T9" s="519"/>
      <c r="U9" s="516"/>
      <c r="V9" s="516"/>
      <c r="W9" s="516"/>
      <c r="X9" s="516"/>
      <c r="Y9" s="519"/>
      <c r="Z9" s="521"/>
      <c r="AA9" s="521"/>
      <c r="AB9" s="521"/>
    </row>
    <row r="10" spans="2:28">
      <c r="B10" s="384" t="s">
        <v>929</v>
      </c>
      <c r="T10" s="385"/>
      <c r="V10" s="551" t="s">
        <v>664</v>
      </c>
      <c r="W10" s="551" t="s">
        <v>269</v>
      </c>
      <c r="X10" s="551" t="s">
        <v>665</v>
      </c>
      <c r="Y10" s="385"/>
      <c r="Z10" s="521"/>
      <c r="AA10" s="521"/>
      <c r="AB10" s="521"/>
    </row>
    <row r="11" spans="2:28">
      <c r="B11" s="384"/>
      <c r="T11" s="385"/>
      <c r="Y11" s="385"/>
      <c r="Z11" s="521"/>
      <c r="AA11" s="521"/>
      <c r="AB11" s="521"/>
    </row>
    <row r="12" spans="2:28" ht="17.25" customHeight="1">
      <c r="B12" s="384"/>
      <c r="D12" s="367" t="s">
        <v>743</v>
      </c>
      <c r="E12" s="876" t="s">
        <v>930</v>
      </c>
      <c r="F12" s="876"/>
      <c r="G12" s="876"/>
      <c r="H12" s="876"/>
      <c r="I12" s="876"/>
      <c r="J12" s="876"/>
      <c r="K12" s="876"/>
      <c r="L12" s="876"/>
      <c r="M12" s="876"/>
      <c r="N12" s="876"/>
      <c r="O12" s="876"/>
      <c r="P12" s="876"/>
      <c r="Q12" s="876"/>
      <c r="R12" s="876"/>
      <c r="S12" s="876"/>
      <c r="T12" s="1052"/>
      <c r="V12" s="367" t="s">
        <v>377</v>
      </c>
      <c r="W12" s="367" t="s">
        <v>269</v>
      </c>
      <c r="X12" s="367" t="s">
        <v>377</v>
      </c>
      <c r="Y12" s="531"/>
    </row>
    <row r="13" spans="2:28" ht="10.5" customHeight="1">
      <c r="B13" s="384"/>
      <c r="T13" s="385"/>
      <c r="V13" s="367"/>
      <c r="W13" s="367"/>
      <c r="X13" s="367"/>
      <c r="Y13" s="535"/>
    </row>
    <row r="14" spans="2:28" ht="30.75" customHeight="1">
      <c r="B14" s="384"/>
      <c r="D14" s="367" t="s">
        <v>745</v>
      </c>
      <c r="E14" s="788" t="s">
        <v>931</v>
      </c>
      <c r="F14" s="788"/>
      <c r="G14" s="788"/>
      <c r="H14" s="788"/>
      <c r="I14" s="788"/>
      <c r="J14" s="788"/>
      <c r="K14" s="788"/>
      <c r="L14" s="788"/>
      <c r="M14" s="788"/>
      <c r="N14" s="788"/>
      <c r="O14" s="788"/>
      <c r="P14" s="788"/>
      <c r="Q14" s="788"/>
      <c r="R14" s="788"/>
      <c r="S14" s="788"/>
      <c r="T14" s="789"/>
      <c r="V14" s="367" t="s">
        <v>377</v>
      </c>
      <c r="W14" s="367" t="s">
        <v>269</v>
      </c>
      <c r="X14" s="367" t="s">
        <v>377</v>
      </c>
      <c r="Y14" s="531"/>
    </row>
    <row r="15" spans="2:28" ht="9" customHeight="1">
      <c r="B15" s="384"/>
      <c r="T15" s="385"/>
      <c r="V15" s="367"/>
      <c r="W15" s="367"/>
      <c r="X15" s="367"/>
      <c r="Y15" s="535"/>
    </row>
    <row r="16" spans="2:28" ht="41.25" customHeight="1">
      <c r="B16" s="384"/>
      <c r="D16" s="367" t="s">
        <v>749</v>
      </c>
      <c r="E16" s="788" t="s">
        <v>932</v>
      </c>
      <c r="F16" s="788"/>
      <c r="G16" s="788"/>
      <c r="H16" s="788"/>
      <c r="I16" s="788"/>
      <c r="J16" s="788"/>
      <c r="K16" s="788"/>
      <c r="L16" s="788"/>
      <c r="M16" s="788"/>
      <c r="N16" s="788"/>
      <c r="O16" s="788"/>
      <c r="P16" s="788"/>
      <c r="Q16" s="788"/>
      <c r="R16" s="788"/>
      <c r="S16" s="788"/>
      <c r="T16" s="789"/>
      <c r="V16" s="367" t="s">
        <v>377</v>
      </c>
      <c r="W16" s="367" t="s">
        <v>269</v>
      </c>
      <c r="X16" s="367" t="s">
        <v>377</v>
      </c>
      <c r="Y16" s="531"/>
    </row>
    <row r="17" spans="2:28" ht="7.5" customHeight="1">
      <c r="B17" s="384"/>
      <c r="T17" s="385"/>
      <c r="V17" s="507"/>
      <c r="W17" s="507"/>
      <c r="X17" s="507"/>
      <c r="Y17" s="531"/>
    </row>
    <row r="18" spans="2:28" ht="17.25" customHeight="1">
      <c r="B18" s="384"/>
      <c r="D18" s="367" t="s">
        <v>933</v>
      </c>
      <c r="E18" s="876" t="s">
        <v>934</v>
      </c>
      <c r="F18" s="876"/>
      <c r="G18" s="876"/>
      <c r="H18" s="876"/>
      <c r="I18" s="876"/>
      <c r="J18" s="876"/>
      <c r="K18" s="876"/>
      <c r="L18" s="876"/>
      <c r="M18" s="876"/>
      <c r="N18" s="876"/>
      <c r="O18" s="876"/>
      <c r="P18" s="876"/>
      <c r="Q18" s="876"/>
      <c r="R18" s="876"/>
      <c r="S18" s="876"/>
      <c r="T18" s="1052"/>
      <c r="V18" s="367" t="s">
        <v>377</v>
      </c>
      <c r="W18" s="367" t="s">
        <v>269</v>
      </c>
      <c r="X18" s="367" t="s">
        <v>377</v>
      </c>
      <c r="Y18" s="531"/>
    </row>
    <row r="19" spans="2:28" ht="6.75" customHeight="1">
      <c r="B19" s="384"/>
      <c r="T19" s="385"/>
      <c r="Y19" s="385"/>
    </row>
    <row r="20" spans="2:28" ht="36" customHeight="1">
      <c r="B20" s="384"/>
      <c r="D20" s="367" t="s">
        <v>935</v>
      </c>
      <c r="E20" s="788" t="s">
        <v>936</v>
      </c>
      <c r="F20" s="788"/>
      <c r="G20" s="788"/>
      <c r="H20" s="788"/>
      <c r="I20" s="788"/>
      <c r="J20" s="788"/>
      <c r="K20" s="788"/>
      <c r="L20" s="788"/>
      <c r="M20" s="788"/>
      <c r="N20" s="788"/>
      <c r="O20" s="788"/>
      <c r="P20" s="788"/>
      <c r="Q20" s="788"/>
      <c r="R20" s="788"/>
      <c r="S20" s="788"/>
      <c r="T20" s="789"/>
      <c r="V20" s="367" t="s">
        <v>377</v>
      </c>
      <c r="W20" s="367" t="s">
        <v>269</v>
      </c>
      <c r="X20" s="367" t="s">
        <v>377</v>
      </c>
      <c r="Y20" s="531"/>
    </row>
    <row r="21" spans="2:28" ht="6.75" customHeight="1">
      <c r="B21" s="383"/>
      <c r="C21" s="380"/>
      <c r="D21" s="386"/>
      <c r="E21" s="380"/>
      <c r="F21" s="380"/>
      <c r="G21" s="380"/>
      <c r="H21" s="380"/>
      <c r="I21" s="380"/>
      <c r="J21" s="380"/>
      <c r="K21" s="380"/>
      <c r="L21" s="380"/>
      <c r="M21" s="380"/>
      <c r="N21" s="380"/>
      <c r="O21" s="380"/>
      <c r="P21" s="380"/>
      <c r="Q21" s="380"/>
      <c r="R21" s="380"/>
      <c r="S21" s="380"/>
      <c r="T21" s="381"/>
      <c r="U21" s="380"/>
      <c r="V21" s="380"/>
      <c r="W21" s="380"/>
      <c r="X21" s="380"/>
      <c r="Y21" s="381"/>
    </row>
    <row r="22" spans="2:28" ht="6.75" customHeight="1"/>
    <row r="23" spans="2:28" ht="35.25" customHeight="1">
      <c r="B23" s="761" t="s">
        <v>271</v>
      </c>
      <c r="C23" s="761"/>
      <c r="D23" s="761"/>
      <c r="E23" s="788" t="s">
        <v>937</v>
      </c>
      <c r="F23" s="788"/>
      <c r="G23" s="788"/>
      <c r="H23" s="788"/>
      <c r="I23" s="788"/>
      <c r="J23" s="788"/>
      <c r="K23" s="788"/>
      <c r="L23" s="788"/>
      <c r="M23" s="788"/>
      <c r="N23" s="788"/>
      <c r="O23" s="788"/>
      <c r="P23" s="788"/>
      <c r="Q23" s="788"/>
      <c r="R23" s="788"/>
      <c r="S23" s="788"/>
      <c r="T23" s="788"/>
      <c r="U23" s="788"/>
      <c r="V23" s="788"/>
      <c r="W23" s="788"/>
      <c r="X23" s="788"/>
      <c r="Y23" s="788"/>
    </row>
    <row r="24" spans="2:28" ht="24.75" customHeight="1">
      <c r="B24" s="761" t="s">
        <v>938</v>
      </c>
      <c r="C24" s="761"/>
      <c r="D24" s="761"/>
      <c r="E24" s="788" t="s">
        <v>766</v>
      </c>
      <c r="F24" s="788"/>
      <c r="G24" s="788"/>
      <c r="H24" s="788"/>
      <c r="I24" s="788"/>
      <c r="J24" s="788"/>
      <c r="K24" s="788"/>
      <c r="L24" s="788"/>
      <c r="M24" s="788"/>
      <c r="N24" s="788"/>
      <c r="O24" s="788"/>
      <c r="P24" s="788"/>
      <c r="Q24" s="788"/>
      <c r="R24" s="788"/>
      <c r="S24" s="788"/>
      <c r="T24" s="788"/>
      <c r="U24" s="788"/>
      <c r="V24" s="788"/>
      <c r="W24" s="788"/>
      <c r="X24" s="788"/>
      <c r="Y24" s="788"/>
      <c r="Z24" s="539"/>
    </row>
    <row r="25" spans="2:28" ht="7.5" customHeight="1">
      <c r="K25" s="521"/>
      <c r="L25" s="521"/>
      <c r="M25" s="521"/>
      <c r="N25" s="521"/>
      <c r="O25" s="521"/>
      <c r="P25" s="521"/>
      <c r="Q25" s="521"/>
      <c r="R25" s="521"/>
      <c r="S25" s="521"/>
      <c r="T25" s="521"/>
      <c r="U25" s="521"/>
      <c r="V25" s="521"/>
      <c r="W25" s="521"/>
      <c r="X25" s="521"/>
      <c r="Y25" s="521"/>
      <c r="Z25" s="521"/>
      <c r="AA25" s="521"/>
      <c r="AB25" s="521"/>
    </row>
    <row r="122" spans="3:7">
      <c r="C122" s="380"/>
      <c r="D122" s="386"/>
      <c r="E122" s="380"/>
      <c r="F122" s="380"/>
      <c r="G122" s="380"/>
    </row>
    <row r="123" spans="3:7">
      <c r="C123" s="516"/>
    </row>
  </sheetData>
  <mergeCells count="13">
    <mergeCell ref="B24:D24"/>
    <mergeCell ref="E24:Y24"/>
    <mergeCell ref="B4:Y4"/>
    <mergeCell ref="B6:F6"/>
    <mergeCell ref="G6:Y6"/>
    <mergeCell ref="B7:F7"/>
    <mergeCell ref="E12:T12"/>
    <mergeCell ref="E14:T14"/>
    <mergeCell ref="E16:T16"/>
    <mergeCell ref="E18:T18"/>
    <mergeCell ref="E20:T20"/>
    <mergeCell ref="B23:D23"/>
    <mergeCell ref="E23:Y23"/>
  </mergeCells>
  <phoneticPr fontId="2"/>
  <dataValidations count="1">
    <dataValidation type="list" allowBlank="1" showInputMessage="1" showErrorMessage="1" sqref="V12 X12 V14 X14 V16 X16 V18 X18 V20 X20 G7 L7 Q7" xr:uid="{00000000-0002-0000-0E00-000000000000}">
      <formula1>"□,■"</formula1>
    </dataValidation>
  </dataValidations>
  <pageMargins left="0.7" right="0.7" top="0.75" bottom="0.75" header="0.3" footer="0.3"/>
  <pageSetup paperSize="9" scale="91"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AB123"/>
  <sheetViews>
    <sheetView view="pageBreakPreview" zoomScale="60" zoomScaleNormal="85" workbookViewId="0"/>
  </sheetViews>
  <sheetFormatPr defaultColWidth="4" defaultRowHeight="13.5"/>
  <cols>
    <col min="1" max="1" width="1.5" style="265" customWidth="1"/>
    <col min="2" max="2" width="2.375" style="265" customWidth="1"/>
    <col min="3" max="3" width="1.125" style="265" customWidth="1"/>
    <col min="4" max="17" width="4" style="265"/>
    <col min="18" max="18" width="5.125" style="265" customWidth="1"/>
    <col min="19" max="19" width="8.125" style="265" customWidth="1"/>
    <col min="20" max="20" width="4" style="265"/>
    <col min="21" max="21" width="2.375" style="265" customWidth="1"/>
    <col min="22" max="22" width="4" style="265"/>
    <col min="23" max="23" width="2.25" style="265" customWidth="1"/>
    <col min="24" max="24" width="4" style="265"/>
    <col min="25" max="25" width="2.375" style="265" customWidth="1"/>
    <col min="26" max="26" width="1.5" style="265" customWidth="1"/>
    <col min="27" max="16384" width="4" style="265"/>
  </cols>
  <sheetData>
    <row r="2" spans="2:25">
      <c r="B2" s="265" t="s">
        <v>939</v>
      </c>
      <c r="C2" s="521"/>
      <c r="D2" s="521"/>
      <c r="E2" s="521"/>
      <c r="F2" s="521"/>
      <c r="G2" s="521"/>
      <c r="H2" s="521"/>
      <c r="I2" s="521"/>
      <c r="J2" s="521"/>
      <c r="K2" s="521"/>
      <c r="L2" s="521"/>
      <c r="M2" s="521"/>
      <c r="N2" s="521"/>
      <c r="O2" s="521"/>
      <c r="P2" s="521"/>
      <c r="Q2" s="521"/>
      <c r="R2" s="521"/>
      <c r="S2" s="521"/>
      <c r="T2" s="521"/>
      <c r="U2" s="521"/>
      <c r="V2" s="521"/>
      <c r="W2" s="521"/>
      <c r="X2" s="521"/>
      <c r="Y2" s="521"/>
    </row>
    <row r="4" spans="2:25">
      <c r="B4" s="761" t="s">
        <v>940</v>
      </c>
      <c r="C4" s="761"/>
      <c r="D4" s="761"/>
      <c r="E4" s="761"/>
      <c r="F4" s="761"/>
      <c r="G4" s="761"/>
      <c r="H4" s="761"/>
      <c r="I4" s="761"/>
      <c r="J4" s="761"/>
      <c r="K4" s="761"/>
      <c r="L4" s="761"/>
      <c r="M4" s="761"/>
      <c r="N4" s="761"/>
      <c r="O4" s="761"/>
      <c r="P4" s="761"/>
      <c r="Q4" s="761"/>
      <c r="R4" s="761"/>
      <c r="S4" s="761"/>
      <c r="T4" s="761"/>
      <c r="U4" s="761"/>
      <c r="V4" s="761"/>
      <c r="W4" s="761"/>
      <c r="X4" s="761"/>
      <c r="Y4" s="761"/>
    </row>
    <row r="6" spans="2:25" ht="23.25" customHeight="1">
      <c r="B6" s="1041" t="s">
        <v>901</v>
      </c>
      <c r="C6" s="1041"/>
      <c r="D6" s="1041"/>
      <c r="E6" s="1041"/>
      <c r="F6" s="1041"/>
      <c r="G6" s="1049"/>
      <c r="H6" s="1050"/>
      <c r="I6" s="1050"/>
      <c r="J6" s="1050"/>
      <c r="K6" s="1050"/>
      <c r="L6" s="1050"/>
      <c r="M6" s="1050"/>
      <c r="N6" s="1050"/>
      <c r="O6" s="1050"/>
      <c r="P6" s="1050"/>
      <c r="Q6" s="1050"/>
      <c r="R6" s="1050"/>
      <c r="S6" s="1050"/>
      <c r="T6" s="1050"/>
      <c r="U6" s="1050"/>
      <c r="V6" s="1050"/>
      <c r="W6" s="1050"/>
      <c r="X6" s="1050"/>
      <c r="Y6" s="1081"/>
    </row>
    <row r="7" spans="2:25" ht="23.25" customHeight="1">
      <c r="B7" s="1041" t="s">
        <v>647</v>
      </c>
      <c r="C7" s="1041"/>
      <c r="D7" s="1041"/>
      <c r="E7" s="1041"/>
      <c r="F7" s="1041"/>
      <c r="G7" s="513" t="s">
        <v>377</v>
      </c>
      <c r="H7" s="512" t="s">
        <v>728</v>
      </c>
      <c r="I7" s="512"/>
      <c r="J7" s="512"/>
      <c r="K7" s="512"/>
      <c r="L7" s="513" t="s">
        <v>377</v>
      </c>
      <c r="M7" s="512" t="s">
        <v>729</v>
      </c>
      <c r="N7" s="512"/>
      <c r="O7" s="512"/>
      <c r="P7" s="512"/>
      <c r="Q7" s="513" t="s">
        <v>377</v>
      </c>
      <c r="R7" s="512" t="s">
        <v>730</v>
      </c>
      <c r="S7" s="512"/>
      <c r="T7" s="512"/>
      <c r="U7" s="512"/>
      <c r="V7" s="512"/>
      <c r="W7" s="514"/>
      <c r="X7" s="514"/>
      <c r="Y7" s="515"/>
    </row>
    <row r="8" spans="2:25" ht="20.100000000000001" customHeight="1">
      <c r="B8" s="1024" t="s">
        <v>661</v>
      </c>
      <c r="C8" s="1025"/>
      <c r="D8" s="1025"/>
      <c r="E8" s="1025"/>
      <c r="F8" s="1026"/>
      <c r="G8" s="527" t="s">
        <v>377</v>
      </c>
      <c r="H8" s="875" t="s">
        <v>941</v>
      </c>
      <c r="I8" s="875"/>
      <c r="J8" s="875"/>
      <c r="K8" s="875"/>
      <c r="L8" s="875"/>
      <c r="M8" s="875"/>
      <c r="N8" s="875"/>
      <c r="O8" s="875"/>
      <c r="P8" s="875"/>
      <c r="Q8" s="875"/>
      <c r="R8" s="875"/>
      <c r="S8" s="875"/>
      <c r="T8" s="875"/>
      <c r="U8" s="875"/>
      <c r="V8" s="875"/>
      <c r="W8" s="875"/>
      <c r="X8" s="875"/>
      <c r="Y8" s="877"/>
    </row>
    <row r="9" spans="2:25" ht="20.100000000000001" customHeight="1">
      <c r="B9" s="1027"/>
      <c r="C9" s="761"/>
      <c r="D9" s="761"/>
      <c r="E9" s="761"/>
      <c r="F9" s="1028"/>
      <c r="G9" s="532" t="s">
        <v>377</v>
      </c>
      <c r="H9" s="876" t="s">
        <v>942</v>
      </c>
      <c r="I9" s="876"/>
      <c r="J9" s="876"/>
      <c r="K9" s="876"/>
      <c r="L9" s="876"/>
      <c r="M9" s="876"/>
      <c r="N9" s="876"/>
      <c r="O9" s="876"/>
      <c r="P9" s="876"/>
      <c r="Q9" s="876"/>
      <c r="R9" s="876"/>
      <c r="S9" s="876"/>
      <c r="T9" s="876"/>
      <c r="U9" s="876"/>
      <c r="V9" s="876"/>
      <c r="W9" s="876"/>
      <c r="X9" s="876"/>
      <c r="Y9" s="1052"/>
    </row>
    <row r="10" spans="2:25" ht="20.100000000000001" customHeight="1">
      <c r="B10" s="836"/>
      <c r="C10" s="837"/>
      <c r="D10" s="837"/>
      <c r="E10" s="837"/>
      <c r="F10" s="838"/>
      <c r="G10" s="379" t="s">
        <v>377</v>
      </c>
      <c r="H10" s="881" t="s">
        <v>943</v>
      </c>
      <c r="I10" s="881"/>
      <c r="J10" s="881"/>
      <c r="K10" s="881"/>
      <c r="L10" s="881"/>
      <c r="M10" s="881"/>
      <c r="N10" s="881"/>
      <c r="O10" s="881"/>
      <c r="P10" s="881"/>
      <c r="Q10" s="881"/>
      <c r="R10" s="881"/>
      <c r="S10" s="881"/>
      <c r="T10" s="881"/>
      <c r="U10" s="881"/>
      <c r="V10" s="881"/>
      <c r="W10" s="881"/>
      <c r="X10" s="881"/>
      <c r="Y10" s="882"/>
    </row>
    <row r="11" spans="2:25" ht="10.5" customHeight="1">
      <c r="B11" s="367"/>
      <c r="C11" s="367"/>
      <c r="D11" s="367"/>
      <c r="E11" s="367"/>
      <c r="F11" s="367"/>
      <c r="G11" s="507"/>
      <c r="I11" s="538"/>
      <c r="J11" s="538"/>
      <c r="K11" s="538"/>
      <c r="L11" s="538"/>
      <c r="M11" s="538"/>
      <c r="N11" s="538"/>
      <c r="O11" s="538"/>
      <c r="P11" s="538"/>
      <c r="Q11" s="538"/>
      <c r="R11" s="538"/>
      <c r="S11" s="538"/>
      <c r="T11" s="538"/>
      <c r="U11" s="538"/>
      <c r="V11" s="538"/>
      <c r="W11" s="538"/>
      <c r="X11" s="538"/>
      <c r="Y11" s="538"/>
    </row>
    <row r="12" spans="2:25" ht="15.75" customHeight="1">
      <c r="B12" s="525"/>
      <c r="C12" s="517"/>
      <c r="D12" s="517"/>
      <c r="E12" s="517"/>
      <c r="F12" s="517"/>
      <c r="G12" s="518"/>
      <c r="H12" s="516"/>
      <c r="I12" s="619"/>
      <c r="J12" s="619"/>
      <c r="K12" s="619"/>
      <c r="L12" s="619"/>
      <c r="M12" s="619"/>
      <c r="N12" s="619"/>
      <c r="O12" s="619"/>
      <c r="P12" s="619"/>
      <c r="Q12" s="619"/>
      <c r="R12" s="619"/>
      <c r="S12" s="619"/>
      <c r="T12" s="620"/>
      <c r="U12" s="525"/>
      <c r="V12" s="613"/>
      <c r="W12" s="613"/>
      <c r="X12" s="613"/>
      <c r="Y12" s="519"/>
    </row>
    <row r="13" spans="2:25" ht="15.75" customHeight="1">
      <c r="B13" s="384" t="s">
        <v>944</v>
      </c>
      <c r="C13" s="367"/>
      <c r="D13" s="367"/>
      <c r="E13" s="367"/>
      <c r="F13" s="367"/>
      <c r="G13" s="507"/>
      <c r="I13" s="538"/>
      <c r="J13" s="538"/>
      <c r="K13" s="538"/>
      <c r="L13" s="538"/>
      <c r="M13" s="538"/>
      <c r="N13" s="538"/>
      <c r="O13" s="538"/>
      <c r="P13" s="538"/>
      <c r="Q13" s="538"/>
      <c r="R13" s="538"/>
      <c r="S13" s="538"/>
      <c r="T13" s="538"/>
      <c r="U13" s="384"/>
      <c r="V13" s="551" t="s">
        <v>664</v>
      </c>
      <c r="W13" s="551" t="s">
        <v>269</v>
      </c>
      <c r="X13" s="551" t="s">
        <v>665</v>
      </c>
      <c r="Y13" s="385"/>
    </row>
    <row r="14" spans="2:25" ht="9.75" customHeight="1">
      <c r="B14" s="384"/>
      <c r="C14" s="367"/>
      <c r="D14" s="367"/>
      <c r="E14" s="367"/>
      <c r="F14" s="367"/>
      <c r="G14" s="507"/>
      <c r="I14" s="538"/>
      <c r="J14" s="538"/>
      <c r="K14" s="538"/>
      <c r="L14" s="538"/>
      <c r="M14" s="538"/>
      <c r="N14" s="538"/>
      <c r="O14" s="538"/>
      <c r="P14" s="538"/>
      <c r="Q14" s="538"/>
      <c r="R14" s="538"/>
      <c r="S14" s="538"/>
      <c r="T14" s="538"/>
      <c r="U14" s="384"/>
      <c r="V14" s="551"/>
      <c r="W14" s="551"/>
      <c r="X14" s="551"/>
      <c r="Y14" s="385"/>
    </row>
    <row r="15" spans="2:25" ht="15.75" customHeight="1">
      <c r="B15" s="384"/>
      <c r="C15" s="265" t="s">
        <v>945</v>
      </c>
      <c r="D15" s="367"/>
      <c r="E15" s="367"/>
      <c r="F15" s="367"/>
      <c r="G15" s="507"/>
      <c r="I15" s="538"/>
      <c r="J15" s="538"/>
      <c r="K15" s="538"/>
      <c r="L15" s="538"/>
      <c r="M15" s="538"/>
      <c r="N15" s="538"/>
      <c r="O15" s="538"/>
      <c r="P15" s="538"/>
      <c r="Q15" s="538"/>
      <c r="R15" s="538"/>
      <c r="S15" s="538"/>
      <c r="T15" s="538"/>
      <c r="U15" s="384"/>
      <c r="Y15" s="385"/>
    </row>
    <row r="16" spans="2:25" ht="31.5" customHeight="1">
      <c r="B16" s="384"/>
      <c r="C16" s="770" t="s">
        <v>946</v>
      </c>
      <c r="D16" s="770"/>
      <c r="E16" s="770"/>
      <c r="F16" s="763"/>
      <c r="G16" s="527" t="s">
        <v>743</v>
      </c>
      <c r="H16" s="875" t="s">
        <v>947</v>
      </c>
      <c r="I16" s="875"/>
      <c r="J16" s="875"/>
      <c r="K16" s="875"/>
      <c r="L16" s="875"/>
      <c r="M16" s="875"/>
      <c r="N16" s="875"/>
      <c r="O16" s="875"/>
      <c r="P16" s="875"/>
      <c r="Q16" s="875"/>
      <c r="R16" s="875"/>
      <c r="S16" s="877"/>
      <c r="T16" s="507"/>
      <c r="U16" s="384"/>
      <c r="V16" s="367" t="s">
        <v>377</v>
      </c>
      <c r="W16" s="367" t="s">
        <v>269</v>
      </c>
      <c r="X16" s="367" t="s">
        <v>377</v>
      </c>
      <c r="Y16" s="531"/>
    </row>
    <row r="17" spans="2:25" ht="32.25" customHeight="1">
      <c r="B17" s="557"/>
      <c r="C17" s="770"/>
      <c r="D17" s="770"/>
      <c r="E17" s="770"/>
      <c r="F17" s="763"/>
      <c r="G17" s="566" t="s">
        <v>745</v>
      </c>
      <c r="H17" s="791" t="s">
        <v>948</v>
      </c>
      <c r="I17" s="791"/>
      <c r="J17" s="791"/>
      <c r="K17" s="791"/>
      <c r="L17" s="791"/>
      <c r="M17" s="791"/>
      <c r="N17" s="791"/>
      <c r="O17" s="791"/>
      <c r="P17" s="791"/>
      <c r="Q17" s="791"/>
      <c r="R17" s="791"/>
      <c r="S17" s="792"/>
      <c r="T17" s="539"/>
      <c r="U17" s="384"/>
      <c r="V17" s="367" t="s">
        <v>377</v>
      </c>
      <c r="W17" s="367" t="s">
        <v>269</v>
      </c>
      <c r="X17" s="367" t="s">
        <v>377</v>
      </c>
      <c r="Y17" s="535"/>
    </row>
    <row r="18" spans="2:25" ht="5.25" customHeight="1">
      <c r="B18" s="557"/>
      <c r="C18" s="507"/>
      <c r="D18" s="507"/>
      <c r="E18" s="507"/>
      <c r="F18" s="507"/>
      <c r="U18" s="384"/>
      <c r="Y18" s="385"/>
    </row>
    <row r="19" spans="2:25" ht="17.25" customHeight="1">
      <c r="B19" s="557"/>
      <c r="C19" s="507" t="s">
        <v>949</v>
      </c>
      <c r="D19" s="507"/>
      <c r="E19" s="507"/>
      <c r="F19" s="507"/>
      <c r="U19" s="384"/>
      <c r="Y19" s="385"/>
    </row>
    <row r="20" spans="2:25" ht="32.25" customHeight="1">
      <c r="B20" s="557"/>
      <c r="C20" s="770" t="s">
        <v>950</v>
      </c>
      <c r="D20" s="1041"/>
      <c r="E20" s="1041"/>
      <c r="F20" s="766"/>
      <c r="G20" s="527" t="s">
        <v>743</v>
      </c>
      <c r="H20" s="775" t="s">
        <v>951</v>
      </c>
      <c r="I20" s="775"/>
      <c r="J20" s="775"/>
      <c r="K20" s="775"/>
      <c r="L20" s="775"/>
      <c r="M20" s="775"/>
      <c r="N20" s="775"/>
      <c r="O20" s="775"/>
      <c r="P20" s="775"/>
      <c r="Q20" s="775"/>
      <c r="R20" s="775"/>
      <c r="S20" s="786"/>
      <c r="U20" s="384"/>
      <c r="V20" s="367" t="s">
        <v>377</v>
      </c>
      <c r="W20" s="367" t="s">
        <v>269</v>
      </c>
      <c r="X20" s="367" t="s">
        <v>377</v>
      </c>
      <c r="Y20" s="531"/>
    </row>
    <row r="21" spans="2:25" ht="31.5" customHeight="1">
      <c r="B21" s="557"/>
      <c r="C21" s="1041"/>
      <c r="D21" s="1041"/>
      <c r="E21" s="1041"/>
      <c r="F21" s="766"/>
      <c r="G21" s="379" t="s">
        <v>745</v>
      </c>
      <c r="H21" s="791" t="s">
        <v>952</v>
      </c>
      <c r="I21" s="791"/>
      <c r="J21" s="791"/>
      <c r="K21" s="791"/>
      <c r="L21" s="791"/>
      <c r="M21" s="791"/>
      <c r="N21" s="791"/>
      <c r="O21" s="791"/>
      <c r="P21" s="791"/>
      <c r="Q21" s="791"/>
      <c r="R21" s="791"/>
      <c r="S21" s="792"/>
      <c r="U21" s="384"/>
      <c r="V21" s="367" t="s">
        <v>377</v>
      </c>
      <c r="W21" s="367" t="s">
        <v>269</v>
      </c>
      <c r="X21" s="367" t="s">
        <v>377</v>
      </c>
      <c r="Y21" s="531"/>
    </row>
    <row r="22" spans="2:25" ht="4.5" customHeight="1">
      <c r="B22" s="557"/>
      <c r="C22" s="507"/>
      <c r="D22" s="507"/>
      <c r="E22" s="507"/>
      <c r="F22" s="507"/>
      <c r="U22" s="384"/>
      <c r="Y22" s="385"/>
    </row>
    <row r="23" spans="2:25" ht="17.25" customHeight="1">
      <c r="B23" s="557"/>
      <c r="C23" s="507" t="s">
        <v>953</v>
      </c>
      <c r="D23" s="507"/>
      <c r="E23" s="507"/>
      <c r="F23" s="507"/>
      <c r="U23" s="384"/>
      <c r="Y23" s="385"/>
    </row>
    <row r="24" spans="2:25" ht="31.5" customHeight="1">
      <c r="B24" s="557"/>
      <c r="C24" s="770" t="s">
        <v>950</v>
      </c>
      <c r="D24" s="1041"/>
      <c r="E24" s="1041"/>
      <c r="F24" s="766"/>
      <c r="G24" s="527" t="s">
        <v>743</v>
      </c>
      <c r="H24" s="775" t="s">
        <v>954</v>
      </c>
      <c r="I24" s="775"/>
      <c r="J24" s="775"/>
      <c r="K24" s="775"/>
      <c r="L24" s="775"/>
      <c r="M24" s="775"/>
      <c r="N24" s="775"/>
      <c r="O24" s="775"/>
      <c r="P24" s="775"/>
      <c r="Q24" s="775"/>
      <c r="R24" s="775"/>
      <c r="S24" s="786"/>
      <c r="U24" s="384"/>
      <c r="V24" s="367" t="s">
        <v>377</v>
      </c>
      <c r="W24" s="367" t="s">
        <v>269</v>
      </c>
      <c r="X24" s="367" t="s">
        <v>377</v>
      </c>
      <c r="Y24" s="531"/>
    </row>
    <row r="25" spans="2:25" ht="44.25" customHeight="1">
      <c r="B25" s="557"/>
      <c r="C25" s="1041"/>
      <c r="D25" s="1041"/>
      <c r="E25" s="1041"/>
      <c r="F25" s="766"/>
      <c r="G25" s="379" t="s">
        <v>745</v>
      </c>
      <c r="H25" s="791" t="s">
        <v>955</v>
      </c>
      <c r="I25" s="791"/>
      <c r="J25" s="791"/>
      <c r="K25" s="791"/>
      <c r="L25" s="791"/>
      <c r="M25" s="791"/>
      <c r="N25" s="791"/>
      <c r="O25" s="791"/>
      <c r="P25" s="791"/>
      <c r="Q25" s="791"/>
      <c r="R25" s="791"/>
      <c r="S25" s="792"/>
      <c r="U25" s="384"/>
      <c r="V25" s="367" t="s">
        <v>377</v>
      </c>
      <c r="W25" s="367" t="s">
        <v>269</v>
      </c>
      <c r="X25" s="367" t="s">
        <v>377</v>
      </c>
      <c r="Y25" s="531"/>
    </row>
    <row r="26" spans="2:25" ht="6.75" customHeight="1">
      <c r="B26" s="557"/>
      <c r="C26" s="507"/>
      <c r="D26" s="507"/>
      <c r="E26" s="507"/>
      <c r="F26" s="507"/>
      <c r="G26" s="621"/>
      <c r="U26" s="384"/>
      <c r="Y26" s="385"/>
    </row>
    <row r="27" spans="2:25" ht="18" customHeight="1">
      <c r="B27" s="557"/>
      <c r="C27" s="507" t="s">
        <v>956</v>
      </c>
      <c r="E27" s="507"/>
      <c r="F27" s="507"/>
      <c r="U27" s="384"/>
      <c r="Y27" s="385"/>
    </row>
    <row r="28" spans="2:25" ht="31.5" customHeight="1">
      <c r="B28" s="557"/>
      <c r="C28" s="770" t="s">
        <v>950</v>
      </c>
      <c r="D28" s="1041"/>
      <c r="E28" s="1041"/>
      <c r="F28" s="766"/>
      <c r="G28" s="527" t="s">
        <v>743</v>
      </c>
      <c r="H28" s="775" t="s">
        <v>957</v>
      </c>
      <c r="I28" s="775"/>
      <c r="J28" s="775"/>
      <c r="K28" s="775"/>
      <c r="L28" s="775"/>
      <c r="M28" s="775"/>
      <c r="N28" s="775"/>
      <c r="O28" s="775"/>
      <c r="P28" s="775"/>
      <c r="Q28" s="775"/>
      <c r="R28" s="775"/>
      <c r="S28" s="786"/>
      <c r="U28" s="384"/>
      <c r="V28" s="367" t="s">
        <v>377</v>
      </c>
      <c r="W28" s="367" t="s">
        <v>269</v>
      </c>
      <c r="X28" s="367" t="s">
        <v>377</v>
      </c>
      <c r="Y28" s="531"/>
    </row>
    <row r="29" spans="2:25" ht="29.25" customHeight="1">
      <c r="B29" s="557"/>
      <c r="C29" s="1041"/>
      <c r="D29" s="1041"/>
      <c r="E29" s="1041"/>
      <c r="F29" s="766"/>
      <c r="G29" s="379" t="s">
        <v>745</v>
      </c>
      <c r="H29" s="881" t="s">
        <v>958</v>
      </c>
      <c r="I29" s="881"/>
      <c r="J29" s="881"/>
      <c r="K29" s="881"/>
      <c r="L29" s="881"/>
      <c r="M29" s="881"/>
      <c r="N29" s="881"/>
      <c r="O29" s="881"/>
      <c r="P29" s="881"/>
      <c r="Q29" s="881"/>
      <c r="R29" s="881"/>
      <c r="S29" s="882"/>
      <c r="U29" s="384"/>
      <c r="V29" s="367" t="s">
        <v>377</v>
      </c>
      <c r="W29" s="367" t="s">
        <v>269</v>
      </c>
      <c r="X29" s="367" t="s">
        <v>377</v>
      </c>
      <c r="Y29" s="531"/>
    </row>
    <row r="30" spans="2:25" ht="6.75" customHeight="1">
      <c r="B30" s="557"/>
      <c r="C30" s="367"/>
      <c r="D30" s="367"/>
      <c r="E30" s="367"/>
      <c r="F30" s="367"/>
      <c r="U30" s="384"/>
      <c r="V30" s="536"/>
      <c r="W30" s="367"/>
      <c r="X30" s="536"/>
      <c r="Y30" s="531"/>
    </row>
    <row r="31" spans="2:25" ht="29.25" customHeight="1">
      <c r="B31" s="557"/>
      <c r="C31" s="1085" t="s">
        <v>959</v>
      </c>
      <c r="D31" s="1085"/>
      <c r="E31" s="820" t="s">
        <v>960</v>
      </c>
      <c r="F31" s="820"/>
      <c r="G31" s="820"/>
      <c r="H31" s="820"/>
      <c r="I31" s="820"/>
      <c r="J31" s="820"/>
      <c r="K31" s="820"/>
      <c r="L31" s="820"/>
      <c r="M31" s="820"/>
      <c r="N31" s="820"/>
      <c r="O31" s="820"/>
      <c r="P31" s="820"/>
      <c r="Q31" s="820"/>
      <c r="R31" s="820"/>
      <c r="S31" s="820"/>
      <c r="T31" s="821"/>
      <c r="U31" s="384"/>
      <c r="Y31" s="385"/>
    </row>
    <row r="32" spans="2:25" ht="19.5" customHeight="1">
      <c r="B32" s="615"/>
      <c r="C32" s="1086" t="s">
        <v>961</v>
      </c>
      <c r="D32" s="1086"/>
      <c r="E32" s="1087" t="s">
        <v>962</v>
      </c>
      <c r="F32" s="1087"/>
      <c r="G32" s="1087"/>
      <c r="H32" s="1087"/>
      <c r="I32" s="1087"/>
      <c r="J32" s="1087"/>
      <c r="K32" s="1087"/>
      <c r="L32" s="1087"/>
      <c r="M32" s="1087"/>
      <c r="N32" s="1087"/>
      <c r="O32" s="1087"/>
      <c r="P32" s="1087"/>
      <c r="Q32" s="1087"/>
      <c r="R32" s="1087"/>
      <c r="S32" s="1087"/>
      <c r="T32" s="1088"/>
      <c r="U32" s="383"/>
      <c r="V32" s="622"/>
      <c r="W32" s="386"/>
      <c r="X32" s="622"/>
      <c r="Y32" s="560"/>
    </row>
    <row r="33" spans="2:28" ht="15" customHeight="1">
      <c r="B33" s="265" t="s">
        <v>925</v>
      </c>
    </row>
    <row r="34" spans="2:28" ht="15" customHeight="1">
      <c r="B34" s="265" t="s">
        <v>926</v>
      </c>
      <c r="K34" s="521"/>
      <c r="L34" s="521"/>
      <c r="M34" s="521"/>
      <c r="N34" s="521"/>
      <c r="O34" s="521"/>
      <c r="P34" s="521"/>
      <c r="Q34" s="521"/>
      <c r="R34" s="521"/>
      <c r="S34" s="521"/>
      <c r="T34" s="521"/>
      <c r="U34" s="521"/>
      <c r="V34" s="521"/>
      <c r="W34" s="521"/>
      <c r="X34" s="521"/>
      <c r="Y34" s="521"/>
      <c r="Z34" s="521"/>
      <c r="AA34" s="521"/>
      <c r="AB34" s="521"/>
    </row>
    <row r="35" spans="2:28" ht="15" customHeight="1"/>
    <row r="36" spans="2:28" ht="4.5" customHeight="1"/>
    <row r="122" spans="3:7">
      <c r="C122" s="380"/>
      <c r="D122" s="380"/>
      <c r="E122" s="380"/>
      <c r="F122" s="380"/>
      <c r="G122" s="380"/>
    </row>
    <row r="123" spans="3:7">
      <c r="C123" s="516"/>
    </row>
  </sheetData>
  <mergeCells count="24">
    <mergeCell ref="B4:Y4"/>
    <mergeCell ref="B6:F6"/>
    <mergeCell ref="G6:Y6"/>
    <mergeCell ref="B7:F7"/>
    <mergeCell ref="B8:F10"/>
    <mergeCell ref="H8:Y8"/>
    <mergeCell ref="H9:Y9"/>
    <mergeCell ref="H10:Y10"/>
    <mergeCell ref="C16:F17"/>
    <mergeCell ref="H16:S16"/>
    <mergeCell ref="H17:S17"/>
    <mergeCell ref="C20:F21"/>
    <mergeCell ref="H20:S20"/>
    <mergeCell ref="H21:S21"/>
    <mergeCell ref="C31:D31"/>
    <mergeCell ref="E31:T31"/>
    <mergeCell ref="C32:D32"/>
    <mergeCell ref="E32:T32"/>
    <mergeCell ref="C24:F25"/>
    <mergeCell ref="H24:S24"/>
    <mergeCell ref="H25:S25"/>
    <mergeCell ref="C28:F29"/>
    <mergeCell ref="H28:S28"/>
    <mergeCell ref="H29:S29"/>
  </mergeCells>
  <phoneticPr fontId="2"/>
  <dataValidations count="1">
    <dataValidation type="list" allowBlank="1" showInputMessage="1" showErrorMessage="1" sqref="V16:V17 X16:X17 V28:V29 X28:X29 V24:V25 X24:X25 V20:V21 X20:X21 G7:G10 L7 Q7" xr:uid="{00000000-0002-0000-0F00-000000000000}">
      <formula1>"□,■"</formula1>
    </dataValidation>
  </dataValidations>
  <pageMargins left="0.7" right="0.7" top="0.75" bottom="0.75" header="0.3" footer="0.3"/>
  <pageSetup paperSize="9" scale="85"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2:AB123"/>
  <sheetViews>
    <sheetView view="pageBreakPreview" zoomScale="60" zoomScaleNormal="100" workbookViewId="0"/>
  </sheetViews>
  <sheetFormatPr defaultColWidth="4" defaultRowHeight="13.5"/>
  <cols>
    <col min="1" max="1" width="1.5" style="265" customWidth="1"/>
    <col min="2" max="2" width="2.375" style="265" customWidth="1"/>
    <col min="3" max="3" width="1.125" style="265" customWidth="1"/>
    <col min="4" max="17" width="4" style="265"/>
    <col min="18" max="18" width="5.125" style="265" customWidth="1"/>
    <col min="19" max="19" width="8.125" style="265" customWidth="1"/>
    <col min="20" max="20" width="4" style="265"/>
    <col min="21" max="21" width="2.375" style="265" customWidth="1"/>
    <col min="22" max="22" width="4" style="265"/>
    <col min="23" max="23" width="2.25" style="265" customWidth="1"/>
    <col min="24" max="24" width="4" style="265"/>
    <col min="25" max="25" width="2.375" style="265" customWidth="1"/>
    <col min="26" max="26" width="1.5" style="265" customWidth="1"/>
    <col min="27" max="16384" width="4" style="265"/>
  </cols>
  <sheetData>
    <row r="2" spans="2:28">
      <c r="B2" s="265" t="s">
        <v>963</v>
      </c>
      <c r="C2" s="521"/>
      <c r="D2" s="521"/>
      <c r="E2" s="521"/>
      <c r="F2" s="521"/>
      <c r="G2" s="521"/>
      <c r="H2" s="521"/>
      <c r="I2" s="521"/>
      <c r="J2" s="521"/>
      <c r="K2" s="521"/>
      <c r="L2" s="521"/>
      <c r="M2" s="521"/>
      <c r="N2" s="521"/>
      <c r="O2" s="521"/>
      <c r="P2" s="521"/>
      <c r="Q2" s="521"/>
      <c r="R2" s="521"/>
      <c r="S2" s="521"/>
      <c r="T2" s="521"/>
      <c r="U2" s="521"/>
      <c r="V2" s="521"/>
      <c r="W2" s="521"/>
      <c r="X2" s="521"/>
      <c r="Y2" s="521"/>
    </row>
    <row r="4" spans="2:28">
      <c r="B4" s="761" t="s">
        <v>964</v>
      </c>
      <c r="C4" s="761"/>
      <c r="D4" s="761"/>
      <c r="E4" s="761"/>
      <c r="F4" s="761"/>
      <c r="G4" s="761"/>
      <c r="H4" s="761"/>
      <c r="I4" s="761"/>
      <c r="J4" s="761"/>
      <c r="K4" s="761"/>
      <c r="L4" s="761"/>
      <c r="M4" s="761"/>
      <c r="N4" s="761"/>
      <c r="O4" s="761"/>
      <c r="P4" s="761"/>
      <c r="Q4" s="761"/>
      <c r="R4" s="761"/>
      <c r="S4" s="761"/>
      <c r="T4" s="761"/>
      <c r="U4" s="761"/>
      <c r="V4" s="761"/>
      <c r="W4" s="761"/>
      <c r="X4" s="761"/>
      <c r="Y4" s="761"/>
    </row>
    <row r="6" spans="2:28" ht="23.25" customHeight="1">
      <c r="B6" s="1041" t="s">
        <v>901</v>
      </c>
      <c r="C6" s="1041"/>
      <c r="D6" s="1041"/>
      <c r="E6" s="1041"/>
      <c r="F6" s="1041"/>
      <c r="G6" s="1049"/>
      <c r="H6" s="1050"/>
      <c r="I6" s="1050"/>
      <c r="J6" s="1050"/>
      <c r="K6" s="1050"/>
      <c r="L6" s="1050"/>
      <c r="M6" s="1050"/>
      <c r="N6" s="1050"/>
      <c r="O6" s="1050"/>
      <c r="P6" s="1050"/>
      <c r="Q6" s="1050"/>
      <c r="R6" s="1050"/>
      <c r="S6" s="1050"/>
      <c r="T6" s="1050"/>
      <c r="U6" s="1050"/>
      <c r="V6" s="1050"/>
      <c r="W6" s="1050"/>
      <c r="X6" s="1050"/>
      <c r="Y6" s="1081"/>
    </row>
    <row r="7" spans="2:28" ht="23.25" customHeight="1">
      <c r="B7" s="1041" t="s">
        <v>647</v>
      </c>
      <c r="C7" s="1041"/>
      <c r="D7" s="1041"/>
      <c r="E7" s="1041"/>
      <c r="F7" s="1041"/>
      <c r="G7" s="513" t="s">
        <v>377</v>
      </c>
      <c r="H7" s="512" t="s">
        <v>728</v>
      </c>
      <c r="I7" s="512"/>
      <c r="J7" s="512"/>
      <c r="K7" s="512"/>
      <c r="L7" s="513" t="s">
        <v>377</v>
      </c>
      <c r="M7" s="512" t="s">
        <v>729</v>
      </c>
      <c r="N7" s="512"/>
      <c r="O7" s="512"/>
      <c r="P7" s="512"/>
      <c r="Q7" s="513" t="s">
        <v>377</v>
      </c>
      <c r="R7" s="512" t="s">
        <v>730</v>
      </c>
      <c r="S7" s="512"/>
      <c r="T7" s="512"/>
      <c r="U7" s="512"/>
      <c r="V7" s="512"/>
      <c r="W7" s="514"/>
      <c r="X7" s="514"/>
      <c r="Y7" s="515"/>
    </row>
    <row r="8" spans="2:28" ht="9.75" customHeight="1">
      <c r="B8" s="367"/>
      <c r="C8" s="367"/>
      <c r="D8" s="367"/>
      <c r="E8" s="367"/>
      <c r="F8" s="367"/>
      <c r="G8" s="507"/>
      <c r="I8" s="538"/>
      <c r="J8" s="538"/>
      <c r="K8" s="538"/>
      <c r="L8" s="538"/>
      <c r="M8" s="538"/>
      <c r="N8" s="538"/>
      <c r="O8" s="538"/>
      <c r="P8" s="538"/>
      <c r="Q8" s="538"/>
      <c r="R8" s="538"/>
      <c r="S8" s="538"/>
      <c r="T8" s="538"/>
      <c r="U8" s="538"/>
      <c r="V8" s="538"/>
      <c r="W8" s="538"/>
      <c r="X8" s="538"/>
      <c r="Y8" s="538"/>
    </row>
    <row r="9" spans="2:28" ht="16.5" customHeight="1">
      <c r="B9" s="525"/>
      <c r="C9" s="516"/>
      <c r="D9" s="517"/>
      <c r="E9" s="516"/>
      <c r="F9" s="516"/>
      <c r="G9" s="516"/>
      <c r="H9" s="516"/>
      <c r="I9" s="516"/>
      <c r="J9" s="516"/>
      <c r="K9" s="516"/>
      <c r="L9" s="516"/>
      <c r="M9" s="516"/>
      <c r="N9" s="516"/>
      <c r="O9" s="516"/>
      <c r="P9" s="516"/>
      <c r="Q9" s="516"/>
      <c r="R9" s="516"/>
      <c r="S9" s="516"/>
      <c r="T9" s="519"/>
      <c r="U9" s="516"/>
      <c r="V9" s="516"/>
      <c r="W9" s="516"/>
      <c r="X9" s="516"/>
      <c r="Y9" s="519"/>
      <c r="Z9" s="521"/>
      <c r="AA9" s="521"/>
      <c r="AB9" s="521"/>
    </row>
    <row r="10" spans="2:28" ht="20.100000000000001" customHeight="1">
      <c r="B10" s="384" t="s">
        <v>965</v>
      </c>
      <c r="D10" s="367"/>
      <c r="T10" s="385"/>
      <c r="V10" s="551" t="s">
        <v>664</v>
      </c>
      <c r="W10" s="551" t="s">
        <v>269</v>
      </c>
      <c r="X10" s="551" t="s">
        <v>665</v>
      </c>
      <c r="Y10" s="385"/>
      <c r="Z10" s="521"/>
      <c r="AA10" s="521"/>
      <c r="AB10" s="521"/>
    </row>
    <row r="11" spans="2:28" ht="10.5" customHeight="1">
      <c r="B11" s="384"/>
      <c r="D11" s="367"/>
      <c r="T11" s="385"/>
      <c r="Y11" s="385"/>
      <c r="Z11" s="521"/>
      <c r="AA11" s="521"/>
      <c r="AB11" s="521"/>
    </row>
    <row r="12" spans="2:28" ht="21" customHeight="1">
      <c r="B12" s="384"/>
      <c r="D12" s="367" t="s">
        <v>743</v>
      </c>
      <c r="E12" s="876" t="s">
        <v>930</v>
      </c>
      <c r="F12" s="876"/>
      <c r="G12" s="876"/>
      <c r="H12" s="876"/>
      <c r="I12" s="876"/>
      <c r="J12" s="876"/>
      <c r="K12" s="876"/>
      <c r="L12" s="876"/>
      <c r="M12" s="876"/>
      <c r="N12" s="876"/>
      <c r="O12" s="876"/>
      <c r="P12" s="876"/>
      <c r="Q12" s="876"/>
      <c r="R12" s="876"/>
      <c r="S12" s="876"/>
      <c r="T12" s="1052"/>
      <c r="V12" s="367" t="s">
        <v>377</v>
      </c>
      <c r="W12" s="367" t="s">
        <v>269</v>
      </c>
      <c r="X12" s="367" t="s">
        <v>377</v>
      </c>
      <c r="Y12" s="531"/>
    </row>
    <row r="13" spans="2:28" ht="15.75" customHeight="1">
      <c r="B13" s="384"/>
      <c r="D13" s="367"/>
      <c r="T13" s="385"/>
      <c r="V13" s="367"/>
      <c r="W13" s="367"/>
      <c r="X13" s="367"/>
      <c r="Y13" s="535"/>
    </row>
    <row r="14" spans="2:28" ht="27.75" customHeight="1">
      <c r="B14" s="384"/>
      <c r="D14" s="367" t="s">
        <v>745</v>
      </c>
      <c r="E14" s="788" t="s">
        <v>966</v>
      </c>
      <c r="F14" s="788"/>
      <c r="G14" s="788"/>
      <c r="H14" s="788"/>
      <c r="I14" s="788"/>
      <c r="J14" s="788"/>
      <c r="K14" s="788"/>
      <c r="L14" s="788"/>
      <c r="M14" s="788"/>
      <c r="N14" s="788"/>
      <c r="O14" s="788"/>
      <c r="P14" s="788"/>
      <c r="Q14" s="788"/>
      <c r="R14" s="788"/>
      <c r="S14" s="788"/>
      <c r="T14" s="789"/>
      <c r="V14" s="367" t="s">
        <v>377</v>
      </c>
      <c r="W14" s="367" t="s">
        <v>269</v>
      </c>
      <c r="X14" s="367" t="s">
        <v>377</v>
      </c>
      <c r="Y14" s="531"/>
    </row>
    <row r="15" spans="2:28" ht="20.25" customHeight="1">
      <c r="B15" s="557"/>
      <c r="D15" s="367"/>
      <c r="E15" s="623" t="s">
        <v>967</v>
      </c>
      <c r="F15" s="538"/>
      <c r="H15" s="623"/>
      <c r="I15" s="623"/>
      <c r="J15" s="623"/>
      <c r="K15" s="623"/>
      <c r="L15" s="623"/>
      <c r="M15" s="623"/>
      <c r="N15" s="623"/>
      <c r="O15" s="623"/>
      <c r="P15" s="623"/>
      <c r="Q15" s="623"/>
      <c r="R15" s="623"/>
      <c r="S15" s="623"/>
      <c r="U15" s="384"/>
      <c r="Y15" s="385"/>
    </row>
    <row r="16" spans="2:28" ht="18" customHeight="1">
      <c r="B16" s="557"/>
      <c r="D16" s="367"/>
      <c r="E16" s="623" t="s">
        <v>968</v>
      </c>
      <c r="F16" s="538"/>
      <c r="H16" s="623"/>
      <c r="I16" s="623"/>
      <c r="J16" s="623"/>
      <c r="K16" s="623"/>
      <c r="L16" s="623"/>
      <c r="M16" s="623"/>
      <c r="N16" s="623"/>
      <c r="O16" s="623"/>
      <c r="P16" s="623"/>
      <c r="Q16" s="623"/>
      <c r="R16" s="623"/>
      <c r="S16" s="623"/>
      <c r="U16" s="384"/>
      <c r="Y16" s="385"/>
    </row>
    <row r="17" spans="2:28" ht="20.25" customHeight="1">
      <c r="B17" s="557"/>
      <c r="D17" s="367"/>
      <c r="E17" s="623" t="s">
        <v>969</v>
      </c>
      <c r="F17" s="538"/>
      <c r="H17" s="623"/>
      <c r="I17" s="623"/>
      <c r="J17" s="623"/>
      <c r="K17" s="623"/>
      <c r="L17" s="623"/>
      <c r="M17" s="623"/>
      <c r="N17" s="623"/>
      <c r="O17" s="623"/>
      <c r="P17" s="623"/>
      <c r="Q17" s="623"/>
      <c r="R17" s="623"/>
      <c r="S17" s="623"/>
      <c r="U17" s="384"/>
      <c r="Y17" s="385"/>
    </row>
    <row r="18" spans="2:28" ht="18.75" customHeight="1">
      <c r="B18" s="557"/>
      <c r="D18" s="367"/>
      <c r="E18" s="623" t="s">
        <v>970</v>
      </c>
      <c r="F18" s="538"/>
      <c r="H18" s="623"/>
      <c r="I18" s="623"/>
      <c r="J18" s="623"/>
      <c r="K18" s="623"/>
      <c r="L18" s="623"/>
      <c r="M18" s="623"/>
      <c r="N18" s="623"/>
      <c r="O18" s="623"/>
      <c r="P18" s="623"/>
      <c r="Q18" s="623"/>
      <c r="R18" s="623"/>
      <c r="S18" s="623"/>
      <c r="U18" s="384"/>
      <c r="Y18" s="385"/>
    </row>
    <row r="19" spans="2:28" ht="18.75" customHeight="1">
      <c r="B19" s="557"/>
      <c r="D19" s="367"/>
      <c r="E19" s="623" t="s">
        <v>971</v>
      </c>
      <c r="F19" s="538"/>
      <c r="H19" s="623"/>
      <c r="I19" s="623"/>
      <c r="J19" s="623"/>
      <c r="K19" s="623"/>
      <c r="L19" s="623"/>
      <c r="M19" s="623"/>
      <c r="N19" s="623"/>
      <c r="O19" s="623"/>
      <c r="P19" s="623"/>
      <c r="Q19" s="623"/>
      <c r="R19" s="623"/>
      <c r="S19" s="623"/>
      <c r="U19" s="384"/>
      <c r="Y19" s="385"/>
    </row>
    <row r="20" spans="2:28" ht="18.75" customHeight="1">
      <c r="B20" s="557"/>
      <c r="D20" s="367"/>
      <c r="E20" s="623" t="s">
        <v>972</v>
      </c>
      <c r="F20" s="538"/>
      <c r="H20" s="623"/>
      <c r="I20" s="623"/>
      <c r="J20" s="623"/>
      <c r="K20" s="623"/>
      <c r="L20" s="623"/>
      <c r="M20" s="623"/>
      <c r="N20" s="623"/>
      <c r="O20" s="623"/>
      <c r="P20" s="623"/>
      <c r="Q20" s="623"/>
      <c r="R20" s="623"/>
      <c r="S20" s="623"/>
      <c r="U20" s="384"/>
      <c r="Y20" s="385"/>
    </row>
    <row r="21" spans="2:28" ht="19.5" customHeight="1">
      <c r="B21" s="557"/>
      <c r="D21" s="367"/>
      <c r="E21" s="623" t="s">
        <v>973</v>
      </c>
      <c r="F21" s="538"/>
      <c r="H21" s="623"/>
      <c r="I21" s="623"/>
      <c r="J21" s="623"/>
      <c r="K21" s="623"/>
      <c r="L21" s="623"/>
      <c r="M21" s="623"/>
      <c r="N21" s="623"/>
      <c r="O21" s="623"/>
      <c r="P21" s="623"/>
      <c r="Q21" s="623"/>
      <c r="R21" s="623"/>
      <c r="S21" s="623"/>
      <c r="U21" s="384"/>
      <c r="Y21" s="385"/>
    </row>
    <row r="22" spans="2:28" ht="17.25" customHeight="1">
      <c r="B22" s="557"/>
      <c r="D22" s="367"/>
      <c r="E22" s="623" t="s">
        <v>974</v>
      </c>
      <c r="F22" s="538"/>
      <c r="H22" s="623"/>
      <c r="I22" s="623"/>
      <c r="J22" s="623"/>
      <c r="K22" s="623"/>
      <c r="L22" s="623"/>
      <c r="M22" s="623"/>
      <c r="N22" s="623"/>
      <c r="O22" s="623"/>
      <c r="P22" s="623"/>
      <c r="Q22" s="623"/>
      <c r="R22" s="623"/>
      <c r="S22" s="623"/>
      <c r="U22" s="384"/>
      <c r="Y22" s="385"/>
    </row>
    <row r="23" spans="2:28" ht="20.25" customHeight="1">
      <c r="B23" s="557"/>
      <c r="D23" s="367"/>
      <c r="E23" s="623" t="s">
        <v>975</v>
      </c>
      <c r="F23" s="538"/>
      <c r="H23" s="623"/>
      <c r="I23" s="623"/>
      <c r="J23" s="623"/>
      <c r="K23" s="623"/>
      <c r="L23" s="623"/>
      <c r="M23" s="623"/>
      <c r="N23" s="623"/>
      <c r="O23" s="623"/>
      <c r="P23" s="623"/>
      <c r="Q23" s="623"/>
      <c r="R23" s="623"/>
      <c r="S23" s="623"/>
      <c r="U23" s="384"/>
      <c r="Y23" s="385"/>
    </row>
    <row r="24" spans="2:28" ht="18" customHeight="1">
      <c r="B24" s="557"/>
      <c r="D24" s="367"/>
      <c r="E24" s="623" t="s">
        <v>976</v>
      </c>
      <c r="F24" s="538"/>
      <c r="H24" s="623"/>
      <c r="I24" s="623"/>
      <c r="J24" s="623"/>
      <c r="K24" s="623"/>
      <c r="L24" s="623"/>
      <c r="M24" s="623"/>
      <c r="N24" s="623"/>
      <c r="O24" s="623"/>
      <c r="P24" s="623"/>
      <c r="Q24" s="623"/>
      <c r="R24" s="623"/>
      <c r="S24" s="623"/>
      <c r="U24" s="384"/>
      <c r="Y24" s="385"/>
    </row>
    <row r="25" spans="2:28" ht="18.75" customHeight="1">
      <c r="B25" s="557"/>
      <c r="D25" s="367"/>
      <c r="E25" s="623" t="s">
        <v>977</v>
      </c>
      <c r="F25" s="538"/>
      <c r="H25" s="623"/>
      <c r="I25" s="623"/>
      <c r="J25" s="623"/>
      <c r="K25" s="623"/>
      <c r="L25" s="623"/>
      <c r="M25" s="623"/>
      <c r="N25" s="623"/>
      <c r="O25" s="623"/>
      <c r="P25" s="623"/>
      <c r="Q25" s="623"/>
      <c r="R25" s="623"/>
      <c r="S25" s="623"/>
      <c r="U25" s="384"/>
      <c r="Y25" s="385"/>
    </row>
    <row r="26" spans="2:28" ht="6.75" customHeight="1">
      <c r="B26" s="383"/>
      <c r="C26" s="380"/>
      <c r="D26" s="386"/>
      <c r="E26" s="380"/>
      <c r="F26" s="380"/>
      <c r="G26" s="380"/>
      <c r="H26" s="380"/>
      <c r="I26" s="380"/>
      <c r="J26" s="380"/>
      <c r="K26" s="380"/>
      <c r="L26" s="380"/>
      <c r="M26" s="380"/>
      <c r="N26" s="380"/>
      <c r="O26" s="380"/>
      <c r="P26" s="380"/>
      <c r="Q26" s="380"/>
      <c r="R26" s="380"/>
      <c r="S26" s="380"/>
      <c r="T26" s="381"/>
      <c r="U26" s="380"/>
      <c r="V26" s="380"/>
      <c r="W26" s="380"/>
      <c r="X26" s="380"/>
      <c r="Y26" s="381"/>
    </row>
    <row r="27" spans="2:28" ht="5.25" customHeight="1">
      <c r="D27" s="367"/>
    </row>
    <row r="28" spans="2:28" ht="18.75" customHeight="1">
      <c r="B28" s="265" t="s">
        <v>925</v>
      </c>
    </row>
    <row r="29" spans="2:28" ht="18.75" customHeight="1">
      <c r="B29" s="265" t="s">
        <v>926</v>
      </c>
      <c r="K29" s="521"/>
      <c r="L29" s="521"/>
      <c r="M29" s="521"/>
      <c r="N29" s="521"/>
      <c r="O29" s="521"/>
      <c r="P29" s="521"/>
      <c r="Q29" s="521"/>
      <c r="R29" s="521"/>
      <c r="S29" s="521"/>
      <c r="T29" s="521"/>
      <c r="U29" s="521"/>
      <c r="V29" s="521"/>
      <c r="W29" s="521"/>
      <c r="X29" s="521"/>
      <c r="Y29" s="521"/>
      <c r="Z29" s="521"/>
      <c r="AA29" s="521"/>
      <c r="AB29" s="521"/>
    </row>
    <row r="30" spans="2:28" ht="6.75" customHeight="1"/>
    <row r="122" spans="3:7">
      <c r="C122" s="380"/>
      <c r="D122" s="380"/>
      <c r="E122" s="380"/>
      <c r="F122" s="380"/>
      <c r="G122" s="380"/>
    </row>
    <row r="123" spans="3:7">
      <c r="C123" s="516"/>
    </row>
  </sheetData>
  <mergeCells count="6">
    <mergeCell ref="E14:T14"/>
    <mergeCell ref="B4:Y4"/>
    <mergeCell ref="B6:F6"/>
    <mergeCell ref="G6:Y6"/>
    <mergeCell ref="B7:F7"/>
    <mergeCell ref="E12:T12"/>
  </mergeCells>
  <phoneticPr fontId="2"/>
  <dataValidations count="1">
    <dataValidation type="list" allowBlank="1" showInputMessage="1" showErrorMessage="1" sqref="Q7 G7 L7 V12 X12 X14 V14" xr:uid="{00000000-0002-0000-1000-000000000000}">
      <formula1>"□,■"</formula1>
    </dataValidation>
  </dataValidations>
  <pageMargins left="0.7" right="0.7" top="0.75" bottom="0.75" header="0.3" footer="0.3"/>
  <pageSetup paperSize="9" scale="86"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indexed="51"/>
  </sheetPr>
  <dimension ref="A1:Y51"/>
  <sheetViews>
    <sheetView view="pageBreakPreview" zoomScale="60" zoomScaleNormal="100" workbookViewId="0"/>
  </sheetViews>
  <sheetFormatPr defaultRowHeight="13.5"/>
  <cols>
    <col min="1" max="28" width="3.625" style="627" customWidth="1"/>
    <col min="29" max="16384" width="9" style="627"/>
  </cols>
  <sheetData>
    <row r="1" spans="1:25" s="624" customFormat="1">
      <c r="Y1" s="625"/>
    </row>
    <row r="2" spans="1:25" s="624" customFormat="1">
      <c r="Y2" s="626"/>
    </row>
    <row r="3" spans="1:25" s="624" customFormat="1" ht="23.25" customHeight="1">
      <c r="A3" s="1106" t="s">
        <v>478</v>
      </c>
      <c r="B3" s="1107"/>
      <c r="C3" s="1107"/>
      <c r="D3" s="1107"/>
      <c r="E3" s="1099"/>
      <c r="F3" s="1103"/>
      <c r="G3" s="1103"/>
      <c r="H3" s="1103"/>
      <c r="I3" s="1103"/>
      <c r="J3" s="1103"/>
      <c r="K3" s="1104"/>
      <c r="L3" s="627"/>
      <c r="M3" s="1106" t="s">
        <v>475</v>
      </c>
      <c r="N3" s="1107"/>
      <c r="O3" s="1107"/>
      <c r="P3" s="1107"/>
      <c r="Q3" s="1108"/>
      <c r="R3" s="1109"/>
      <c r="S3" s="1110"/>
      <c r="T3" s="1110"/>
      <c r="U3" s="1110"/>
      <c r="V3" s="1110"/>
      <c r="W3" s="1110"/>
      <c r="X3" s="1110"/>
      <c r="Y3" s="1111"/>
    </row>
    <row r="4" spans="1:25" s="624" customFormat="1"/>
    <row r="6" spans="1:25">
      <c r="A6" s="1105" t="s">
        <v>978</v>
      </c>
      <c r="B6" s="1105"/>
      <c r="C6" s="1105"/>
      <c r="D6" s="1105"/>
      <c r="E6" s="1105"/>
      <c r="F6" s="1105"/>
      <c r="G6" s="1105"/>
      <c r="H6" s="1105"/>
      <c r="I6" s="1105"/>
      <c r="J6" s="1105"/>
      <c r="K6" s="1105"/>
      <c r="L6" s="1105"/>
      <c r="M6" s="1105"/>
      <c r="N6" s="1105"/>
      <c r="O6" s="1105"/>
      <c r="P6" s="1105"/>
      <c r="Q6" s="1105"/>
      <c r="R6" s="1105"/>
      <c r="S6" s="1105"/>
      <c r="T6" s="1105"/>
      <c r="U6" s="1105"/>
      <c r="V6" s="1105"/>
      <c r="W6" s="1105"/>
      <c r="X6" s="1105"/>
      <c r="Y6" s="1105"/>
    </row>
    <row r="8" spans="1:25">
      <c r="A8" s="627" t="s">
        <v>979</v>
      </c>
    </row>
    <row r="9" spans="1:25" ht="7.5" customHeight="1"/>
    <row r="10" spans="1:25" ht="18" customHeight="1">
      <c r="B10" s="1095" t="s">
        <v>980</v>
      </c>
      <c r="C10" s="1095"/>
      <c r="D10" s="1095"/>
      <c r="E10" s="1095"/>
      <c r="F10" s="1095"/>
      <c r="G10" s="1095"/>
      <c r="H10" s="1095"/>
      <c r="I10" s="1095"/>
      <c r="J10" s="1095"/>
      <c r="K10" s="1095"/>
      <c r="L10" s="1095"/>
      <c r="M10" s="1095" t="s">
        <v>981</v>
      </c>
      <c r="N10" s="1095"/>
      <c r="O10" s="1095"/>
      <c r="P10" s="1095"/>
      <c r="Q10" s="1095"/>
      <c r="R10" s="1099" t="s">
        <v>982</v>
      </c>
      <c r="S10" s="1103"/>
      <c r="T10" s="1103"/>
      <c r="U10" s="1103"/>
      <c r="V10" s="1103"/>
      <c r="W10" s="1103"/>
      <c r="X10" s="1103"/>
      <c r="Y10" s="1104"/>
    </row>
    <row r="11" spans="1:25" ht="18" customHeight="1">
      <c r="B11" s="1102" t="s">
        <v>983</v>
      </c>
      <c r="C11" s="1102"/>
      <c r="D11" s="1102"/>
      <c r="E11" s="1102"/>
      <c r="F11" s="1102"/>
      <c r="G11" s="1102"/>
      <c r="H11" s="1102"/>
      <c r="I11" s="1102"/>
      <c r="J11" s="1102"/>
      <c r="K11" s="1102"/>
      <c r="L11" s="1102"/>
      <c r="M11" s="1095"/>
      <c r="N11" s="1095"/>
      <c r="O11" s="1095"/>
      <c r="P11" s="1095"/>
      <c r="Q11" s="1095"/>
      <c r="R11" s="1099"/>
      <c r="S11" s="1103"/>
      <c r="T11" s="1103"/>
      <c r="U11" s="1103"/>
      <c r="V11" s="1103"/>
      <c r="W11" s="1103"/>
      <c r="X11" s="1103"/>
      <c r="Y11" s="1104"/>
    </row>
    <row r="12" spans="1:25" ht="18" customHeight="1">
      <c r="B12" s="1102" t="s">
        <v>984</v>
      </c>
      <c r="C12" s="1102"/>
      <c r="D12" s="1102"/>
      <c r="E12" s="1102"/>
      <c r="F12" s="1102"/>
      <c r="G12" s="1102"/>
      <c r="H12" s="1102"/>
      <c r="I12" s="1102"/>
      <c r="J12" s="1102"/>
      <c r="K12" s="1102"/>
      <c r="L12" s="1102"/>
      <c r="M12" s="1095"/>
      <c r="N12" s="1095"/>
      <c r="O12" s="1095"/>
      <c r="P12" s="1095"/>
      <c r="Q12" s="1095"/>
      <c r="R12" s="1099"/>
      <c r="S12" s="1103"/>
      <c r="T12" s="1103"/>
      <c r="U12" s="1103"/>
      <c r="V12" s="1103"/>
      <c r="W12" s="1103"/>
      <c r="X12" s="1103"/>
      <c r="Y12" s="1104"/>
    </row>
    <row r="13" spans="1:25" ht="18" customHeight="1">
      <c r="B13" s="1102" t="s">
        <v>985</v>
      </c>
      <c r="C13" s="1102"/>
      <c r="D13" s="1102"/>
      <c r="E13" s="1102"/>
      <c r="F13" s="1102"/>
      <c r="G13" s="1102"/>
      <c r="H13" s="1102"/>
      <c r="I13" s="1102"/>
      <c r="J13" s="1102"/>
      <c r="K13" s="1102"/>
      <c r="L13" s="1102"/>
      <c r="M13" s="1095"/>
      <c r="N13" s="1095"/>
      <c r="O13" s="1095"/>
      <c r="P13" s="1095"/>
      <c r="Q13" s="1095"/>
      <c r="R13" s="1099"/>
      <c r="S13" s="1103"/>
      <c r="T13" s="1103"/>
      <c r="U13" s="1103"/>
      <c r="V13" s="1103"/>
      <c r="W13" s="1103"/>
      <c r="X13" s="1103"/>
      <c r="Y13" s="1104"/>
    </row>
    <row r="14" spans="1:25" ht="18" customHeight="1">
      <c r="B14" s="1102" t="s">
        <v>986</v>
      </c>
      <c r="C14" s="1102"/>
      <c r="D14" s="1102"/>
      <c r="E14" s="1102"/>
      <c r="F14" s="1102"/>
      <c r="G14" s="1102"/>
      <c r="H14" s="1102"/>
      <c r="I14" s="1102"/>
      <c r="J14" s="1102"/>
      <c r="K14" s="1102"/>
      <c r="L14" s="1102"/>
      <c r="M14" s="1095"/>
      <c r="N14" s="1095"/>
      <c r="O14" s="1095"/>
      <c r="P14" s="1095"/>
      <c r="Q14" s="1095"/>
      <c r="R14" s="1099"/>
      <c r="S14" s="1103"/>
      <c r="T14" s="1103"/>
      <c r="U14" s="1103"/>
      <c r="V14" s="1103"/>
      <c r="W14" s="1103"/>
      <c r="X14" s="1103"/>
      <c r="Y14" s="1104"/>
    </row>
    <row r="15" spans="1:25" ht="18" customHeight="1">
      <c r="B15" s="1102" t="s">
        <v>987</v>
      </c>
      <c r="C15" s="1102"/>
      <c r="D15" s="1102"/>
      <c r="E15" s="1102"/>
      <c r="F15" s="1102"/>
      <c r="G15" s="1102"/>
      <c r="H15" s="1102"/>
      <c r="I15" s="1102"/>
      <c r="J15" s="1102"/>
      <c r="K15" s="1102"/>
      <c r="L15" s="1102"/>
      <c r="M15" s="1095"/>
      <c r="N15" s="1095"/>
      <c r="O15" s="1095"/>
      <c r="P15" s="1095"/>
      <c r="Q15" s="1095"/>
      <c r="R15" s="1099"/>
      <c r="S15" s="1103"/>
      <c r="T15" s="1103"/>
      <c r="U15" s="1103"/>
      <c r="V15" s="1103"/>
      <c r="W15" s="1103"/>
      <c r="X15" s="1103"/>
      <c r="Y15" s="1104"/>
    </row>
    <row r="16" spans="1:25" ht="18" customHeight="1">
      <c r="B16" s="1102" t="s">
        <v>988</v>
      </c>
      <c r="C16" s="1102"/>
      <c r="D16" s="1102"/>
      <c r="E16" s="1102"/>
      <c r="F16" s="1102"/>
      <c r="G16" s="1102"/>
      <c r="H16" s="1102"/>
      <c r="I16" s="1102"/>
      <c r="J16" s="1102"/>
      <c r="K16" s="1102"/>
      <c r="L16" s="1102"/>
      <c r="M16" s="1095"/>
      <c r="N16" s="1095"/>
      <c r="O16" s="1095"/>
      <c r="P16" s="1095"/>
      <c r="Q16" s="1095"/>
      <c r="R16" s="1099"/>
      <c r="S16" s="1103"/>
      <c r="T16" s="1103"/>
      <c r="U16" s="1103"/>
      <c r="V16" s="1103"/>
      <c r="W16" s="1103"/>
      <c r="X16" s="1103"/>
      <c r="Y16" s="1104"/>
    </row>
    <row r="17" spans="1:25" ht="18" customHeight="1">
      <c r="B17" s="1102" t="s">
        <v>989</v>
      </c>
      <c r="C17" s="1102"/>
      <c r="D17" s="1102"/>
      <c r="E17" s="1102"/>
      <c r="F17" s="1102"/>
      <c r="G17" s="1102"/>
      <c r="H17" s="1102"/>
      <c r="I17" s="1102"/>
      <c r="J17" s="1102"/>
      <c r="K17" s="1102"/>
      <c r="L17" s="1102"/>
      <c r="M17" s="1095"/>
      <c r="N17" s="1095"/>
      <c r="O17" s="1095"/>
      <c r="P17" s="1095"/>
      <c r="Q17" s="1095"/>
      <c r="R17" s="1099"/>
      <c r="S17" s="1103"/>
      <c r="T17" s="1103"/>
      <c r="U17" s="1103"/>
      <c r="V17" s="1103"/>
      <c r="W17" s="1103"/>
      <c r="X17" s="1103"/>
      <c r="Y17" s="1104"/>
    </row>
    <row r="18" spans="1:25" ht="18" customHeight="1">
      <c r="B18" s="1102" t="s">
        <v>990</v>
      </c>
      <c r="C18" s="1102"/>
      <c r="D18" s="1102"/>
      <c r="E18" s="1102"/>
      <c r="F18" s="1102"/>
      <c r="G18" s="1102"/>
      <c r="H18" s="1102"/>
      <c r="I18" s="1102"/>
      <c r="J18" s="1102"/>
      <c r="K18" s="1102"/>
      <c r="L18" s="1102"/>
      <c r="M18" s="1095"/>
      <c r="N18" s="1095"/>
      <c r="O18" s="1095"/>
      <c r="P18" s="1095"/>
      <c r="Q18" s="1095"/>
      <c r="R18" s="1099"/>
      <c r="S18" s="1103"/>
      <c r="T18" s="1103"/>
      <c r="U18" s="1103"/>
      <c r="V18" s="1103"/>
      <c r="W18" s="1103"/>
      <c r="X18" s="1103"/>
      <c r="Y18" s="1104"/>
    </row>
    <row r="19" spans="1:25" ht="18" customHeight="1">
      <c r="B19" s="1096" t="s">
        <v>991</v>
      </c>
      <c r="C19" s="1097"/>
      <c r="D19" s="1097"/>
      <c r="E19" s="1097"/>
      <c r="F19" s="1097"/>
      <c r="G19" s="1097"/>
      <c r="H19" s="1097"/>
      <c r="I19" s="1097"/>
      <c r="J19" s="1097"/>
      <c r="K19" s="1097"/>
      <c r="L19" s="1098"/>
      <c r="M19" s="1099"/>
      <c r="N19" s="1100"/>
      <c r="O19" s="1100"/>
      <c r="P19" s="1100"/>
      <c r="Q19" s="1101"/>
      <c r="R19" s="1099"/>
      <c r="S19" s="1100"/>
      <c r="T19" s="1100"/>
      <c r="U19" s="1100"/>
      <c r="V19" s="1100"/>
      <c r="W19" s="1100"/>
      <c r="X19" s="1100"/>
      <c r="Y19" s="1101"/>
    </row>
    <row r="20" spans="1:25" ht="18" customHeight="1">
      <c r="B20" s="1102" t="s">
        <v>992</v>
      </c>
      <c r="C20" s="1102"/>
      <c r="D20" s="1102"/>
      <c r="E20" s="1102"/>
      <c r="F20" s="1102"/>
      <c r="G20" s="1102"/>
      <c r="H20" s="1102"/>
      <c r="I20" s="1102"/>
      <c r="J20" s="1102"/>
      <c r="K20" s="1102"/>
      <c r="L20" s="1102"/>
      <c r="M20" s="1095"/>
      <c r="N20" s="1095"/>
      <c r="O20" s="1095"/>
      <c r="P20" s="1095"/>
      <c r="Q20" s="1095"/>
      <c r="R20" s="1099"/>
      <c r="S20" s="1103"/>
      <c r="T20" s="1103"/>
      <c r="U20" s="1103"/>
      <c r="V20" s="1103"/>
      <c r="W20" s="1103"/>
      <c r="X20" s="1103"/>
      <c r="Y20" s="1104"/>
    </row>
    <row r="21" spans="1:25" ht="18" customHeight="1">
      <c r="B21" s="1102" t="s">
        <v>993</v>
      </c>
      <c r="C21" s="1102"/>
      <c r="D21" s="1102"/>
      <c r="E21" s="1102"/>
      <c r="F21" s="1102"/>
      <c r="G21" s="1102"/>
      <c r="H21" s="1102"/>
      <c r="I21" s="1102"/>
      <c r="J21" s="1102"/>
      <c r="K21" s="1102"/>
      <c r="L21" s="1102"/>
      <c r="M21" s="1095"/>
      <c r="N21" s="1095"/>
      <c r="O21" s="1095"/>
      <c r="P21" s="1095"/>
      <c r="Q21" s="1095"/>
      <c r="R21" s="1099"/>
      <c r="S21" s="1103"/>
      <c r="T21" s="1103"/>
      <c r="U21" s="1103"/>
      <c r="V21" s="1103"/>
      <c r="W21" s="1103"/>
      <c r="X21" s="1103"/>
      <c r="Y21" s="1104"/>
    </row>
    <row r="22" spans="1:25" ht="18" customHeight="1">
      <c r="B22" s="1102" t="s">
        <v>994</v>
      </c>
      <c r="C22" s="1102"/>
      <c r="D22" s="1102"/>
      <c r="E22" s="1102"/>
      <c r="F22" s="1102"/>
      <c r="G22" s="1102"/>
      <c r="H22" s="1102"/>
      <c r="I22" s="1102"/>
      <c r="J22" s="1102"/>
      <c r="K22" s="1102"/>
      <c r="L22" s="1102"/>
      <c r="M22" s="1095"/>
      <c r="N22" s="1095"/>
      <c r="O22" s="1095"/>
      <c r="P22" s="1095"/>
      <c r="Q22" s="1095"/>
      <c r="R22" s="1099"/>
      <c r="S22" s="1103"/>
      <c r="T22" s="1103"/>
      <c r="U22" s="1103"/>
      <c r="V22" s="1103"/>
      <c r="W22" s="1103"/>
      <c r="X22" s="1103"/>
      <c r="Y22" s="1104"/>
    </row>
    <row r="23" spans="1:25" ht="18" customHeight="1">
      <c r="B23" s="1102" t="s">
        <v>995</v>
      </c>
      <c r="C23" s="1102"/>
      <c r="D23" s="1102"/>
      <c r="E23" s="1102"/>
      <c r="F23" s="1102"/>
      <c r="G23" s="1102"/>
      <c r="H23" s="1102"/>
      <c r="I23" s="1102"/>
      <c r="J23" s="1102"/>
      <c r="K23" s="1102"/>
      <c r="L23" s="1102"/>
      <c r="M23" s="1095"/>
      <c r="N23" s="1095"/>
      <c r="O23" s="1095"/>
      <c r="P23" s="1095"/>
      <c r="Q23" s="1095"/>
      <c r="R23" s="1099"/>
      <c r="S23" s="1103"/>
      <c r="T23" s="1103"/>
      <c r="U23" s="1103"/>
      <c r="V23" s="1103"/>
      <c r="W23" s="1103"/>
      <c r="X23" s="1103"/>
      <c r="Y23" s="1104"/>
    </row>
    <row r="25" spans="1:25" ht="13.5" customHeight="1">
      <c r="B25" s="1089" t="s">
        <v>996</v>
      </c>
      <c r="C25" s="1090"/>
      <c r="D25" s="1090"/>
      <c r="E25" s="1090"/>
      <c r="F25" s="1090"/>
      <c r="G25" s="1090"/>
      <c r="H25" s="1090"/>
      <c r="I25" s="1090"/>
      <c r="J25" s="1090"/>
      <c r="K25" s="1090"/>
      <c r="L25" s="1090"/>
      <c r="M25" s="1090"/>
      <c r="N25" s="1090"/>
      <c r="O25" s="1090"/>
      <c r="P25" s="1090"/>
      <c r="Q25" s="1090"/>
      <c r="R25" s="1090"/>
      <c r="S25" s="1090"/>
      <c r="T25" s="1090"/>
      <c r="U25" s="1095" t="s">
        <v>997</v>
      </c>
      <c r="V25" s="1095"/>
      <c r="W25" s="1095"/>
      <c r="X25" s="1095"/>
      <c r="Y25" s="1095"/>
    </row>
    <row r="26" spans="1:25">
      <c r="B26" s="1091"/>
      <c r="C26" s="1092"/>
      <c r="D26" s="1092"/>
      <c r="E26" s="1092"/>
      <c r="F26" s="1092"/>
      <c r="G26" s="1092"/>
      <c r="H26" s="1092"/>
      <c r="I26" s="1092"/>
      <c r="J26" s="1092"/>
      <c r="K26" s="1092"/>
      <c r="L26" s="1092"/>
      <c r="M26" s="1092"/>
      <c r="N26" s="1092"/>
      <c r="O26" s="1092"/>
      <c r="P26" s="1092"/>
      <c r="Q26" s="1092"/>
      <c r="R26" s="1092"/>
      <c r="S26" s="1092"/>
      <c r="T26" s="1092"/>
      <c r="U26" s="1095"/>
      <c r="V26" s="1095"/>
      <c r="W26" s="1095"/>
      <c r="X26" s="1095"/>
      <c r="Y26" s="1095"/>
    </row>
    <row r="27" spans="1:25">
      <c r="B27" s="1093"/>
      <c r="C27" s="1094"/>
      <c r="D27" s="1094"/>
      <c r="E27" s="1094"/>
      <c r="F27" s="1094"/>
      <c r="G27" s="1094"/>
      <c r="H27" s="1094"/>
      <c r="I27" s="1094"/>
      <c r="J27" s="1094"/>
      <c r="K27" s="1094"/>
      <c r="L27" s="1094"/>
      <c r="M27" s="1094"/>
      <c r="N27" s="1094"/>
      <c r="O27" s="1094"/>
      <c r="P27" s="1094"/>
      <c r="Q27" s="1094"/>
      <c r="R27" s="1094"/>
      <c r="S27" s="1094"/>
      <c r="T27" s="1094"/>
      <c r="U27" s="1095"/>
      <c r="V27" s="1095"/>
      <c r="W27" s="1095"/>
      <c r="X27" s="1095"/>
      <c r="Y27" s="1095"/>
    </row>
    <row r="29" spans="1:25" hidden="1"/>
    <row r="30" spans="1:25" hidden="1">
      <c r="A30" s="1105" t="s">
        <v>998</v>
      </c>
      <c r="B30" s="1105"/>
      <c r="C30" s="1105"/>
      <c r="D30" s="1105"/>
      <c r="E30" s="1105"/>
      <c r="F30" s="1105"/>
      <c r="G30" s="1105"/>
      <c r="H30" s="1105"/>
      <c r="I30" s="1105"/>
      <c r="J30" s="1105"/>
      <c r="K30" s="1105"/>
      <c r="L30" s="1105"/>
      <c r="M30" s="1105"/>
      <c r="N30" s="1105"/>
      <c r="O30" s="1105"/>
      <c r="P30" s="1105"/>
      <c r="Q30" s="1105"/>
      <c r="R30" s="1105"/>
      <c r="S30" s="1105"/>
      <c r="T30" s="1105"/>
      <c r="U30" s="1105"/>
      <c r="V30" s="1105"/>
      <c r="W30" s="1105"/>
      <c r="X30" s="1105"/>
      <c r="Y30" s="1105"/>
    </row>
    <row r="31" spans="1:25" hidden="1"/>
    <row r="32" spans="1:25" hidden="1">
      <c r="A32" s="627" t="s">
        <v>999</v>
      </c>
    </row>
    <row r="33" spans="2:25" ht="7.5" hidden="1" customHeight="1"/>
    <row r="34" spans="2:25" ht="18" hidden="1" customHeight="1">
      <c r="B34" s="1095" t="s">
        <v>980</v>
      </c>
      <c r="C34" s="1095"/>
      <c r="D34" s="1095"/>
      <c r="E34" s="1095"/>
      <c r="F34" s="1095"/>
      <c r="G34" s="1095"/>
      <c r="H34" s="1095"/>
      <c r="I34" s="1095"/>
      <c r="J34" s="1095"/>
      <c r="K34" s="1095"/>
      <c r="L34" s="1095"/>
      <c r="M34" s="1095" t="s">
        <v>981</v>
      </c>
      <c r="N34" s="1095"/>
      <c r="O34" s="1095"/>
      <c r="P34" s="1095"/>
      <c r="Q34" s="1095"/>
      <c r="R34" s="1099" t="s">
        <v>982</v>
      </c>
      <c r="S34" s="1103"/>
      <c r="T34" s="1103"/>
      <c r="U34" s="1103"/>
      <c r="V34" s="1103"/>
      <c r="W34" s="1103"/>
      <c r="X34" s="1103"/>
      <c r="Y34" s="1104"/>
    </row>
    <row r="35" spans="2:25" ht="18" hidden="1" customHeight="1">
      <c r="B35" s="1102" t="s">
        <v>983</v>
      </c>
      <c r="C35" s="1102"/>
      <c r="D35" s="1102"/>
      <c r="E35" s="1102"/>
      <c r="F35" s="1102"/>
      <c r="G35" s="1102"/>
      <c r="H35" s="1102"/>
      <c r="I35" s="1102"/>
      <c r="J35" s="1102"/>
      <c r="K35" s="1102"/>
      <c r="L35" s="1102"/>
      <c r="M35" s="1095"/>
      <c r="N35" s="1095"/>
      <c r="O35" s="1095"/>
      <c r="P35" s="1095"/>
      <c r="Q35" s="1095"/>
      <c r="R35" s="1099"/>
      <c r="S35" s="1103"/>
      <c r="T35" s="1103"/>
      <c r="U35" s="1103"/>
      <c r="V35" s="1103"/>
      <c r="W35" s="1103"/>
      <c r="X35" s="1103"/>
      <c r="Y35" s="1104"/>
    </row>
    <row r="36" spans="2:25" ht="18" hidden="1" customHeight="1">
      <c r="B36" s="1102" t="s">
        <v>984</v>
      </c>
      <c r="C36" s="1102"/>
      <c r="D36" s="1102"/>
      <c r="E36" s="1102"/>
      <c r="F36" s="1102"/>
      <c r="G36" s="1102"/>
      <c r="H36" s="1102"/>
      <c r="I36" s="1102"/>
      <c r="J36" s="1102"/>
      <c r="K36" s="1102"/>
      <c r="L36" s="1102"/>
      <c r="M36" s="1095"/>
      <c r="N36" s="1095"/>
      <c r="O36" s="1095"/>
      <c r="P36" s="1095"/>
      <c r="Q36" s="1095"/>
      <c r="R36" s="1099"/>
      <c r="S36" s="1103"/>
      <c r="T36" s="1103"/>
      <c r="U36" s="1103"/>
      <c r="V36" s="1103"/>
      <c r="W36" s="1103"/>
      <c r="X36" s="1103"/>
      <c r="Y36" s="1104"/>
    </row>
    <row r="37" spans="2:25" ht="18" hidden="1" customHeight="1">
      <c r="B37" s="1102" t="s">
        <v>988</v>
      </c>
      <c r="C37" s="1102"/>
      <c r="D37" s="1102"/>
      <c r="E37" s="1102"/>
      <c r="F37" s="1102"/>
      <c r="G37" s="1102"/>
      <c r="H37" s="1102"/>
      <c r="I37" s="1102"/>
      <c r="J37" s="1102"/>
      <c r="K37" s="1102"/>
      <c r="L37" s="1102"/>
      <c r="M37" s="1095"/>
      <c r="N37" s="1095"/>
      <c r="O37" s="1095"/>
      <c r="P37" s="1095"/>
      <c r="Q37" s="1095"/>
      <c r="R37" s="1099"/>
      <c r="S37" s="1103"/>
      <c r="T37" s="1103"/>
      <c r="U37" s="1103"/>
      <c r="V37" s="1103"/>
      <c r="W37" s="1103"/>
      <c r="X37" s="1103"/>
      <c r="Y37" s="1104"/>
    </row>
    <row r="38" spans="2:25" ht="18" hidden="1" customHeight="1">
      <c r="B38" s="1102" t="s">
        <v>989</v>
      </c>
      <c r="C38" s="1102"/>
      <c r="D38" s="1102"/>
      <c r="E38" s="1102"/>
      <c r="F38" s="1102"/>
      <c r="G38" s="1102"/>
      <c r="H38" s="1102"/>
      <c r="I38" s="1102"/>
      <c r="J38" s="1102"/>
      <c r="K38" s="1102"/>
      <c r="L38" s="1102"/>
      <c r="M38" s="1095"/>
      <c r="N38" s="1095"/>
      <c r="O38" s="1095"/>
      <c r="P38" s="1095"/>
      <c r="Q38" s="1095"/>
      <c r="R38" s="1099"/>
      <c r="S38" s="1103"/>
      <c r="T38" s="1103"/>
      <c r="U38" s="1103"/>
      <c r="V38" s="1103"/>
      <c r="W38" s="1103"/>
      <c r="X38" s="1103"/>
      <c r="Y38" s="1104"/>
    </row>
    <row r="39" spans="2:25" ht="18" hidden="1" customHeight="1">
      <c r="B39" s="1102" t="s">
        <v>990</v>
      </c>
      <c r="C39" s="1102"/>
      <c r="D39" s="1102"/>
      <c r="E39" s="1102"/>
      <c r="F39" s="1102"/>
      <c r="G39" s="1102"/>
      <c r="H39" s="1102"/>
      <c r="I39" s="1102"/>
      <c r="J39" s="1102"/>
      <c r="K39" s="1102"/>
      <c r="L39" s="1102"/>
      <c r="M39" s="1095"/>
      <c r="N39" s="1095"/>
      <c r="O39" s="1095"/>
      <c r="P39" s="1095"/>
      <c r="Q39" s="1095"/>
      <c r="R39" s="1099"/>
      <c r="S39" s="1103"/>
      <c r="T39" s="1103"/>
      <c r="U39" s="1103"/>
      <c r="V39" s="1103"/>
      <c r="W39" s="1103"/>
      <c r="X39" s="1103"/>
      <c r="Y39" s="1104"/>
    </row>
    <row r="40" spans="2:25" ht="18" hidden="1" customHeight="1">
      <c r="B40" s="1096" t="s">
        <v>991</v>
      </c>
      <c r="C40" s="1097"/>
      <c r="D40" s="1097"/>
      <c r="E40" s="1097"/>
      <c r="F40" s="1097"/>
      <c r="G40" s="1097"/>
      <c r="H40" s="1097"/>
      <c r="I40" s="1097"/>
      <c r="J40" s="1097"/>
      <c r="K40" s="1097"/>
      <c r="L40" s="1098"/>
      <c r="M40" s="1099"/>
      <c r="N40" s="1100"/>
      <c r="O40" s="1100"/>
      <c r="P40" s="1100"/>
      <c r="Q40" s="1101"/>
      <c r="R40" s="1099"/>
      <c r="S40" s="1100"/>
      <c r="T40" s="1100"/>
      <c r="U40" s="1100"/>
      <c r="V40" s="1100"/>
      <c r="W40" s="1100"/>
      <c r="X40" s="1100"/>
      <c r="Y40" s="1101"/>
    </row>
    <row r="41" spans="2:25" ht="18" hidden="1" customHeight="1">
      <c r="B41" s="1102" t="s">
        <v>1000</v>
      </c>
      <c r="C41" s="1102"/>
      <c r="D41" s="1102"/>
      <c r="E41" s="1102"/>
      <c r="F41" s="1102"/>
      <c r="G41" s="1102"/>
      <c r="H41" s="1102"/>
      <c r="I41" s="1102"/>
      <c r="J41" s="1102"/>
      <c r="K41" s="1102"/>
      <c r="L41" s="1102"/>
      <c r="M41" s="1095"/>
      <c r="N41" s="1095"/>
      <c r="O41" s="1095"/>
      <c r="P41" s="1095"/>
      <c r="Q41" s="1095"/>
      <c r="R41" s="1099"/>
      <c r="S41" s="1103"/>
      <c r="T41" s="1103"/>
      <c r="U41" s="1103"/>
      <c r="V41" s="1103"/>
      <c r="W41" s="1103"/>
      <c r="X41" s="1103"/>
      <c r="Y41" s="1104"/>
    </row>
    <row r="42" spans="2:25" ht="18" hidden="1" customHeight="1">
      <c r="B42" s="1102" t="s">
        <v>993</v>
      </c>
      <c r="C42" s="1102"/>
      <c r="D42" s="1102"/>
      <c r="E42" s="1102"/>
      <c r="F42" s="1102"/>
      <c r="G42" s="1102"/>
      <c r="H42" s="1102"/>
      <c r="I42" s="1102"/>
      <c r="J42" s="1102"/>
      <c r="K42" s="1102"/>
      <c r="L42" s="1102"/>
      <c r="M42" s="1095"/>
      <c r="N42" s="1095"/>
      <c r="O42" s="1095"/>
      <c r="P42" s="1095"/>
      <c r="Q42" s="1095"/>
      <c r="R42" s="1099"/>
      <c r="S42" s="1103"/>
      <c r="T42" s="1103"/>
      <c r="U42" s="1103"/>
      <c r="V42" s="1103"/>
      <c r="W42" s="1103"/>
      <c r="X42" s="1103"/>
      <c r="Y42" s="1104"/>
    </row>
    <row r="43" spans="2:25" hidden="1"/>
    <row r="44" spans="2:25" ht="13.5" hidden="1" customHeight="1">
      <c r="B44" s="1089" t="s">
        <v>1001</v>
      </c>
      <c r="C44" s="1090"/>
      <c r="D44" s="1090"/>
      <c r="E44" s="1090"/>
      <c r="F44" s="1090"/>
      <c r="G44" s="1090"/>
      <c r="H44" s="1090"/>
      <c r="I44" s="1090"/>
      <c r="J44" s="1090"/>
      <c r="K44" s="1090"/>
      <c r="L44" s="1090"/>
      <c r="M44" s="1090"/>
      <c r="N44" s="1090"/>
      <c r="O44" s="1090"/>
      <c r="P44" s="1090"/>
      <c r="Q44" s="1090"/>
      <c r="R44" s="1090"/>
      <c r="S44" s="1090"/>
      <c r="T44" s="1090"/>
      <c r="U44" s="1095" t="s">
        <v>997</v>
      </c>
      <c r="V44" s="1095"/>
      <c r="W44" s="1095"/>
      <c r="X44" s="1095"/>
      <c r="Y44" s="1095"/>
    </row>
    <row r="45" spans="2:25" hidden="1">
      <c r="B45" s="1091"/>
      <c r="C45" s="1092"/>
      <c r="D45" s="1092"/>
      <c r="E45" s="1092"/>
      <c r="F45" s="1092"/>
      <c r="G45" s="1092"/>
      <c r="H45" s="1092"/>
      <c r="I45" s="1092"/>
      <c r="J45" s="1092"/>
      <c r="K45" s="1092"/>
      <c r="L45" s="1092"/>
      <c r="M45" s="1092"/>
      <c r="N45" s="1092"/>
      <c r="O45" s="1092"/>
      <c r="P45" s="1092"/>
      <c r="Q45" s="1092"/>
      <c r="R45" s="1092"/>
      <c r="S45" s="1092"/>
      <c r="T45" s="1092"/>
      <c r="U45" s="1095"/>
      <c r="V45" s="1095"/>
      <c r="W45" s="1095"/>
      <c r="X45" s="1095"/>
      <c r="Y45" s="1095"/>
    </row>
    <row r="46" spans="2:25" hidden="1">
      <c r="B46" s="1093"/>
      <c r="C46" s="1094"/>
      <c r="D46" s="1094"/>
      <c r="E46" s="1094"/>
      <c r="F46" s="1094"/>
      <c r="G46" s="1094"/>
      <c r="H46" s="1094"/>
      <c r="I46" s="1094"/>
      <c r="J46" s="1094"/>
      <c r="K46" s="1094"/>
      <c r="L46" s="1094"/>
      <c r="M46" s="1094"/>
      <c r="N46" s="1094"/>
      <c r="O46" s="1094"/>
      <c r="P46" s="1094"/>
      <c r="Q46" s="1094"/>
      <c r="R46" s="1094"/>
      <c r="S46" s="1094"/>
      <c r="T46" s="1094"/>
      <c r="U46" s="1095"/>
      <c r="V46" s="1095"/>
      <c r="W46" s="1095"/>
      <c r="X46" s="1095"/>
      <c r="Y46" s="1095"/>
    </row>
    <row r="47" spans="2:25" ht="7.5" hidden="1" customHeight="1"/>
    <row r="48" spans="2:25" ht="13.5" hidden="1" customHeight="1">
      <c r="B48" s="1089" t="s">
        <v>1002</v>
      </c>
      <c r="C48" s="1090"/>
      <c r="D48" s="1090"/>
      <c r="E48" s="1090"/>
      <c r="F48" s="1090"/>
      <c r="G48" s="1090"/>
      <c r="H48" s="1090"/>
      <c r="I48" s="1090"/>
      <c r="J48" s="1090"/>
      <c r="K48" s="1090"/>
      <c r="L48" s="1090"/>
      <c r="M48" s="1090"/>
      <c r="N48" s="1090"/>
      <c r="O48" s="1090"/>
      <c r="P48" s="1090"/>
      <c r="Q48" s="1090"/>
      <c r="R48" s="1090"/>
      <c r="S48" s="1090"/>
      <c r="T48" s="1090"/>
      <c r="U48" s="1095" t="s">
        <v>997</v>
      </c>
      <c r="V48" s="1095"/>
      <c r="W48" s="1095"/>
      <c r="X48" s="1095"/>
      <c r="Y48" s="1095"/>
    </row>
    <row r="49" spans="2:25" hidden="1">
      <c r="B49" s="1091"/>
      <c r="C49" s="1092"/>
      <c r="D49" s="1092"/>
      <c r="E49" s="1092"/>
      <c r="F49" s="1092"/>
      <c r="G49" s="1092"/>
      <c r="H49" s="1092"/>
      <c r="I49" s="1092"/>
      <c r="J49" s="1092"/>
      <c r="K49" s="1092"/>
      <c r="L49" s="1092"/>
      <c r="M49" s="1092"/>
      <c r="N49" s="1092"/>
      <c r="O49" s="1092"/>
      <c r="P49" s="1092"/>
      <c r="Q49" s="1092"/>
      <c r="R49" s="1092"/>
      <c r="S49" s="1092"/>
      <c r="T49" s="1092"/>
      <c r="U49" s="1095"/>
      <c r="V49" s="1095"/>
      <c r="W49" s="1095"/>
      <c r="X49" s="1095"/>
      <c r="Y49" s="1095"/>
    </row>
    <row r="50" spans="2:25" hidden="1">
      <c r="B50" s="1093"/>
      <c r="C50" s="1094"/>
      <c r="D50" s="1094"/>
      <c r="E50" s="1094"/>
      <c r="F50" s="1094"/>
      <c r="G50" s="1094"/>
      <c r="H50" s="1094"/>
      <c r="I50" s="1094"/>
      <c r="J50" s="1094"/>
      <c r="K50" s="1094"/>
      <c r="L50" s="1094"/>
      <c r="M50" s="1094"/>
      <c r="N50" s="1094"/>
      <c r="O50" s="1094"/>
      <c r="P50" s="1094"/>
      <c r="Q50" s="1094"/>
      <c r="R50" s="1094"/>
      <c r="S50" s="1094"/>
      <c r="T50" s="1094"/>
      <c r="U50" s="1095"/>
      <c r="V50" s="1095"/>
      <c r="W50" s="1095"/>
      <c r="X50" s="1095"/>
      <c r="Y50" s="1095"/>
    </row>
    <row r="51" spans="2:25" hidden="1"/>
  </sheetData>
  <mergeCells count="81">
    <mergeCell ref="B10:L10"/>
    <mergeCell ref="M10:Q10"/>
    <mergeCell ref="R10:Y10"/>
    <mergeCell ref="A3:D3"/>
    <mergeCell ref="E3:K3"/>
    <mergeCell ref="M3:Q3"/>
    <mergeCell ref="R3:Y3"/>
    <mergeCell ref="A6:Y6"/>
    <mergeCell ref="B11:L11"/>
    <mergeCell ref="M11:Q11"/>
    <mergeCell ref="R11:Y11"/>
    <mergeCell ref="B12:L12"/>
    <mergeCell ref="M12:Q12"/>
    <mergeCell ref="R12:Y12"/>
    <mergeCell ref="B13:L13"/>
    <mergeCell ref="M13:Q13"/>
    <mergeCell ref="R13:Y13"/>
    <mergeCell ref="B14:L14"/>
    <mergeCell ref="M14:Q14"/>
    <mergeCell ref="R14:Y14"/>
    <mergeCell ref="B15:L15"/>
    <mergeCell ref="M15:Q15"/>
    <mergeCell ref="R15:Y15"/>
    <mergeCell ref="B16:L16"/>
    <mergeCell ref="M16:Q16"/>
    <mergeCell ref="R16:Y16"/>
    <mergeCell ref="B17:L17"/>
    <mergeCell ref="M17:Q17"/>
    <mergeCell ref="R17:Y17"/>
    <mergeCell ref="B18:L18"/>
    <mergeCell ref="M18:Q18"/>
    <mergeCell ref="R18:Y18"/>
    <mergeCell ref="B19:L19"/>
    <mergeCell ref="M19:Q19"/>
    <mergeCell ref="R19:Y19"/>
    <mergeCell ref="B20:L20"/>
    <mergeCell ref="M20:Q20"/>
    <mergeCell ref="R20:Y20"/>
    <mergeCell ref="A30:Y30"/>
    <mergeCell ref="B21:L21"/>
    <mergeCell ref="M21:Q21"/>
    <mergeCell ref="R21:Y21"/>
    <mergeCell ref="B22:L22"/>
    <mergeCell ref="M22:Q22"/>
    <mergeCell ref="R22:Y22"/>
    <mergeCell ref="B23:L23"/>
    <mergeCell ref="M23:Q23"/>
    <mergeCell ref="R23:Y23"/>
    <mergeCell ref="B25:T27"/>
    <mergeCell ref="U25:Y27"/>
    <mergeCell ref="B34:L34"/>
    <mergeCell ref="M34:Q34"/>
    <mergeCell ref="R34:Y34"/>
    <mergeCell ref="B35:L35"/>
    <mergeCell ref="M35:Q35"/>
    <mergeCell ref="R35:Y35"/>
    <mergeCell ref="B36:L36"/>
    <mergeCell ref="M36:Q36"/>
    <mergeCell ref="R36:Y36"/>
    <mergeCell ref="B37:L37"/>
    <mergeCell ref="M37:Q37"/>
    <mergeCell ref="R37:Y37"/>
    <mergeCell ref="B38:L38"/>
    <mergeCell ref="M38:Q38"/>
    <mergeCell ref="R38:Y38"/>
    <mergeCell ref="B39:L39"/>
    <mergeCell ref="M39:Q39"/>
    <mergeCell ref="R39:Y39"/>
    <mergeCell ref="B48:T50"/>
    <mergeCell ref="U48:Y50"/>
    <mergeCell ref="B40:L40"/>
    <mergeCell ref="M40:Q40"/>
    <mergeCell ref="R40:Y40"/>
    <mergeCell ref="B41:L41"/>
    <mergeCell ref="M41:Q41"/>
    <mergeCell ref="R41:Y41"/>
    <mergeCell ref="B42:L42"/>
    <mergeCell ref="M42:Q42"/>
    <mergeCell ref="R42:Y42"/>
    <mergeCell ref="B44:T46"/>
    <mergeCell ref="U44:Y46"/>
  </mergeCells>
  <phoneticPr fontId="2"/>
  <printOptions horizontalCentered="1" verticalCentered="1"/>
  <pageMargins left="0.39370078740157483" right="0.39370078740157483" top="0.78740157480314965" bottom="0" header="0.51181102362204722" footer="0.51181102362204722"/>
  <pageSetup paperSize="9" scale="85" orientation="portrait" r:id="rId1"/>
  <headerFooter alignWithMargins="0">
    <oddHeader>&amp;R&amp;"ＭＳ ゴシック,標準"&amp;10＜参考様式５＞</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C000"/>
    <pageSetUpPr fitToPage="1"/>
  </sheetPr>
  <dimension ref="A1:V37"/>
  <sheetViews>
    <sheetView view="pageBreakPreview" zoomScaleNormal="100" zoomScaleSheetLayoutView="100" workbookViewId="0"/>
  </sheetViews>
  <sheetFormatPr defaultColWidth="9" defaultRowHeight="13.5"/>
  <cols>
    <col min="1" max="25" width="4.125" style="627" customWidth="1"/>
    <col min="26" max="16384" width="9" style="627"/>
  </cols>
  <sheetData>
    <row r="1" spans="1:22" ht="16.5" customHeight="1">
      <c r="V1" s="628"/>
    </row>
    <row r="2" spans="1:22" ht="16.5" customHeight="1">
      <c r="A2" s="1105" t="s">
        <v>1003</v>
      </c>
      <c r="B2" s="1105"/>
      <c r="C2" s="1105"/>
      <c r="D2" s="1105"/>
      <c r="E2" s="1105"/>
      <c r="F2" s="1105"/>
      <c r="G2" s="1105"/>
      <c r="H2" s="1105"/>
      <c r="I2" s="1105"/>
      <c r="J2" s="1105"/>
      <c r="K2" s="1105"/>
      <c r="L2" s="1105"/>
      <c r="M2" s="1105"/>
      <c r="N2" s="1105"/>
      <c r="O2" s="1105"/>
      <c r="P2" s="1105"/>
      <c r="Q2" s="1105"/>
      <c r="R2" s="1105"/>
      <c r="S2" s="1105"/>
      <c r="T2" s="1105"/>
      <c r="U2" s="1105"/>
      <c r="V2" s="1105"/>
    </row>
    <row r="3" spans="1:22" ht="16.5" customHeight="1">
      <c r="A3" s="1105" t="s">
        <v>1004</v>
      </c>
      <c r="B3" s="1105"/>
      <c r="C3" s="1105"/>
      <c r="D3" s="1105"/>
      <c r="E3" s="1105"/>
      <c r="F3" s="1105"/>
      <c r="G3" s="1105"/>
      <c r="H3" s="1105"/>
      <c r="I3" s="1105"/>
      <c r="J3" s="1105"/>
      <c r="K3" s="1105"/>
      <c r="L3" s="1105"/>
      <c r="M3" s="1105"/>
      <c r="N3" s="1105"/>
      <c r="O3" s="1105"/>
      <c r="P3" s="1105"/>
      <c r="Q3" s="1105"/>
      <c r="R3" s="1105"/>
      <c r="S3" s="1105"/>
      <c r="T3" s="1105"/>
      <c r="U3" s="1105"/>
      <c r="V3" s="1105"/>
    </row>
    <row r="4" spans="1:22" ht="16.5" customHeight="1"/>
    <row r="5" spans="1:22" ht="16.5" customHeight="1">
      <c r="A5" s="629" t="s">
        <v>1005</v>
      </c>
      <c r="B5" s="629"/>
      <c r="C5" s="629"/>
      <c r="E5" s="630"/>
      <c r="M5" s="630"/>
    </row>
    <row r="6" spans="1:22" ht="16.5" customHeight="1"/>
    <row r="7" spans="1:22" ht="16.5" customHeight="1">
      <c r="B7" s="1099" t="s">
        <v>1006</v>
      </c>
      <c r="C7" s="1103"/>
      <c r="D7" s="1103"/>
      <c r="E7" s="1103"/>
      <c r="F7" s="1103"/>
      <c r="G7" s="1103"/>
      <c r="H7" s="1103"/>
      <c r="I7" s="1103"/>
      <c r="J7" s="1104"/>
      <c r="K7" s="1099" t="s">
        <v>1007</v>
      </c>
      <c r="L7" s="1103"/>
      <c r="M7" s="1103"/>
      <c r="N7" s="1103"/>
      <c r="O7" s="1103"/>
      <c r="P7" s="1103"/>
      <c r="Q7" s="1103"/>
      <c r="R7" s="1103"/>
      <c r="S7" s="1103"/>
      <c r="T7" s="1103"/>
      <c r="U7" s="1104"/>
    </row>
    <row r="8" spans="1:22" ht="22.5" customHeight="1">
      <c r="B8" s="1096"/>
      <c r="C8" s="1126"/>
      <c r="D8" s="1126"/>
      <c r="E8" s="1126"/>
      <c r="F8" s="1126"/>
      <c r="G8" s="1126"/>
      <c r="H8" s="1126"/>
      <c r="I8" s="1126"/>
      <c r="J8" s="1127"/>
      <c r="K8" s="1103"/>
      <c r="L8" s="1103"/>
      <c r="M8" s="1103"/>
      <c r="N8" s="1103"/>
      <c r="O8" s="631" t="s">
        <v>471</v>
      </c>
      <c r="P8" s="1103"/>
      <c r="Q8" s="1103"/>
      <c r="R8" s="631" t="s">
        <v>848</v>
      </c>
      <c r="S8" s="1103"/>
      <c r="T8" s="1103"/>
      <c r="U8" s="632" t="s">
        <v>499</v>
      </c>
    </row>
    <row r="9" spans="1:22" ht="22.5" customHeight="1">
      <c r="B9" s="1096"/>
      <c r="C9" s="1126"/>
      <c r="D9" s="1126"/>
      <c r="E9" s="1126"/>
      <c r="F9" s="1126"/>
      <c r="G9" s="1126"/>
      <c r="H9" s="1126"/>
      <c r="I9" s="1126"/>
      <c r="J9" s="1127"/>
      <c r="K9" s="1103"/>
      <c r="L9" s="1103"/>
      <c r="M9" s="1103"/>
      <c r="N9" s="1103"/>
      <c r="O9" s="631" t="s">
        <v>471</v>
      </c>
      <c r="P9" s="1103"/>
      <c r="Q9" s="1103"/>
      <c r="R9" s="631" t="s">
        <v>848</v>
      </c>
      <c r="S9" s="1103"/>
      <c r="T9" s="1103"/>
      <c r="U9" s="632" t="s">
        <v>499</v>
      </c>
    </row>
    <row r="10" spans="1:22" ht="22.5" customHeight="1">
      <c r="B10" s="1096"/>
      <c r="C10" s="1126"/>
      <c r="D10" s="1126"/>
      <c r="E10" s="1126"/>
      <c r="F10" s="1126"/>
      <c r="G10" s="1126"/>
      <c r="H10" s="1126"/>
      <c r="I10" s="1126"/>
      <c r="J10" s="1127"/>
      <c r="K10" s="1103"/>
      <c r="L10" s="1103"/>
      <c r="M10" s="1103"/>
      <c r="N10" s="1103"/>
      <c r="O10" s="631" t="s">
        <v>471</v>
      </c>
      <c r="P10" s="1103"/>
      <c r="Q10" s="1103"/>
      <c r="R10" s="631" t="s">
        <v>848</v>
      </c>
      <c r="S10" s="1103"/>
      <c r="T10" s="1103"/>
      <c r="U10" s="632" t="s">
        <v>499</v>
      </c>
    </row>
    <row r="11" spans="1:22" ht="22.5" customHeight="1">
      <c r="B11" s="1096"/>
      <c r="C11" s="1126"/>
      <c r="D11" s="1126"/>
      <c r="E11" s="1126"/>
      <c r="F11" s="1126"/>
      <c r="G11" s="1126"/>
      <c r="H11" s="1126"/>
      <c r="I11" s="1126"/>
      <c r="J11" s="1127"/>
      <c r="K11" s="1103"/>
      <c r="L11" s="1103"/>
      <c r="M11" s="1103"/>
      <c r="N11" s="1103"/>
      <c r="O11" s="631" t="s">
        <v>471</v>
      </c>
      <c r="P11" s="1103"/>
      <c r="Q11" s="1103"/>
      <c r="R11" s="631" t="s">
        <v>848</v>
      </c>
      <c r="S11" s="1103"/>
      <c r="T11" s="1103"/>
      <c r="U11" s="632" t="s">
        <v>499</v>
      </c>
    </row>
    <row r="12" spans="1:22" ht="22.5" customHeight="1">
      <c r="B12" s="1096"/>
      <c r="C12" s="1126"/>
      <c r="D12" s="1126"/>
      <c r="E12" s="1126"/>
      <c r="F12" s="1126"/>
      <c r="G12" s="1126"/>
      <c r="H12" s="1126"/>
      <c r="I12" s="1126"/>
      <c r="J12" s="1127"/>
      <c r="K12" s="1103"/>
      <c r="L12" s="1103"/>
      <c r="M12" s="1103"/>
      <c r="N12" s="1103"/>
      <c r="O12" s="631" t="s">
        <v>471</v>
      </c>
      <c r="P12" s="1103"/>
      <c r="Q12" s="1103"/>
      <c r="R12" s="631" t="s">
        <v>848</v>
      </c>
      <c r="S12" s="1103"/>
      <c r="T12" s="1103"/>
      <c r="U12" s="632" t="s">
        <v>499</v>
      </c>
    </row>
    <row r="13" spans="1:22" ht="16.5" customHeight="1">
      <c r="B13" s="1124" t="s">
        <v>1008</v>
      </c>
      <c r="C13" s="1124"/>
      <c r="D13" s="1124"/>
      <c r="E13" s="1124"/>
      <c r="F13" s="1124"/>
      <c r="G13" s="1124"/>
      <c r="H13" s="1124"/>
      <c r="I13" s="1124"/>
      <c r="J13" s="1124"/>
      <c r="K13" s="1124"/>
      <c r="L13" s="1124"/>
      <c r="M13" s="1124"/>
      <c r="N13" s="1124"/>
      <c r="O13" s="1124"/>
      <c r="P13" s="1124"/>
      <c r="Q13" s="1124"/>
      <c r="R13" s="1124"/>
      <c r="S13" s="1124"/>
      <c r="T13" s="1124"/>
      <c r="U13" s="1124"/>
      <c r="V13" s="1124"/>
    </row>
    <row r="14" spans="1:22" ht="16.5" customHeight="1">
      <c r="B14" s="1124"/>
      <c r="C14" s="1124"/>
      <c r="D14" s="1124"/>
      <c r="E14" s="1124"/>
      <c r="F14" s="1124"/>
      <c r="G14" s="1124"/>
      <c r="H14" s="1124"/>
      <c r="I14" s="1124"/>
      <c r="J14" s="1124"/>
      <c r="K14" s="1124"/>
      <c r="L14" s="1124"/>
      <c r="M14" s="1124"/>
      <c r="N14" s="1124"/>
      <c r="O14" s="1124"/>
      <c r="P14" s="1124"/>
      <c r="Q14" s="1124"/>
      <c r="R14" s="1124"/>
      <c r="S14" s="1124"/>
      <c r="T14" s="1124"/>
      <c r="U14" s="1124"/>
      <c r="V14" s="1124"/>
    </row>
    <row r="15" spans="1:22" ht="16.5" customHeight="1"/>
    <row r="16" spans="1:22" ht="16.5" customHeight="1">
      <c r="B16" s="627" t="s">
        <v>1009</v>
      </c>
    </row>
    <row r="17" spans="1:22" ht="16.5" customHeight="1">
      <c r="B17" s="633" t="s">
        <v>268</v>
      </c>
      <c r="C17" s="627" t="s">
        <v>1010</v>
      </c>
    </row>
    <row r="18" spans="1:22" ht="16.5" customHeight="1">
      <c r="B18" s="633" t="s">
        <v>268</v>
      </c>
      <c r="C18" s="627" t="s">
        <v>1011</v>
      </c>
    </row>
    <row r="19" spans="1:22" ht="16.5" customHeight="1">
      <c r="B19" s="633" t="s">
        <v>268</v>
      </c>
      <c r="C19" s="627" t="s">
        <v>1012</v>
      </c>
    </row>
    <row r="20" spans="1:22" ht="16.5" customHeight="1"/>
    <row r="21" spans="1:22" hidden="1"/>
    <row r="22" spans="1:22" hidden="1"/>
    <row r="23" spans="1:22" hidden="1"/>
    <row r="24" spans="1:22" hidden="1"/>
    <row r="25" spans="1:22" hidden="1"/>
    <row r="26" spans="1:22" hidden="1"/>
    <row r="27" spans="1:22" hidden="1"/>
    <row r="28" spans="1:22" hidden="1"/>
    <row r="29" spans="1:22" s="624" customFormat="1" hidden="1"/>
    <row r="30" spans="1:22" s="624" customFormat="1" hidden="1">
      <c r="A30" s="1125" t="s">
        <v>1013</v>
      </c>
      <c r="B30" s="1125"/>
      <c r="C30" s="1125"/>
      <c r="D30" s="1125"/>
      <c r="E30" s="1125"/>
      <c r="F30" s="1125"/>
      <c r="G30" s="1125"/>
      <c r="H30" s="1125"/>
      <c r="I30" s="1125"/>
      <c r="J30" s="1125"/>
      <c r="K30" s="1125"/>
      <c r="L30" s="1125"/>
      <c r="M30" s="1125"/>
      <c r="N30" s="1125"/>
      <c r="O30" s="1125"/>
      <c r="P30" s="1125"/>
      <c r="Q30" s="1125"/>
      <c r="R30" s="1125"/>
      <c r="S30" s="1125"/>
      <c r="T30" s="1125"/>
      <c r="U30" s="1125"/>
      <c r="V30" s="1125"/>
    </row>
    <row r="31" spans="1:22" s="624" customFormat="1" hidden="1">
      <c r="A31" s="1125" t="s">
        <v>1004</v>
      </c>
      <c r="B31" s="1125"/>
      <c r="C31" s="1125"/>
      <c r="D31" s="1125"/>
      <c r="E31" s="1125"/>
      <c r="F31" s="1125"/>
      <c r="G31" s="1125"/>
      <c r="H31" s="1125"/>
      <c r="I31" s="1125"/>
      <c r="J31" s="1125"/>
      <c r="K31" s="1125"/>
      <c r="L31" s="1125"/>
      <c r="M31" s="1125"/>
      <c r="N31" s="1125"/>
      <c r="O31" s="1125"/>
      <c r="P31" s="1125"/>
      <c r="Q31" s="1125"/>
      <c r="R31" s="1125"/>
      <c r="S31" s="1125"/>
      <c r="T31" s="1125"/>
      <c r="U31" s="1125"/>
      <c r="V31" s="1125"/>
    </row>
    <row r="32" spans="1:22" s="624" customFormat="1" hidden="1"/>
    <row r="33" spans="2:21" s="624" customFormat="1" hidden="1">
      <c r="B33" s="1112" t="s">
        <v>743</v>
      </c>
      <c r="C33" s="1114" t="s">
        <v>1014</v>
      </c>
      <c r="D33" s="1114"/>
      <c r="E33" s="1114"/>
      <c r="F33" s="1114"/>
      <c r="G33" s="1114"/>
      <c r="H33" s="1114"/>
      <c r="I33" s="1114"/>
      <c r="J33" s="1114"/>
      <c r="K33" s="1114"/>
      <c r="L33" s="1114"/>
      <c r="M33" s="1114"/>
      <c r="N33" s="1114"/>
      <c r="O33" s="1114"/>
      <c r="P33" s="1114"/>
      <c r="Q33" s="1114"/>
      <c r="R33" s="1115"/>
      <c r="S33" s="1118" t="s">
        <v>997</v>
      </c>
      <c r="T33" s="1119"/>
      <c r="U33" s="1120"/>
    </row>
    <row r="34" spans="2:21" s="624" customFormat="1" ht="30" hidden="1" customHeight="1">
      <c r="B34" s="1113"/>
      <c r="C34" s="1116"/>
      <c r="D34" s="1116"/>
      <c r="E34" s="1116"/>
      <c r="F34" s="1116"/>
      <c r="G34" s="1116"/>
      <c r="H34" s="1116"/>
      <c r="I34" s="1116"/>
      <c r="J34" s="1116"/>
      <c r="K34" s="1116"/>
      <c r="L34" s="1116"/>
      <c r="M34" s="1116"/>
      <c r="N34" s="1116"/>
      <c r="O34" s="1116"/>
      <c r="P34" s="1116"/>
      <c r="Q34" s="1116"/>
      <c r="R34" s="1117"/>
      <c r="S34" s="1121"/>
      <c r="T34" s="1122"/>
      <c r="U34" s="1123"/>
    </row>
    <row r="35" spans="2:21" s="624" customFormat="1" hidden="1">
      <c r="B35" s="1112" t="s">
        <v>745</v>
      </c>
      <c r="C35" s="1114" t="s">
        <v>1015</v>
      </c>
      <c r="D35" s="1114"/>
      <c r="E35" s="1114"/>
      <c r="F35" s="1114"/>
      <c r="G35" s="1114"/>
      <c r="H35" s="1114"/>
      <c r="I35" s="1114"/>
      <c r="J35" s="1114"/>
      <c r="K35" s="1114"/>
      <c r="L35" s="1114"/>
      <c r="M35" s="1114"/>
      <c r="N35" s="1114"/>
      <c r="O35" s="1114"/>
      <c r="P35" s="1114"/>
      <c r="Q35" s="1114"/>
      <c r="R35" s="1115"/>
      <c r="S35" s="1118" t="s">
        <v>997</v>
      </c>
      <c r="T35" s="1119"/>
      <c r="U35" s="1120"/>
    </row>
    <row r="36" spans="2:21" s="624" customFormat="1" hidden="1">
      <c r="B36" s="1113"/>
      <c r="C36" s="1116"/>
      <c r="D36" s="1116"/>
      <c r="E36" s="1116"/>
      <c r="F36" s="1116"/>
      <c r="G36" s="1116"/>
      <c r="H36" s="1116"/>
      <c r="I36" s="1116"/>
      <c r="J36" s="1116"/>
      <c r="K36" s="1116"/>
      <c r="L36" s="1116"/>
      <c r="M36" s="1116"/>
      <c r="N36" s="1116"/>
      <c r="O36" s="1116"/>
      <c r="P36" s="1116"/>
      <c r="Q36" s="1116"/>
      <c r="R36" s="1117"/>
      <c r="S36" s="1121"/>
      <c r="T36" s="1122"/>
      <c r="U36" s="1123"/>
    </row>
    <row r="37" spans="2:21" s="624" customFormat="1"/>
  </sheetData>
  <mergeCells count="38">
    <mergeCell ref="A2:V2"/>
    <mergeCell ref="A3:V3"/>
    <mergeCell ref="B7:J7"/>
    <mergeCell ref="K7:U7"/>
    <mergeCell ref="B8:J8"/>
    <mergeCell ref="K8:L8"/>
    <mergeCell ref="M8:N8"/>
    <mergeCell ref="P8:Q8"/>
    <mergeCell ref="S8:T8"/>
    <mergeCell ref="B10:J10"/>
    <mergeCell ref="K10:L10"/>
    <mergeCell ref="M10:N10"/>
    <mergeCell ref="P10:Q10"/>
    <mergeCell ref="S10:T10"/>
    <mergeCell ref="B9:J9"/>
    <mergeCell ref="K9:L9"/>
    <mergeCell ref="M9:N9"/>
    <mergeCell ref="P9:Q9"/>
    <mergeCell ref="S9:T9"/>
    <mergeCell ref="B12:J12"/>
    <mergeCell ref="K12:L12"/>
    <mergeCell ref="M12:N12"/>
    <mergeCell ref="P12:Q12"/>
    <mergeCell ref="S12:T12"/>
    <mergeCell ref="B11:J11"/>
    <mergeCell ref="K11:L11"/>
    <mergeCell ref="M11:N11"/>
    <mergeCell ref="P11:Q11"/>
    <mergeCell ref="S11:T11"/>
    <mergeCell ref="B35:B36"/>
    <mergeCell ref="C35:R36"/>
    <mergeCell ref="S35:U36"/>
    <mergeCell ref="B13:V14"/>
    <mergeCell ref="A30:V30"/>
    <mergeCell ref="A31:V31"/>
    <mergeCell ref="B33:B34"/>
    <mergeCell ref="C33:R34"/>
    <mergeCell ref="S33:U34"/>
  </mergeCells>
  <phoneticPr fontId="2"/>
  <printOptions horizontalCentered="1"/>
  <pageMargins left="0.39370078740157483" right="0.39370078740157483" top="0.39370078740157483" bottom="0" header="0.19685039370078741" footer="0.51181102362204722"/>
  <pageSetup paperSize="9" scale="96" orientation="portrait" r:id="rId1"/>
  <headerFooter>
    <oddHeader xml:space="preserve">&amp;R＜参考様式15＞
</oddHeader>
  </headerFooter>
  <rowBreaks count="1" manualBreakCount="1">
    <brk id="37" max="2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961"/>
  <sheetViews>
    <sheetView view="pageBreakPreview" zoomScale="115" zoomScaleNormal="70" zoomScaleSheetLayoutView="115" workbookViewId="0">
      <selection activeCell="B8" sqref="B8:K8"/>
    </sheetView>
  </sheetViews>
  <sheetFormatPr defaultColWidth="9" defaultRowHeight="13.5"/>
  <cols>
    <col min="1" max="1" width="1.5" style="434" customWidth="1"/>
    <col min="2" max="2" width="4.25" style="434" customWidth="1"/>
    <col min="3" max="3" width="3.375" style="434" customWidth="1"/>
    <col min="4" max="4" width="0.5" style="434" customWidth="1"/>
    <col min="5" max="36" width="3.125" style="434" customWidth="1"/>
    <col min="37" max="37" width="3" style="434" customWidth="1"/>
    <col min="38" max="16384" width="9" style="434"/>
  </cols>
  <sheetData>
    <row r="1" spans="2:38" s="507" customFormat="1"/>
    <row r="2" spans="2:38" s="507" customFormat="1">
      <c r="B2" s="265" t="s">
        <v>1066</v>
      </c>
      <c r="C2" s="265"/>
      <c r="D2" s="265"/>
      <c r="E2" s="265"/>
      <c r="F2" s="265"/>
      <c r="G2" s="265"/>
      <c r="H2" s="265"/>
      <c r="I2" s="265"/>
      <c r="J2" s="265"/>
      <c r="K2" s="265"/>
      <c r="L2" s="265"/>
      <c r="M2" s="265"/>
      <c r="N2" s="265"/>
      <c r="O2" s="265"/>
      <c r="P2" s="265"/>
      <c r="Q2" s="265"/>
      <c r="R2" s="265"/>
      <c r="S2" s="265"/>
      <c r="T2" s="265"/>
      <c r="U2" s="265"/>
      <c r="V2" s="265"/>
      <c r="W2" s="265"/>
      <c r="X2" s="265"/>
      <c r="Y2" s="265"/>
      <c r="Z2" s="265"/>
      <c r="AA2" s="265"/>
      <c r="AB2" s="265"/>
      <c r="AC2" s="265"/>
      <c r="AD2" s="265"/>
      <c r="AE2" s="265"/>
      <c r="AF2" s="265"/>
      <c r="AG2" s="265"/>
      <c r="AH2" s="265"/>
    </row>
    <row r="3" spans="2:38" s="507" customFormat="1" ht="14.25" customHeight="1">
      <c r="AB3" s="763" t="s">
        <v>1027</v>
      </c>
      <c r="AC3" s="764"/>
      <c r="AD3" s="764"/>
      <c r="AE3" s="764"/>
      <c r="AF3" s="765"/>
      <c r="AG3" s="766"/>
      <c r="AH3" s="767"/>
      <c r="AI3" s="767"/>
      <c r="AJ3" s="767"/>
      <c r="AK3" s="768"/>
      <c r="AL3" s="557"/>
    </row>
    <row r="4" spans="2:38" s="507" customFormat="1"/>
    <row r="5" spans="2:38" s="507" customFormat="1">
      <c r="B5" s="761" t="s">
        <v>1067</v>
      </c>
      <c r="C5" s="761"/>
      <c r="D5" s="761"/>
      <c r="E5" s="761"/>
      <c r="F5" s="761"/>
      <c r="G5" s="761"/>
      <c r="H5" s="761"/>
      <c r="I5" s="761"/>
      <c r="J5" s="761"/>
      <c r="K5" s="761"/>
      <c r="L5" s="761"/>
      <c r="M5" s="761"/>
      <c r="N5" s="761"/>
      <c r="O5" s="761"/>
      <c r="P5" s="761"/>
      <c r="Q5" s="761"/>
      <c r="R5" s="761"/>
      <c r="S5" s="761"/>
      <c r="T5" s="761"/>
      <c r="U5" s="761"/>
      <c r="V5" s="761"/>
      <c r="W5" s="761"/>
      <c r="X5" s="761"/>
      <c r="Y5" s="761"/>
      <c r="Z5" s="761"/>
      <c r="AA5" s="761"/>
      <c r="AB5" s="761"/>
      <c r="AC5" s="761"/>
      <c r="AD5" s="761"/>
      <c r="AE5" s="761"/>
      <c r="AF5" s="761"/>
      <c r="AG5" s="761"/>
      <c r="AH5" s="761"/>
      <c r="AI5" s="761"/>
      <c r="AJ5" s="761"/>
      <c r="AK5" s="761"/>
    </row>
    <row r="6" spans="2:38" s="507" customFormat="1">
      <c r="B6" s="761" t="s">
        <v>1068</v>
      </c>
      <c r="C6" s="761"/>
      <c r="D6" s="761"/>
      <c r="E6" s="761"/>
      <c r="F6" s="761"/>
      <c r="G6" s="761"/>
      <c r="H6" s="761"/>
      <c r="I6" s="761"/>
      <c r="J6" s="761"/>
      <c r="K6" s="761"/>
      <c r="L6" s="761"/>
      <c r="M6" s="761"/>
      <c r="N6" s="761"/>
      <c r="O6" s="761"/>
      <c r="P6" s="761"/>
      <c r="Q6" s="761"/>
      <c r="R6" s="761"/>
      <c r="S6" s="761"/>
      <c r="T6" s="761"/>
      <c r="U6" s="761"/>
      <c r="V6" s="761"/>
      <c r="W6" s="761"/>
      <c r="X6" s="761"/>
      <c r="Y6" s="761"/>
      <c r="Z6" s="761"/>
      <c r="AA6" s="761"/>
      <c r="AB6" s="761"/>
      <c r="AC6" s="761"/>
      <c r="AD6" s="761"/>
      <c r="AE6" s="761"/>
      <c r="AF6" s="761"/>
      <c r="AG6" s="761"/>
      <c r="AH6" s="761"/>
      <c r="AI6" s="761"/>
      <c r="AJ6" s="761"/>
      <c r="AK6" s="761"/>
    </row>
    <row r="7" spans="2:38" s="507" customFormat="1" ht="13.5" customHeight="1">
      <c r="AB7" s="508" t="s">
        <v>470</v>
      </c>
      <c r="AC7" s="761"/>
      <c r="AD7" s="761"/>
      <c r="AE7" s="508" t="s">
        <v>471</v>
      </c>
      <c r="AF7" s="761"/>
      <c r="AG7" s="761"/>
      <c r="AH7" s="507" t="s">
        <v>498</v>
      </c>
      <c r="AI7" s="761"/>
      <c r="AJ7" s="761"/>
      <c r="AK7" s="507" t="s">
        <v>499</v>
      </c>
    </row>
    <row r="8" spans="2:38" s="507" customFormat="1">
      <c r="B8" s="761" t="s">
        <v>1114</v>
      </c>
      <c r="C8" s="761"/>
      <c r="D8" s="761"/>
      <c r="E8" s="761"/>
      <c r="F8" s="761"/>
      <c r="G8" s="761"/>
      <c r="H8" s="761"/>
      <c r="I8" s="761"/>
      <c r="J8" s="761"/>
      <c r="K8" s="761"/>
      <c r="L8" s="367"/>
      <c r="M8" s="367"/>
      <c r="N8" s="367"/>
      <c r="O8" s="367"/>
      <c r="P8" s="367"/>
      <c r="Q8" s="367"/>
      <c r="R8" s="367"/>
      <c r="S8" s="367"/>
      <c r="T8" s="367"/>
    </row>
    <row r="9" spans="2:38" s="521" customFormat="1">
      <c r="U9" s="762" t="s">
        <v>1028</v>
      </c>
      <c r="V9" s="762"/>
      <c r="W9" s="762"/>
      <c r="X9" s="762"/>
      <c r="Y9" s="762"/>
      <c r="Z9" s="762"/>
      <c r="AA9" s="762"/>
      <c r="AB9" s="762"/>
      <c r="AC9" s="762"/>
      <c r="AD9" s="762"/>
      <c r="AE9" s="762"/>
      <c r="AF9" s="762"/>
      <c r="AG9" s="762"/>
      <c r="AH9" s="762"/>
      <c r="AI9" s="762"/>
      <c r="AJ9" s="762"/>
    </row>
    <row r="10" spans="2:38" s="521" customFormat="1">
      <c r="X10" s="761"/>
      <c r="Y10" s="761"/>
      <c r="Z10" s="761"/>
      <c r="AA10" s="761"/>
      <c r="AB10" s="761"/>
      <c r="AC10" s="761"/>
      <c r="AD10" s="761"/>
      <c r="AE10" s="761"/>
      <c r="AF10" s="761"/>
      <c r="AG10" s="761"/>
      <c r="AH10" s="761"/>
      <c r="AI10" s="761"/>
      <c r="AJ10" s="761"/>
    </row>
    <row r="11" spans="2:38" s="521" customFormat="1">
      <c r="U11" s="761" t="s">
        <v>1029</v>
      </c>
      <c r="V11" s="761"/>
      <c r="W11" s="761"/>
      <c r="X11" s="761"/>
      <c r="Y11" s="761"/>
      <c r="Z11" s="761"/>
      <c r="AA11" s="761"/>
      <c r="AB11" s="761"/>
      <c r="AC11" s="761"/>
      <c r="AD11" s="761"/>
      <c r="AE11" s="761"/>
      <c r="AF11" s="761"/>
      <c r="AG11" s="761"/>
      <c r="AH11" s="761"/>
      <c r="AI11" s="761"/>
      <c r="AJ11" s="761"/>
    </row>
    <row r="12" spans="2:38" s="507" customFormat="1">
      <c r="AA12" s="508"/>
      <c r="AB12" s="265"/>
      <c r="AC12" s="265"/>
      <c r="AD12" s="265"/>
      <c r="AE12" s="265"/>
      <c r="AF12" s="265"/>
      <c r="AG12" s="265"/>
      <c r="AH12" s="265"/>
      <c r="AI12" s="265"/>
      <c r="AJ12" s="265"/>
      <c r="AK12" s="265"/>
    </row>
    <row r="13" spans="2:38" s="507" customFormat="1">
      <c r="C13" s="265" t="s">
        <v>1030</v>
      </c>
      <c r="D13" s="265"/>
    </row>
    <row r="14" spans="2:38" s="521" customFormat="1" ht="12.95" customHeight="1">
      <c r="M14" s="769"/>
      <c r="N14" s="769"/>
      <c r="Y14" s="770" t="s">
        <v>1031</v>
      </c>
      <c r="Z14" s="770"/>
      <c r="AA14" s="770"/>
      <c r="AB14" s="770"/>
      <c r="AC14" s="770"/>
      <c r="AD14" s="770"/>
      <c r="AE14" s="770"/>
      <c r="AF14" s="770"/>
      <c r="AG14" s="770"/>
      <c r="AH14" s="770"/>
      <c r="AI14" s="770"/>
      <c r="AJ14" s="770"/>
      <c r="AK14" s="770"/>
    </row>
    <row r="15" spans="2:38" s="507" customFormat="1" ht="14.25" customHeight="1">
      <c r="B15" s="771" t="s">
        <v>1032</v>
      </c>
      <c r="C15" s="774" t="s">
        <v>1033</v>
      </c>
      <c r="D15" s="775"/>
      <c r="E15" s="775"/>
      <c r="F15" s="775"/>
      <c r="G15" s="775"/>
      <c r="H15" s="775"/>
      <c r="I15" s="775"/>
      <c r="J15" s="775"/>
      <c r="K15" s="775"/>
      <c r="L15" s="776"/>
      <c r="M15" s="777"/>
      <c r="N15" s="778"/>
      <c r="O15" s="778"/>
      <c r="P15" s="778"/>
      <c r="Q15" s="778"/>
      <c r="R15" s="778"/>
      <c r="S15" s="778"/>
      <c r="T15" s="778"/>
      <c r="U15" s="778"/>
      <c r="V15" s="778"/>
      <c r="W15" s="778"/>
      <c r="X15" s="778"/>
      <c r="Y15" s="778"/>
      <c r="Z15" s="778"/>
      <c r="AA15" s="778"/>
      <c r="AB15" s="778"/>
      <c r="AC15" s="778"/>
      <c r="AD15" s="778"/>
      <c r="AE15" s="778"/>
      <c r="AF15" s="778"/>
      <c r="AG15" s="778"/>
      <c r="AH15" s="778"/>
      <c r="AI15" s="779"/>
      <c r="AJ15" s="779"/>
      <c r="AK15" s="780"/>
    </row>
    <row r="16" spans="2:38" s="507" customFormat="1" ht="14.25" customHeight="1">
      <c r="B16" s="772"/>
      <c r="C16" s="781" t="s">
        <v>1034</v>
      </c>
      <c r="D16" s="782"/>
      <c r="E16" s="782"/>
      <c r="F16" s="782"/>
      <c r="G16" s="782"/>
      <c r="H16" s="782"/>
      <c r="I16" s="782"/>
      <c r="J16" s="782"/>
      <c r="K16" s="782"/>
      <c r="L16" s="783"/>
      <c r="M16" s="784"/>
      <c r="N16" s="784"/>
      <c r="O16" s="784"/>
      <c r="P16" s="784"/>
      <c r="Q16" s="784"/>
      <c r="R16" s="784"/>
      <c r="S16" s="784"/>
      <c r="T16" s="784"/>
      <c r="U16" s="784"/>
      <c r="V16" s="784"/>
      <c r="W16" s="784"/>
      <c r="X16" s="784"/>
      <c r="Y16" s="784"/>
      <c r="Z16" s="784"/>
      <c r="AA16" s="784"/>
      <c r="AB16" s="784"/>
      <c r="AC16" s="784"/>
      <c r="AD16" s="784"/>
      <c r="AE16" s="784"/>
      <c r="AF16" s="784"/>
      <c r="AG16" s="784"/>
      <c r="AH16" s="784"/>
      <c r="AI16" s="784"/>
      <c r="AJ16" s="784"/>
      <c r="AK16" s="785"/>
    </row>
    <row r="17" spans="2:37" s="507" customFormat="1" ht="13.5" customHeight="1">
      <c r="B17" s="772"/>
      <c r="C17" s="774" t="s">
        <v>1035</v>
      </c>
      <c r="D17" s="775"/>
      <c r="E17" s="775"/>
      <c r="F17" s="775"/>
      <c r="G17" s="775"/>
      <c r="H17" s="775"/>
      <c r="I17" s="775"/>
      <c r="J17" s="775"/>
      <c r="K17" s="775"/>
      <c r="L17" s="786"/>
      <c r="M17" s="793" t="s">
        <v>1036</v>
      </c>
      <c r="N17" s="793"/>
      <c r="O17" s="793"/>
      <c r="P17" s="793"/>
      <c r="Q17" s="793"/>
      <c r="R17" s="793"/>
      <c r="S17" s="793"/>
      <c r="T17" s="638" t="s">
        <v>1037</v>
      </c>
      <c r="U17" s="793"/>
      <c r="V17" s="793"/>
      <c r="W17" s="793"/>
      <c r="X17" s="638" t="s">
        <v>1038</v>
      </c>
      <c r="Y17" s="793"/>
      <c r="Z17" s="793"/>
      <c r="AA17" s="793"/>
      <c r="AB17" s="793"/>
      <c r="AC17" s="793"/>
      <c r="AD17" s="793"/>
      <c r="AE17" s="793"/>
      <c r="AF17" s="793"/>
      <c r="AG17" s="793"/>
      <c r="AH17" s="793"/>
      <c r="AI17" s="793"/>
      <c r="AJ17" s="793"/>
      <c r="AK17" s="797"/>
    </row>
    <row r="18" spans="2:37" s="507" customFormat="1" ht="13.5" customHeight="1">
      <c r="B18" s="772"/>
      <c r="C18" s="787"/>
      <c r="D18" s="788"/>
      <c r="E18" s="788"/>
      <c r="F18" s="788"/>
      <c r="G18" s="788"/>
      <c r="H18" s="788"/>
      <c r="I18" s="788"/>
      <c r="J18" s="788"/>
      <c r="K18" s="788"/>
      <c r="L18" s="789"/>
      <c r="M18" s="798" t="s">
        <v>1039</v>
      </c>
      <c r="N18" s="798"/>
      <c r="O18" s="798"/>
      <c r="P18" s="798"/>
      <c r="Q18" s="539" t="s">
        <v>1040</v>
      </c>
      <c r="R18" s="798"/>
      <c r="S18" s="798"/>
      <c r="T18" s="798"/>
      <c r="U18" s="798"/>
      <c r="V18" s="798" t="s">
        <v>1041</v>
      </c>
      <c r="W18" s="798"/>
      <c r="X18" s="798"/>
      <c r="Y18" s="798"/>
      <c r="Z18" s="798"/>
      <c r="AA18" s="798"/>
      <c r="AB18" s="798"/>
      <c r="AC18" s="798"/>
      <c r="AD18" s="798"/>
      <c r="AE18" s="798"/>
      <c r="AF18" s="798"/>
      <c r="AG18" s="798"/>
      <c r="AH18" s="798"/>
      <c r="AI18" s="798"/>
      <c r="AJ18" s="798"/>
      <c r="AK18" s="799"/>
    </row>
    <row r="19" spans="2:37" s="507" customFormat="1" ht="13.5" customHeight="1">
      <c r="B19" s="772"/>
      <c r="C19" s="790"/>
      <c r="D19" s="791"/>
      <c r="E19" s="791"/>
      <c r="F19" s="791"/>
      <c r="G19" s="791"/>
      <c r="H19" s="791"/>
      <c r="I19" s="791"/>
      <c r="J19" s="791"/>
      <c r="K19" s="791"/>
      <c r="L19" s="792"/>
      <c r="M19" s="794" t="s">
        <v>1069</v>
      </c>
      <c r="N19" s="794"/>
      <c r="O19" s="794"/>
      <c r="P19" s="794"/>
      <c r="Q19" s="794"/>
      <c r="R19" s="794"/>
      <c r="S19" s="794"/>
      <c r="T19" s="794"/>
      <c r="U19" s="794"/>
      <c r="V19" s="794"/>
      <c r="W19" s="794"/>
      <c r="X19" s="794"/>
      <c r="Y19" s="794"/>
      <c r="Z19" s="794"/>
      <c r="AA19" s="794"/>
      <c r="AB19" s="794"/>
      <c r="AC19" s="794"/>
      <c r="AD19" s="794"/>
      <c r="AE19" s="794"/>
      <c r="AF19" s="794"/>
      <c r="AG19" s="794"/>
      <c r="AH19" s="794"/>
      <c r="AI19" s="794"/>
      <c r="AJ19" s="794"/>
      <c r="AK19" s="795"/>
    </row>
    <row r="20" spans="2:37" s="507" customFormat="1" ht="14.25" customHeight="1">
      <c r="B20" s="772"/>
      <c r="C20" s="781" t="s">
        <v>1042</v>
      </c>
      <c r="D20" s="782"/>
      <c r="E20" s="782"/>
      <c r="F20" s="782"/>
      <c r="G20" s="782"/>
      <c r="H20" s="782"/>
      <c r="I20" s="782"/>
      <c r="J20" s="782"/>
      <c r="K20" s="782"/>
      <c r="L20" s="783"/>
      <c r="M20" s="764" t="s">
        <v>1017</v>
      </c>
      <c r="N20" s="764"/>
      <c r="O20" s="764"/>
      <c r="P20" s="764"/>
      <c r="Q20" s="765"/>
      <c r="R20" s="766"/>
      <c r="S20" s="767"/>
      <c r="T20" s="767"/>
      <c r="U20" s="767"/>
      <c r="V20" s="767"/>
      <c r="W20" s="767"/>
      <c r="X20" s="767"/>
      <c r="Y20" s="767"/>
      <c r="Z20" s="767"/>
      <c r="AA20" s="768"/>
      <c r="AB20" s="796" t="s">
        <v>1018</v>
      </c>
      <c r="AC20" s="793"/>
      <c r="AD20" s="793"/>
      <c r="AE20" s="793"/>
      <c r="AF20" s="797"/>
      <c r="AG20" s="766"/>
      <c r="AH20" s="767"/>
      <c r="AI20" s="767"/>
      <c r="AJ20" s="767"/>
      <c r="AK20" s="768"/>
    </row>
    <row r="21" spans="2:37" ht="14.25" customHeight="1">
      <c r="B21" s="772"/>
      <c r="C21" s="800" t="s">
        <v>1070</v>
      </c>
      <c r="D21" s="801"/>
      <c r="E21" s="801"/>
      <c r="F21" s="801"/>
      <c r="G21" s="801"/>
      <c r="H21" s="801"/>
      <c r="I21" s="801"/>
      <c r="J21" s="801"/>
      <c r="K21" s="801"/>
      <c r="L21" s="802"/>
      <c r="M21" s="803"/>
      <c r="N21" s="803"/>
      <c r="O21" s="803"/>
      <c r="P21" s="803"/>
      <c r="Q21" s="803"/>
      <c r="R21" s="803"/>
      <c r="S21" s="803"/>
      <c r="T21" s="803"/>
      <c r="U21" s="804"/>
      <c r="V21" s="763" t="s">
        <v>1043</v>
      </c>
      <c r="W21" s="764"/>
      <c r="X21" s="764"/>
      <c r="Y21" s="764"/>
      <c r="Z21" s="764"/>
      <c r="AA21" s="765"/>
      <c r="AB21" s="805"/>
      <c r="AC21" s="803"/>
      <c r="AD21" s="803"/>
      <c r="AE21" s="803"/>
      <c r="AF21" s="803"/>
      <c r="AG21" s="803"/>
      <c r="AH21" s="803"/>
      <c r="AI21" s="803"/>
      <c r="AJ21" s="803"/>
      <c r="AK21" s="804"/>
    </row>
    <row r="22" spans="2:37" ht="14.25" customHeight="1">
      <c r="B22" s="772"/>
      <c r="C22" s="806" t="s">
        <v>1019</v>
      </c>
      <c r="D22" s="807"/>
      <c r="E22" s="807"/>
      <c r="F22" s="807"/>
      <c r="G22" s="807"/>
      <c r="H22" s="807"/>
      <c r="I22" s="807"/>
      <c r="J22" s="807"/>
      <c r="K22" s="807"/>
      <c r="L22" s="808"/>
      <c r="M22" s="764" t="s">
        <v>1020</v>
      </c>
      <c r="N22" s="764"/>
      <c r="O22" s="764"/>
      <c r="P22" s="764"/>
      <c r="Q22" s="765"/>
      <c r="R22" s="809"/>
      <c r="S22" s="810"/>
      <c r="T22" s="810"/>
      <c r="U22" s="810"/>
      <c r="V22" s="810"/>
      <c r="W22" s="810"/>
      <c r="X22" s="810"/>
      <c r="Y22" s="810"/>
      <c r="Z22" s="810"/>
      <c r="AA22" s="811"/>
      <c r="AB22" s="803" t="s">
        <v>1021</v>
      </c>
      <c r="AC22" s="803"/>
      <c r="AD22" s="803"/>
      <c r="AE22" s="803"/>
      <c r="AF22" s="804"/>
      <c r="AG22" s="809"/>
      <c r="AH22" s="810"/>
      <c r="AI22" s="810"/>
      <c r="AJ22" s="810"/>
      <c r="AK22" s="811"/>
    </row>
    <row r="23" spans="2:37" ht="13.5" customHeight="1">
      <c r="B23" s="772"/>
      <c r="C23" s="774" t="s">
        <v>1022</v>
      </c>
      <c r="D23" s="775"/>
      <c r="E23" s="775"/>
      <c r="F23" s="775"/>
      <c r="G23" s="775"/>
      <c r="H23" s="775"/>
      <c r="I23" s="775"/>
      <c r="J23" s="775"/>
      <c r="K23" s="775"/>
      <c r="L23" s="786"/>
      <c r="M23" s="793" t="s">
        <v>1036</v>
      </c>
      <c r="N23" s="793"/>
      <c r="O23" s="793"/>
      <c r="P23" s="793"/>
      <c r="Q23" s="793"/>
      <c r="R23" s="793"/>
      <c r="S23" s="793"/>
      <c r="T23" s="638" t="s">
        <v>1037</v>
      </c>
      <c r="U23" s="793"/>
      <c r="V23" s="793"/>
      <c r="W23" s="793"/>
      <c r="X23" s="638" t="s">
        <v>1038</v>
      </c>
      <c r="Y23" s="793"/>
      <c r="Z23" s="793"/>
      <c r="AA23" s="793"/>
      <c r="AB23" s="793"/>
      <c r="AC23" s="793"/>
      <c r="AD23" s="793"/>
      <c r="AE23" s="793"/>
      <c r="AF23" s="793"/>
      <c r="AG23" s="793"/>
      <c r="AH23" s="793"/>
      <c r="AI23" s="793"/>
      <c r="AJ23" s="793"/>
      <c r="AK23" s="797"/>
    </row>
    <row r="24" spans="2:37" ht="14.25" customHeight="1">
      <c r="B24" s="772"/>
      <c r="C24" s="787"/>
      <c r="D24" s="788"/>
      <c r="E24" s="788"/>
      <c r="F24" s="788"/>
      <c r="G24" s="788"/>
      <c r="H24" s="788"/>
      <c r="I24" s="788"/>
      <c r="J24" s="788"/>
      <c r="K24" s="788"/>
      <c r="L24" s="789"/>
      <c r="M24" s="798" t="s">
        <v>1039</v>
      </c>
      <c r="N24" s="798"/>
      <c r="O24" s="798"/>
      <c r="P24" s="798"/>
      <c r="Q24" s="539" t="s">
        <v>1040</v>
      </c>
      <c r="R24" s="798"/>
      <c r="S24" s="798"/>
      <c r="T24" s="798"/>
      <c r="U24" s="798"/>
      <c r="V24" s="798" t="s">
        <v>1041</v>
      </c>
      <c r="W24" s="798"/>
      <c r="X24" s="798"/>
      <c r="Y24" s="798"/>
      <c r="Z24" s="798"/>
      <c r="AA24" s="798"/>
      <c r="AB24" s="798"/>
      <c r="AC24" s="798"/>
      <c r="AD24" s="798"/>
      <c r="AE24" s="798"/>
      <c r="AF24" s="798"/>
      <c r="AG24" s="798"/>
      <c r="AH24" s="798"/>
      <c r="AI24" s="798"/>
      <c r="AJ24" s="798"/>
      <c r="AK24" s="799"/>
    </row>
    <row r="25" spans="2:37">
      <c r="B25" s="773"/>
      <c r="C25" s="790"/>
      <c r="D25" s="791"/>
      <c r="E25" s="791"/>
      <c r="F25" s="791"/>
      <c r="G25" s="791"/>
      <c r="H25" s="791"/>
      <c r="I25" s="791"/>
      <c r="J25" s="791"/>
      <c r="K25" s="791"/>
      <c r="L25" s="792"/>
      <c r="M25" s="794"/>
      <c r="N25" s="794"/>
      <c r="O25" s="794"/>
      <c r="P25" s="794"/>
      <c r="Q25" s="794"/>
      <c r="R25" s="794"/>
      <c r="S25" s="794"/>
      <c r="T25" s="794"/>
      <c r="U25" s="794"/>
      <c r="V25" s="794"/>
      <c r="W25" s="794"/>
      <c r="X25" s="794"/>
      <c r="Y25" s="794"/>
      <c r="Z25" s="794"/>
      <c r="AA25" s="794"/>
      <c r="AB25" s="794"/>
      <c r="AC25" s="794"/>
      <c r="AD25" s="794"/>
      <c r="AE25" s="794"/>
      <c r="AF25" s="794"/>
      <c r="AG25" s="794"/>
      <c r="AH25" s="794"/>
      <c r="AI25" s="794"/>
      <c r="AJ25" s="794"/>
      <c r="AK25" s="795"/>
    </row>
    <row r="26" spans="2:37" ht="13.5" customHeight="1">
      <c r="B26" s="812" t="s">
        <v>1071</v>
      </c>
      <c r="C26" s="774" t="s">
        <v>1044</v>
      </c>
      <c r="D26" s="775"/>
      <c r="E26" s="775"/>
      <c r="F26" s="775"/>
      <c r="G26" s="775"/>
      <c r="H26" s="775"/>
      <c r="I26" s="775"/>
      <c r="J26" s="775"/>
      <c r="K26" s="775"/>
      <c r="L26" s="786"/>
      <c r="M26" s="778"/>
      <c r="N26" s="778"/>
      <c r="O26" s="778"/>
      <c r="P26" s="778"/>
      <c r="Q26" s="778"/>
      <c r="R26" s="778"/>
      <c r="S26" s="778"/>
      <c r="T26" s="778"/>
      <c r="U26" s="778"/>
      <c r="V26" s="778"/>
      <c r="W26" s="778"/>
      <c r="X26" s="778"/>
      <c r="Y26" s="778"/>
      <c r="Z26" s="778"/>
      <c r="AA26" s="778"/>
      <c r="AB26" s="778"/>
      <c r="AC26" s="778"/>
      <c r="AD26" s="778"/>
      <c r="AE26" s="778"/>
      <c r="AF26" s="778"/>
      <c r="AG26" s="778"/>
      <c r="AH26" s="778"/>
      <c r="AI26" s="778"/>
      <c r="AJ26" s="778"/>
      <c r="AK26" s="815"/>
    </row>
    <row r="27" spans="2:37" ht="13.5" customHeight="1">
      <c r="B27" s="813"/>
      <c r="C27" s="790" t="s">
        <v>1045</v>
      </c>
      <c r="D27" s="791"/>
      <c r="E27" s="791"/>
      <c r="F27" s="791"/>
      <c r="G27" s="791"/>
      <c r="H27" s="791"/>
      <c r="I27" s="791"/>
      <c r="J27" s="791"/>
      <c r="K27" s="791"/>
      <c r="L27" s="792"/>
      <c r="M27" s="784"/>
      <c r="N27" s="784"/>
      <c r="O27" s="784"/>
      <c r="P27" s="784"/>
      <c r="Q27" s="784"/>
      <c r="R27" s="784"/>
      <c r="S27" s="784"/>
      <c r="T27" s="784"/>
      <c r="U27" s="784"/>
      <c r="V27" s="784"/>
      <c r="W27" s="784"/>
      <c r="X27" s="784"/>
      <c r="Y27" s="784"/>
      <c r="Z27" s="784"/>
      <c r="AA27" s="784"/>
      <c r="AB27" s="784"/>
      <c r="AC27" s="784"/>
      <c r="AD27" s="784"/>
      <c r="AE27" s="784"/>
      <c r="AF27" s="784"/>
      <c r="AG27" s="784"/>
      <c r="AH27" s="784"/>
      <c r="AI27" s="784"/>
      <c r="AJ27" s="784"/>
      <c r="AK27" s="785"/>
    </row>
    <row r="28" spans="2:37" ht="13.5" customHeight="1">
      <c r="B28" s="813"/>
      <c r="C28" s="774" t="s">
        <v>1072</v>
      </c>
      <c r="D28" s="775"/>
      <c r="E28" s="775"/>
      <c r="F28" s="775"/>
      <c r="G28" s="775"/>
      <c r="H28" s="775"/>
      <c r="I28" s="775"/>
      <c r="J28" s="775"/>
      <c r="K28" s="775"/>
      <c r="L28" s="786"/>
      <c r="M28" s="793" t="s">
        <v>1036</v>
      </c>
      <c r="N28" s="793"/>
      <c r="O28" s="793"/>
      <c r="P28" s="793"/>
      <c r="Q28" s="793"/>
      <c r="R28" s="793"/>
      <c r="S28" s="793"/>
      <c r="T28" s="638" t="s">
        <v>1037</v>
      </c>
      <c r="U28" s="793"/>
      <c r="V28" s="793"/>
      <c r="W28" s="793"/>
      <c r="X28" s="638" t="s">
        <v>1038</v>
      </c>
      <c r="Y28" s="793"/>
      <c r="Z28" s="793"/>
      <c r="AA28" s="793"/>
      <c r="AB28" s="793"/>
      <c r="AC28" s="793"/>
      <c r="AD28" s="793"/>
      <c r="AE28" s="793"/>
      <c r="AF28" s="793"/>
      <c r="AG28" s="793"/>
      <c r="AH28" s="793"/>
      <c r="AI28" s="793"/>
      <c r="AJ28" s="793"/>
      <c r="AK28" s="797"/>
    </row>
    <row r="29" spans="2:37" ht="14.25" customHeight="1">
      <c r="B29" s="813"/>
      <c r="C29" s="787"/>
      <c r="D29" s="788"/>
      <c r="E29" s="788"/>
      <c r="F29" s="788"/>
      <c r="G29" s="788"/>
      <c r="H29" s="788"/>
      <c r="I29" s="788"/>
      <c r="J29" s="788"/>
      <c r="K29" s="788"/>
      <c r="L29" s="789"/>
      <c r="M29" s="798" t="s">
        <v>1039</v>
      </c>
      <c r="N29" s="798"/>
      <c r="O29" s="798"/>
      <c r="P29" s="798"/>
      <c r="Q29" s="539" t="s">
        <v>1040</v>
      </c>
      <c r="R29" s="798"/>
      <c r="S29" s="798"/>
      <c r="T29" s="798"/>
      <c r="U29" s="798"/>
      <c r="V29" s="798" t="s">
        <v>1041</v>
      </c>
      <c r="W29" s="798"/>
      <c r="X29" s="798"/>
      <c r="Y29" s="798"/>
      <c r="Z29" s="798"/>
      <c r="AA29" s="798"/>
      <c r="AB29" s="798"/>
      <c r="AC29" s="798"/>
      <c r="AD29" s="798"/>
      <c r="AE29" s="798"/>
      <c r="AF29" s="798"/>
      <c r="AG29" s="798"/>
      <c r="AH29" s="798"/>
      <c r="AI29" s="798"/>
      <c r="AJ29" s="798"/>
      <c r="AK29" s="799"/>
    </row>
    <row r="30" spans="2:37">
      <c r="B30" s="813"/>
      <c r="C30" s="790"/>
      <c r="D30" s="791"/>
      <c r="E30" s="791"/>
      <c r="F30" s="791"/>
      <c r="G30" s="791"/>
      <c r="H30" s="791"/>
      <c r="I30" s="791"/>
      <c r="J30" s="791"/>
      <c r="K30" s="791"/>
      <c r="L30" s="792"/>
      <c r="M30" s="794"/>
      <c r="N30" s="794"/>
      <c r="O30" s="794"/>
      <c r="P30" s="794"/>
      <c r="Q30" s="794"/>
      <c r="R30" s="794"/>
      <c r="S30" s="794"/>
      <c r="T30" s="794"/>
      <c r="U30" s="794"/>
      <c r="V30" s="794"/>
      <c r="W30" s="794"/>
      <c r="X30" s="794"/>
      <c r="Y30" s="794"/>
      <c r="Z30" s="794"/>
      <c r="AA30" s="794"/>
      <c r="AB30" s="794"/>
      <c r="AC30" s="794"/>
      <c r="AD30" s="794"/>
      <c r="AE30" s="794"/>
      <c r="AF30" s="794"/>
      <c r="AG30" s="794"/>
      <c r="AH30" s="794"/>
      <c r="AI30" s="794"/>
      <c r="AJ30" s="794"/>
      <c r="AK30" s="795"/>
    </row>
    <row r="31" spans="2:37" ht="14.25" customHeight="1">
      <c r="B31" s="813"/>
      <c r="C31" s="781" t="s">
        <v>1042</v>
      </c>
      <c r="D31" s="782"/>
      <c r="E31" s="782"/>
      <c r="F31" s="782"/>
      <c r="G31" s="782"/>
      <c r="H31" s="782"/>
      <c r="I31" s="782"/>
      <c r="J31" s="782"/>
      <c r="K31" s="782"/>
      <c r="L31" s="783"/>
      <c r="M31" s="764" t="s">
        <v>1017</v>
      </c>
      <c r="N31" s="764"/>
      <c r="O31" s="764"/>
      <c r="P31" s="764"/>
      <c r="Q31" s="765"/>
      <c r="R31" s="766"/>
      <c r="S31" s="767"/>
      <c r="T31" s="767"/>
      <c r="U31" s="767"/>
      <c r="V31" s="767"/>
      <c r="W31" s="767"/>
      <c r="X31" s="767"/>
      <c r="Y31" s="767"/>
      <c r="Z31" s="767"/>
      <c r="AA31" s="768"/>
      <c r="AB31" s="796" t="s">
        <v>1018</v>
      </c>
      <c r="AC31" s="793"/>
      <c r="AD31" s="793"/>
      <c r="AE31" s="793"/>
      <c r="AF31" s="797"/>
      <c r="AG31" s="766"/>
      <c r="AH31" s="767"/>
      <c r="AI31" s="767"/>
      <c r="AJ31" s="767"/>
      <c r="AK31" s="768"/>
    </row>
    <row r="32" spans="2:37" ht="13.5" customHeight="1">
      <c r="B32" s="813"/>
      <c r="C32" s="816" t="s">
        <v>1073</v>
      </c>
      <c r="D32" s="817"/>
      <c r="E32" s="817"/>
      <c r="F32" s="817"/>
      <c r="G32" s="817"/>
      <c r="H32" s="817"/>
      <c r="I32" s="817"/>
      <c r="J32" s="817"/>
      <c r="K32" s="817"/>
      <c r="L32" s="818"/>
      <c r="M32" s="793" t="s">
        <v>1036</v>
      </c>
      <c r="N32" s="793"/>
      <c r="O32" s="793"/>
      <c r="P32" s="793"/>
      <c r="Q32" s="793"/>
      <c r="R32" s="793"/>
      <c r="S32" s="793"/>
      <c r="T32" s="638" t="s">
        <v>1037</v>
      </c>
      <c r="U32" s="793"/>
      <c r="V32" s="793"/>
      <c r="W32" s="793"/>
      <c r="X32" s="638" t="s">
        <v>1038</v>
      </c>
      <c r="Y32" s="793"/>
      <c r="Z32" s="793"/>
      <c r="AA32" s="793"/>
      <c r="AB32" s="793"/>
      <c r="AC32" s="793"/>
      <c r="AD32" s="793"/>
      <c r="AE32" s="793"/>
      <c r="AF32" s="793"/>
      <c r="AG32" s="793"/>
      <c r="AH32" s="793"/>
      <c r="AI32" s="793"/>
      <c r="AJ32" s="793"/>
      <c r="AK32" s="797"/>
    </row>
    <row r="33" spans="1:37" ht="14.25" customHeight="1">
      <c r="B33" s="813"/>
      <c r="C33" s="819"/>
      <c r="D33" s="820"/>
      <c r="E33" s="820"/>
      <c r="F33" s="820"/>
      <c r="G33" s="820"/>
      <c r="H33" s="820"/>
      <c r="I33" s="820"/>
      <c r="J33" s="820"/>
      <c r="K33" s="820"/>
      <c r="L33" s="821"/>
      <c r="M33" s="798" t="s">
        <v>1039</v>
      </c>
      <c r="N33" s="798"/>
      <c r="O33" s="798"/>
      <c r="P33" s="798"/>
      <c r="Q33" s="539" t="s">
        <v>1040</v>
      </c>
      <c r="R33" s="798"/>
      <c r="S33" s="798"/>
      <c r="T33" s="798"/>
      <c r="U33" s="798"/>
      <c r="V33" s="798" t="s">
        <v>1041</v>
      </c>
      <c r="W33" s="798"/>
      <c r="X33" s="798"/>
      <c r="Y33" s="798"/>
      <c r="Z33" s="798"/>
      <c r="AA33" s="798"/>
      <c r="AB33" s="798"/>
      <c r="AC33" s="798"/>
      <c r="AD33" s="798"/>
      <c r="AE33" s="798"/>
      <c r="AF33" s="798"/>
      <c r="AG33" s="798"/>
      <c r="AH33" s="798"/>
      <c r="AI33" s="798"/>
      <c r="AJ33" s="798"/>
      <c r="AK33" s="799"/>
    </row>
    <row r="34" spans="1:37">
      <c r="B34" s="813"/>
      <c r="C34" s="822"/>
      <c r="D34" s="823"/>
      <c r="E34" s="823"/>
      <c r="F34" s="823"/>
      <c r="G34" s="823"/>
      <c r="H34" s="823"/>
      <c r="I34" s="823"/>
      <c r="J34" s="823"/>
      <c r="K34" s="823"/>
      <c r="L34" s="824"/>
      <c r="M34" s="794"/>
      <c r="N34" s="794"/>
      <c r="O34" s="794"/>
      <c r="P34" s="794"/>
      <c r="Q34" s="794"/>
      <c r="R34" s="794"/>
      <c r="S34" s="794"/>
      <c r="T34" s="794"/>
      <c r="U34" s="794"/>
      <c r="V34" s="794"/>
      <c r="W34" s="794"/>
      <c r="X34" s="794"/>
      <c r="Y34" s="794"/>
      <c r="Z34" s="794"/>
      <c r="AA34" s="794"/>
      <c r="AB34" s="794"/>
      <c r="AC34" s="794"/>
      <c r="AD34" s="794"/>
      <c r="AE34" s="794"/>
      <c r="AF34" s="794"/>
      <c r="AG34" s="794"/>
      <c r="AH34" s="794"/>
      <c r="AI34" s="794"/>
      <c r="AJ34" s="794"/>
      <c r="AK34" s="795"/>
    </row>
    <row r="35" spans="1:37" ht="14.25" customHeight="1">
      <c r="B35" s="813"/>
      <c r="C35" s="781" t="s">
        <v>1042</v>
      </c>
      <c r="D35" s="782"/>
      <c r="E35" s="782"/>
      <c r="F35" s="782"/>
      <c r="G35" s="782"/>
      <c r="H35" s="782"/>
      <c r="I35" s="782"/>
      <c r="J35" s="782"/>
      <c r="K35" s="782"/>
      <c r="L35" s="783"/>
      <c r="M35" s="764" t="s">
        <v>1017</v>
      </c>
      <c r="N35" s="764"/>
      <c r="O35" s="764"/>
      <c r="P35" s="764"/>
      <c r="Q35" s="765"/>
      <c r="R35" s="766"/>
      <c r="S35" s="767"/>
      <c r="T35" s="767"/>
      <c r="U35" s="767"/>
      <c r="V35" s="767"/>
      <c r="W35" s="767"/>
      <c r="X35" s="767"/>
      <c r="Y35" s="767"/>
      <c r="Z35" s="767"/>
      <c r="AA35" s="768"/>
      <c r="AB35" s="796" t="s">
        <v>1018</v>
      </c>
      <c r="AC35" s="793"/>
      <c r="AD35" s="793"/>
      <c r="AE35" s="793"/>
      <c r="AF35" s="797"/>
      <c r="AG35" s="766"/>
      <c r="AH35" s="767"/>
      <c r="AI35" s="767"/>
      <c r="AJ35" s="767"/>
      <c r="AK35" s="768"/>
    </row>
    <row r="36" spans="1:37" ht="14.25" customHeight="1">
      <c r="B36" s="813"/>
      <c r="C36" s="781" t="s">
        <v>1023</v>
      </c>
      <c r="D36" s="782"/>
      <c r="E36" s="782"/>
      <c r="F36" s="782"/>
      <c r="G36" s="782"/>
      <c r="H36" s="782"/>
      <c r="I36" s="782"/>
      <c r="J36" s="782"/>
      <c r="K36" s="782"/>
      <c r="L36" s="783"/>
      <c r="M36" s="807"/>
      <c r="N36" s="807"/>
      <c r="O36" s="807"/>
      <c r="P36" s="807"/>
      <c r="Q36" s="807"/>
      <c r="R36" s="807"/>
      <c r="S36" s="807"/>
      <c r="T36" s="807"/>
      <c r="U36" s="807"/>
      <c r="V36" s="807"/>
      <c r="W36" s="807"/>
      <c r="X36" s="807"/>
      <c r="Y36" s="807"/>
      <c r="Z36" s="807"/>
      <c r="AA36" s="807"/>
      <c r="AB36" s="807"/>
      <c r="AC36" s="807"/>
      <c r="AD36" s="807"/>
      <c r="AE36" s="807"/>
      <c r="AF36" s="807"/>
      <c r="AG36" s="807"/>
      <c r="AH36" s="807"/>
      <c r="AI36" s="807"/>
      <c r="AJ36" s="807"/>
      <c r="AK36" s="808"/>
    </row>
    <row r="37" spans="1:37" ht="13.5" customHeight="1">
      <c r="B37" s="813"/>
      <c r="C37" s="774" t="s">
        <v>1024</v>
      </c>
      <c r="D37" s="775"/>
      <c r="E37" s="775"/>
      <c r="F37" s="775"/>
      <c r="G37" s="775"/>
      <c r="H37" s="775"/>
      <c r="I37" s="775"/>
      <c r="J37" s="775"/>
      <c r="K37" s="775"/>
      <c r="L37" s="786"/>
      <c r="M37" s="793" t="s">
        <v>1036</v>
      </c>
      <c r="N37" s="793"/>
      <c r="O37" s="793"/>
      <c r="P37" s="793"/>
      <c r="Q37" s="793"/>
      <c r="R37" s="793"/>
      <c r="S37" s="793"/>
      <c r="T37" s="638" t="s">
        <v>1037</v>
      </c>
      <c r="U37" s="793"/>
      <c r="V37" s="793"/>
      <c r="W37" s="793"/>
      <c r="X37" s="638" t="s">
        <v>1038</v>
      </c>
      <c r="Y37" s="793"/>
      <c r="Z37" s="793"/>
      <c r="AA37" s="793"/>
      <c r="AB37" s="793"/>
      <c r="AC37" s="793"/>
      <c r="AD37" s="793"/>
      <c r="AE37" s="793"/>
      <c r="AF37" s="793"/>
      <c r="AG37" s="793"/>
      <c r="AH37" s="793"/>
      <c r="AI37" s="793"/>
      <c r="AJ37" s="793"/>
      <c r="AK37" s="797"/>
    </row>
    <row r="38" spans="1:37" ht="14.25" customHeight="1">
      <c r="B38" s="813"/>
      <c r="C38" s="787"/>
      <c r="D38" s="788"/>
      <c r="E38" s="788"/>
      <c r="F38" s="788"/>
      <c r="G38" s="788"/>
      <c r="H38" s="788"/>
      <c r="I38" s="788"/>
      <c r="J38" s="788"/>
      <c r="K38" s="788"/>
      <c r="L38" s="789"/>
      <c r="M38" s="798" t="s">
        <v>1039</v>
      </c>
      <c r="N38" s="798"/>
      <c r="O38" s="798"/>
      <c r="P38" s="798"/>
      <c r="Q38" s="539" t="s">
        <v>1040</v>
      </c>
      <c r="R38" s="798"/>
      <c r="S38" s="798"/>
      <c r="T38" s="798"/>
      <c r="U38" s="798"/>
      <c r="V38" s="798" t="s">
        <v>1041</v>
      </c>
      <c r="W38" s="798"/>
      <c r="X38" s="798"/>
      <c r="Y38" s="798"/>
      <c r="Z38" s="798"/>
      <c r="AA38" s="798"/>
      <c r="AB38" s="798"/>
      <c r="AC38" s="798"/>
      <c r="AD38" s="798"/>
      <c r="AE38" s="798"/>
      <c r="AF38" s="798"/>
      <c r="AG38" s="798"/>
      <c r="AH38" s="798"/>
      <c r="AI38" s="798"/>
      <c r="AJ38" s="798"/>
      <c r="AK38" s="799"/>
    </row>
    <row r="39" spans="1:37">
      <c r="B39" s="814"/>
      <c r="C39" s="790"/>
      <c r="D39" s="791"/>
      <c r="E39" s="791"/>
      <c r="F39" s="791"/>
      <c r="G39" s="791"/>
      <c r="H39" s="791"/>
      <c r="I39" s="791"/>
      <c r="J39" s="791"/>
      <c r="K39" s="791"/>
      <c r="L39" s="792"/>
      <c r="M39" s="794"/>
      <c r="N39" s="794"/>
      <c r="O39" s="794"/>
      <c r="P39" s="794"/>
      <c r="Q39" s="794"/>
      <c r="R39" s="794"/>
      <c r="S39" s="794"/>
      <c r="T39" s="794"/>
      <c r="U39" s="794"/>
      <c r="V39" s="794"/>
      <c r="W39" s="794"/>
      <c r="X39" s="794"/>
      <c r="Y39" s="794"/>
      <c r="Z39" s="794"/>
      <c r="AA39" s="794"/>
      <c r="AB39" s="794"/>
      <c r="AC39" s="794"/>
      <c r="AD39" s="794"/>
      <c r="AE39" s="794"/>
      <c r="AF39" s="794"/>
      <c r="AG39" s="794"/>
      <c r="AH39" s="794"/>
      <c r="AI39" s="794"/>
      <c r="AJ39" s="794"/>
      <c r="AK39" s="795"/>
    </row>
    <row r="40" spans="1:37" ht="13.5" customHeight="1">
      <c r="B40" s="825" t="s">
        <v>1074</v>
      </c>
      <c r="C40" s="826" t="s">
        <v>1046</v>
      </c>
      <c r="D40" s="827"/>
      <c r="E40" s="827"/>
      <c r="F40" s="827"/>
      <c r="G40" s="827"/>
      <c r="H40" s="827"/>
      <c r="I40" s="827"/>
      <c r="J40" s="827"/>
      <c r="K40" s="827"/>
      <c r="L40" s="827"/>
      <c r="M40" s="830" t="s">
        <v>1047</v>
      </c>
      <c r="N40" s="804"/>
      <c r="O40" s="833" t="s">
        <v>1075</v>
      </c>
      <c r="P40" s="834"/>
      <c r="Q40" s="835"/>
      <c r="R40" s="766" t="s">
        <v>1048</v>
      </c>
      <c r="S40" s="767"/>
      <c r="T40" s="767"/>
      <c r="U40" s="767"/>
      <c r="V40" s="767"/>
      <c r="W40" s="767"/>
      <c r="X40" s="767"/>
      <c r="Y40" s="767"/>
      <c r="Z40" s="768"/>
      <c r="AA40" s="833" t="s">
        <v>1049</v>
      </c>
      <c r="AB40" s="834"/>
      <c r="AC40" s="834"/>
      <c r="AD40" s="834"/>
      <c r="AE40" s="834"/>
      <c r="AF40" s="835"/>
      <c r="AG40" s="833" t="s">
        <v>1050</v>
      </c>
      <c r="AH40" s="834"/>
      <c r="AI40" s="834"/>
      <c r="AJ40" s="834"/>
      <c r="AK40" s="835"/>
    </row>
    <row r="41" spans="1:37" ht="14.25" customHeight="1">
      <c r="A41" s="453"/>
      <c r="B41" s="813"/>
      <c r="C41" s="828"/>
      <c r="D41" s="829"/>
      <c r="E41" s="829"/>
      <c r="F41" s="829"/>
      <c r="G41" s="829"/>
      <c r="H41" s="829"/>
      <c r="I41" s="829"/>
      <c r="J41" s="829"/>
      <c r="K41" s="829"/>
      <c r="L41" s="829"/>
      <c r="M41" s="831"/>
      <c r="N41" s="832"/>
      <c r="O41" s="846" t="s">
        <v>1076</v>
      </c>
      <c r="P41" s="847"/>
      <c r="Q41" s="848"/>
      <c r="R41" s="836"/>
      <c r="S41" s="837"/>
      <c r="T41" s="837"/>
      <c r="U41" s="837"/>
      <c r="V41" s="837"/>
      <c r="W41" s="837"/>
      <c r="X41" s="837"/>
      <c r="Y41" s="837"/>
      <c r="Z41" s="838"/>
      <c r="AA41" s="846" t="s">
        <v>1051</v>
      </c>
      <c r="AB41" s="847"/>
      <c r="AC41" s="847"/>
      <c r="AD41" s="847"/>
      <c r="AE41" s="847"/>
      <c r="AF41" s="848"/>
      <c r="AG41" s="849" t="s">
        <v>1052</v>
      </c>
      <c r="AH41" s="850"/>
      <c r="AI41" s="850"/>
      <c r="AJ41" s="850"/>
      <c r="AK41" s="851"/>
    </row>
    <row r="42" spans="1:37" ht="14.25" customHeight="1">
      <c r="B42" s="813"/>
      <c r="C42" s="772" t="s">
        <v>1077</v>
      </c>
      <c r="D42" s="639"/>
      <c r="E42" s="843" t="s">
        <v>482</v>
      </c>
      <c r="F42" s="843"/>
      <c r="G42" s="843"/>
      <c r="H42" s="843"/>
      <c r="I42" s="843"/>
      <c r="J42" s="843"/>
      <c r="K42" s="843"/>
      <c r="L42" s="843"/>
      <c r="M42" s="830"/>
      <c r="N42" s="845"/>
      <c r="O42" s="852"/>
      <c r="P42" s="853"/>
      <c r="Q42" s="854"/>
      <c r="R42" s="640" t="s">
        <v>377</v>
      </c>
      <c r="S42" s="839" t="s">
        <v>1053</v>
      </c>
      <c r="T42" s="839"/>
      <c r="U42" s="641" t="s">
        <v>377</v>
      </c>
      <c r="V42" s="839" t="s">
        <v>1054</v>
      </c>
      <c r="W42" s="839"/>
      <c r="X42" s="641" t="s">
        <v>377</v>
      </c>
      <c r="Y42" s="839" t="s">
        <v>1055</v>
      </c>
      <c r="Z42" s="839"/>
      <c r="AA42" s="840"/>
      <c r="AB42" s="841"/>
      <c r="AC42" s="841"/>
      <c r="AD42" s="841"/>
      <c r="AE42" s="841"/>
      <c r="AF42" s="842"/>
      <c r="AG42" s="841"/>
      <c r="AH42" s="841"/>
      <c r="AI42" s="841"/>
      <c r="AJ42" s="841"/>
      <c r="AK42" s="842"/>
    </row>
    <row r="43" spans="1:37" ht="14.25" customHeight="1">
      <c r="B43" s="813"/>
      <c r="C43" s="772"/>
      <c r="D43" s="639"/>
      <c r="E43" s="843" t="s">
        <v>484</v>
      </c>
      <c r="F43" s="844"/>
      <c r="G43" s="844"/>
      <c r="H43" s="844"/>
      <c r="I43" s="844"/>
      <c r="J43" s="844"/>
      <c r="K43" s="844"/>
      <c r="L43" s="844"/>
      <c r="M43" s="830"/>
      <c r="N43" s="845"/>
      <c r="O43" s="852"/>
      <c r="P43" s="853"/>
      <c r="Q43" s="854"/>
      <c r="R43" s="640" t="s">
        <v>377</v>
      </c>
      <c r="S43" s="839" t="s">
        <v>1053</v>
      </c>
      <c r="T43" s="839"/>
      <c r="U43" s="641" t="s">
        <v>377</v>
      </c>
      <c r="V43" s="839" t="s">
        <v>1054</v>
      </c>
      <c r="W43" s="839"/>
      <c r="X43" s="641" t="s">
        <v>377</v>
      </c>
      <c r="Y43" s="839" t="s">
        <v>1055</v>
      </c>
      <c r="Z43" s="839"/>
      <c r="AA43" s="840"/>
      <c r="AB43" s="841"/>
      <c r="AC43" s="841"/>
      <c r="AD43" s="841"/>
      <c r="AE43" s="841"/>
      <c r="AF43" s="842"/>
      <c r="AG43" s="841"/>
      <c r="AH43" s="841"/>
      <c r="AI43" s="841"/>
      <c r="AJ43" s="841"/>
      <c r="AK43" s="842"/>
    </row>
    <row r="44" spans="1:37" ht="14.25" customHeight="1">
      <c r="B44" s="813"/>
      <c r="C44" s="772"/>
      <c r="D44" s="639"/>
      <c r="E44" s="843" t="s">
        <v>1078</v>
      </c>
      <c r="F44" s="844"/>
      <c r="G44" s="844"/>
      <c r="H44" s="844"/>
      <c r="I44" s="844"/>
      <c r="J44" s="844"/>
      <c r="K44" s="844"/>
      <c r="L44" s="844"/>
      <c r="M44" s="830"/>
      <c r="N44" s="845"/>
      <c r="O44" s="852"/>
      <c r="P44" s="853"/>
      <c r="Q44" s="854"/>
      <c r="R44" s="640" t="s">
        <v>377</v>
      </c>
      <c r="S44" s="839" t="s">
        <v>1053</v>
      </c>
      <c r="T44" s="839"/>
      <c r="U44" s="641" t="s">
        <v>377</v>
      </c>
      <c r="V44" s="839" t="s">
        <v>1054</v>
      </c>
      <c r="W44" s="839"/>
      <c r="X44" s="641" t="s">
        <v>377</v>
      </c>
      <c r="Y44" s="839" t="s">
        <v>1055</v>
      </c>
      <c r="Z44" s="839"/>
      <c r="AA44" s="840"/>
      <c r="AB44" s="841"/>
      <c r="AC44" s="841"/>
      <c r="AD44" s="841"/>
      <c r="AE44" s="841"/>
      <c r="AF44" s="842"/>
      <c r="AG44" s="841"/>
      <c r="AH44" s="841"/>
      <c r="AI44" s="841"/>
      <c r="AJ44" s="841"/>
      <c r="AK44" s="842"/>
    </row>
    <row r="45" spans="1:37" ht="14.25" customHeight="1">
      <c r="B45" s="813"/>
      <c r="C45" s="772"/>
      <c r="D45" s="639"/>
      <c r="E45" s="843" t="s">
        <v>485</v>
      </c>
      <c r="F45" s="844"/>
      <c r="G45" s="844"/>
      <c r="H45" s="844"/>
      <c r="I45" s="844"/>
      <c r="J45" s="844"/>
      <c r="K45" s="844"/>
      <c r="L45" s="844"/>
      <c r="M45" s="830"/>
      <c r="N45" s="845"/>
      <c r="O45" s="852"/>
      <c r="P45" s="853"/>
      <c r="Q45" s="854"/>
      <c r="R45" s="640" t="s">
        <v>377</v>
      </c>
      <c r="S45" s="839" t="s">
        <v>1053</v>
      </c>
      <c r="T45" s="839"/>
      <c r="U45" s="641" t="s">
        <v>377</v>
      </c>
      <c r="V45" s="839" t="s">
        <v>1054</v>
      </c>
      <c r="W45" s="839"/>
      <c r="X45" s="641" t="s">
        <v>377</v>
      </c>
      <c r="Y45" s="839" t="s">
        <v>1055</v>
      </c>
      <c r="Z45" s="839"/>
      <c r="AA45" s="840"/>
      <c r="AB45" s="841"/>
      <c r="AC45" s="841"/>
      <c r="AD45" s="841"/>
      <c r="AE45" s="841"/>
      <c r="AF45" s="842"/>
      <c r="AG45" s="841"/>
      <c r="AH45" s="841"/>
      <c r="AI45" s="841"/>
      <c r="AJ45" s="841"/>
      <c r="AK45" s="842"/>
    </row>
    <row r="46" spans="1:37" ht="14.25" customHeight="1">
      <c r="B46" s="813"/>
      <c r="C46" s="772"/>
      <c r="D46" s="639"/>
      <c r="E46" s="843" t="s">
        <v>486</v>
      </c>
      <c r="F46" s="844"/>
      <c r="G46" s="844"/>
      <c r="H46" s="844"/>
      <c r="I46" s="844"/>
      <c r="J46" s="844"/>
      <c r="K46" s="844"/>
      <c r="L46" s="844"/>
      <c r="M46" s="830"/>
      <c r="N46" s="845"/>
      <c r="O46" s="852"/>
      <c r="P46" s="853"/>
      <c r="Q46" s="854"/>
      <c r="R46" s="640" t="s">
        <v>377</v>
      </c>
      <c r="S46" s="839" t="s">
        <v>1053</v>
      </c>
      <c r="T46" s="839"/>
      <c r="U46" s="641" t="s">
        <v>377</v>
      </c>
      <c r="V46" s="839" t="s">
        <v>1054</v>
      </c>
      <c r="W46" s="839"/>
      <c r="X46" s="641" t="s">
        <v>377</v>
      </c>
      <c r="Y46" s="839" t="s">
        <v>1055</v>
      </c>
      <c r="Z46" s="839"/>
      <c r="AA46" s="840"/>
      <c r="AB46" s="841"/>
      <c r="AC46" s="841"/>
      <c r="AD46" s="841"/>
      <c r="AE46" s="841"/>
      <c r="AF46" s="842"/>
      <c r="AG46" s="841"/>
      <c r="AH46" s="841"/>
      <c r="AI46" s="841"/>
      <c r="AJ46" s="841"/>
      <c r="AK46" s="842"/>
    </row>
    <row r="47" spans="1:37" ht="14.25" customHeight="1">
      <c r="B47" s="813"/>
      <c r="C47" s="772"/>
      <c r="D47" s="639"/>
      <c r="E47" s="857" t="s">
        <v>487</v>
      </c>
      <c r="F47" s="858"/>
      <c r="G47" s="858"/>
      <c r="H47" s="858"/>
      <c r="I47" s="858"/>
      <c r="J47" s="858"/>
      <c r="K47" s="858"/>
      <c r="L47" s="858"/>
      <c r="M47" s="830"/>
      <c r="N47" s="845"/>
      <c r="O47" s="852"/>
      <c r="P47" s="853"/>
      <c r="Q47" s="854"/>
      <c r="R47" s="640" t="s">
        <v>377</v>
      </c>
      <c r="S47" s="839" t="s">
        <v>1053</v>
      </c>
      <c r="T47" s="839"/>
      <c r="U47" s="641" t="s">
        <v>377</v>
      </c>
      <c r="V47" s="839" t="s">
        <v>1054</v>
      </c>
      <c r="W47" s="839"/>
      <c r="X47" s="641" t="s">
        <v>377</v>
      </c>
      <c r="Y47" s="839" t="s">
        <v>1055</v>
      </c>
      <c r="Z47" s="839"/>
      <c r="AA47" s="840"/>
      <c r="AB47" s="841"/>
      <c r="AC47" s="841"/>
      <c r="AD47" s="841"/>
      <c r="AE47" s="841"/>
      <c r="AF47" s="842"/>
      <c r="AG47" s="841"/>
      <c r="AH47" s="841"/>
      <c r="AI47" s="841"/>
      <c r="AJ47" s="841"/>
      <c r="AK47" s="842"/>
    </row>
    <row r="48" spans="1:37" ht="14.25" customHeight="1">
      <c r="B48" s="813"/>
      <c r="C48" s="772"/>
      <c r="D48" s="639"/>
      <c r="E48" s="855" t="s">
        <v>1079</v>
      </c>
      <c r="F48" s="856"/>
      <c r="G48" s="856"/>
      <c r="H48" s="856"/>
      <c r="I48" s="856"/>
      <c r="J48" s="856"/>
      <c r="K48" s="856"/>
      <c r="L48" s="856"/>
      <c r="M48" s="830"/>
      <c r="N48" s="845"/>
      <c r="O48" s="852"/>
      <c r="P48" s="853"/>
      <c r="Q48" s="854"/>
      <c r="R48" s="640" t="s">
        <v>377</v>
      </c>
      <c r="S48" s="839" t="s">
        <v>1053</v>
      </c>
      <c r="T48" s="839"/>
      <c r="U48" s="641" t="s">
        <v>377</v>
      </c>
      <c r="V48" s="839" t="s">
        <v>1054</v>
      </c>
      <c r="W48" s="839"/>
      <c r="X48" s="641" t="s">
        <v>377</v>
      </c>
      <c r="Y48" s="839" t="s">
        <v>1055</v>
      </c>
      <c r="Z48" s="839"/>
      <c r="AA48" s="840"/>
      <c r="AB48" s="841"/>
      <c r="AC48" s="841"/>
      <c r="AD48" s="841"/>
      <c r="AE48" s="841"/>
      <c r="AF48" s="842"/>
      <c r="AG48" s="841"/>
      <c r="AH48" s="841"/>
      <c r="AI48" s="841"/>
      <c r="AJ48" s="841"/>
      <c r="AK48" s="842"/>
    </row>
    <row r="49" spans="2:37" ht="14.25" customHeight="1">
      <c r="B49" s="813"/>
      <c r="C49" s="772"/>
      <c r="D49" s="642"/>
      <c r="E49" s="855" t="s">
        <v>1080</v>
      </c>
      <c r="F49" s="861"/>
      <c r="G49" s="861"/>
      <c r="H49" s="861"/>
      <c r="I49" s="861"/>
      <c r="J49" s="861"/>
      <c r="K49" s="861"/>
      <c r="L49" s="861"/>
      <c r="M49" s="830"/>
      <c r="N49" s="845"/>
      <c r="O49" s="852"/>
      <c r="P49" s="853"/>
      <c r="Q49" s="854"/>
      <c r="R49" s="640" t="s">
        <v>377</v>
      </c>
      <c r="S49" s="839" t="s">
        <v>1053</v>
      </c>
      <c r="T49" s="839"/>
      <c r="U49" s="641" t="s">
        <v>377</v>
      </c>
      <c r="V49" s="839" t="s">
        <v>1054</v>
      </c>
      <c r="W49" s="839"/>
      <c r="X49" s="641" t="s">
        <v>377</v>
      </c>
      <c r="Y49" s="839" t="s">
        <v>1055</v>
      </c>
      <c r="Z49" s="839"/>
      <c r="AA49" s="840"/>
      <c r="AB49" s="841"/>
      <c r="AC49" s="841"/>
      <c r="AD49" s="841"/>
      <c r="AE49" s="841"/>
      <c r="AF49" s="842"/>
      <c r="AG49" s="841"/>
      <c r="AH49" s="841"/>
      <c r="AI49" s="841"/>
      <c r="AJ49" s="841"/>
      <c r="AK49" s="842"/>
    </row>
    <row r="50" spans="2:37" ht="14.25" customHeight="1">
      <c r="B50" s="813"/>
      <c r="C50" s="772"/>
      <c r="D50" s="642"/>
      <c r="E50" s="859" t="s">
        <v>490</v>
      </c>
      <c r="F50" s="860"/>
      <c r="G50" s="860"/>
      <c r="H50" s="860"/>
      <c r="I50" s="860"/>
      <c r="J50" s="860"/>
      <c r="K50" s="860"/>
      <c r="L50" s="860"/>
      <c r="M50" s="830"/>
      <c r="N50" s="845"/>
      <c r="O50" s="852"/>
      <c r="P50" s="853"/>
      <c r="Q50" s="854"/>
      <c r="R50" s="640" t="s">
        <v>377</v>
      </c>
      <c r="S50" s="839" t="s">
        <v>1053</v>
      </c>
      <c r="T50" s="839"/>
      <c r="U50" s="641" t="s">
        <v>377</v>
      </c>
      <c r="V50" s="839" t="s">
        <v>1054</v>
      </c>
      <c r="W50" s="839"/>
      <c r="X50" s="641" t="s">
        <v>377</v>
      </c>
      <c r="Y50" s="839" t="s">
        <v>1055</v>
      </c>
      <c r="Z50" s="839"/>
      <c r="AA50" s="840"/>
      <c r="AB50" s="841"/>
      <c r="AC50" s="841"/>
      <c r="AD50" s="841"/>
      <c r="AE50" s="841"/>
      <c r="AF50" s="842"/>
      <c r="AG50" s="841"/>
      <c r="AH50" s="841"/>
      <c r="AI50" s="841"/>
      <c r="AJ50" s="841"/>
      <c r="AK50" s="842"/>
    </row>
    <row r="51" spans="2:37" ht="14.25" customHeight="1" thickBot="1">
      <c r="B51" s="813"/>
      <c r="C51" s="772"/>
      <c r="D51" s="642"/>
      <c r="E51" s="863" t="s">
        <v>491</v>
      </c>
      <c r="F51" s="864"/>
      <c r="G51" s="864"/>
      <c r="H51" s="864"/>
      <c r="I51" s="864"/>
      <c r="J51" s="864"/>
      <c r="K51" s="864"/>
      <c r="L51" s="864"/>
      <c r="M51" s="830"/>
      <c r="N51" s="845"/>
      <c r="O51" s="852"/>
      <c r="P51" s="853"/>
      <c r="Q51" s="854"/>
      <c r="R51" s="640" t="s">
        <v>377</v>
      </c>
      <c r="S51" s="839" t="s">
        <v>1053</v>
      </c>
      <c r="T51" s="839"/>
      <c r="U51" s="641" t="s">
        <v>377</v>
      </c>
      <c r="V51" s="839" t="s">
        <v>1054</v>
      </c>
      <c r="W51" s="839"/>
      <c r="X51" s="641" t="s">
        <v>377</v>
      </c>
      <c r="Y51" s="839" t="s">
        <v>1055</v>
      </c>
      <c r="Z51" s="839"/>
      <c r="AA51" s="840"/>
      <c r="AB51" s="841"/>
      <c r="AC51" s="841"/>
      <c r="AD51" s="841"/>
      <c r="AE51" s="841"/>
      <c r="AF51" s="842"/>
      <c r="AG51" s="841"/>
      <c r="AH51" s="841"/>
      <c r="AI51" s="841"/>
      <c r="AJ51" s="841"/>
      <c r="AK51" s="842"/>
    </row>
    <row r="52" spans="2:37" ht="14.25" customHeight="1" thickTop="1">
      <c r="B52" s="813"/>
      <c r="C52" s="772"/>
      <c r="D52" s="643"/>
      <c r="E52" s="862" t="s">
        <v>1081</v>
      </c>
      <c r="F52" s="862"/>
      <c r="G52" s="862"/>
      <c r="H52" s="862"/>
      <c r="I52" s="862"/>
      <c r="J52" s="862"/>
      <c r="K52" s="862"/>
      <c r="L52" s="862"/>
      <c r="M52" s="830"/>
      <c r="N52" s="845"/>
      <c r="O52" s="852"/>
      <c r="P52" s="853"/>
      <c r="Q52" s="854"/>
      <c r="R52" s="640" t="s">
        <v>377</v>
      </c>
      <c r="S52" s="839" t="s">
        <v>1053</v>
      </c>
      <c r="T52" s="839"/>
      <c r="U52" s="641" t="s">
        <v>377</v>
      </c>
      <c r="V52" s="839" t="s">
        <v>1054</v>
      </c>
      <c r="W52" s="839"/>
      <c r="X52" s="641" t="s">
        <v>377</v>
      </c>
      <c r="Y52" s="839" t="s">
        <v>1055</v>
      </c>
      <c r="Z52" s="839"/>
      <c r="AA52" s="840"/>
      <c r="AB52" s="841"/>
      <c r="AC52" s="841"/>
      <c r="AD52" s="841"/>
      <c r="AE52" s="841"/>
      <c r="AF52" s="842"/>
      <c r="AG52" s="841"/>
      <c r="AH52" s="841"/>
      <c r="AI52" s="841"/>
      <c r="AJ52" s="841"/>
      <c r="AK52" s="842"/>
    </row>
    <row r="53" spans="2:37" ht="14.25" customHeight="1">
      <c r="B53" s="813"/>
      <c r="C53" s="772"/>
      <c r="D53" s="639"/>
      <c r="E53" s="857" t="s">
        <v>1082</v>
      </c>
      <c r="F53" s="858"/>
      <c r="G53" s="858"/>
      <c r="H53" s="858"/>
      <c r="I53" s="858"/>
      <c r="J53" s="858"/>
      <c r="K53" s="858"/>
      <c r="L53" s="858"/>
      <c r="M53" s="830"/>
      <c r="N53" s="845"/>
      <c r="O53" s="852"/>
      <c r="P53" s="853"/>
      <c r="Q53" s="854"/>
      <c r="R53" s="640" t="s">
        <v>377</v>
      </c>
      <c r="S53" s="839" t="s">
        <v>1053</v>
      </c>
      <c r="T53" s="839"/>
      <c r="U53" s="641" t="s">
        <v>377</v>
      </c>
      <c r="V53" s="839" t="s">
        <v>1054</v>
      </c>
      <c r="W53" s="839"/>
      <c r="X53" s="641" t="s">
        <v>377</v>
      </c>
      <c r="Y53" s="839" t="s">
        <v>1055</v>
      </c>
      <c r="Z53" s="839"/>
      <c r="AA53" s="840"/>
      <c r="AB53" s="841"/>
      <c r="AC53" s="841"/>
      <c r="AD53" s="841"/>
      <c r="AE53" s="841"/>
      <c r="AF53" s="842"/>
      <c r="AG53" s="841"/>
      <c r="AH53" s="841"/>
      <c r="AI53" s="841"/>
      <c r="AJ53" s="841"/>
      <c r="AK53" s="842"/>
    </row>
    <row r="54" spans="2:37" ht="14.25" customHeight="1">
      <c r="B54" s="813"/>
      <c r="C54" s="773"/>
      <c r="D54" s="639"/>
      <c r="E54" s="857" t="s">
        <v>1083</v>
      </c>
      <c r="F54" s="858"/>
      <c r="G54" s="858"/>
      <c r="H54" s="858"/>
      <c r="I54" s="858"/>
      <c r="J54" s="858"/>
      <c r="K54" s="858"/>
      <c r="L54" s="858"/>
      <c r="M54" s="830"/>
      <c r="N54" s="845"/>
      <c r="O54" s="852"/>
      <c r="P54" s="853"/>
      <c r="Q54" s="854"/>
      <c r="R54" s="640" t="s">
        <v>377</v>
      </c>
      <c r="S54" s="839" t="s">
        <v>1053</v>
      </c>
      <c r="T54" s="839"/>
      <c r="U54" s="641" t="s">
        <v>377</v>
      </c>
      <c r="V54" s="839" t="s">
        <v>1054</v>
      </c>
      <c r="W54" s="839"/>
      <c r="X54" s="641" t="s">
        <v>377</v>
      </c>
      <c r="Y54" s="839" t="s">
        <v>1055</v>
      </c>
      <c r="Z54" s="839"/>
      <c r="AA54" s="840"/>
      <c r="AB54" s="841"/>
      <c r="AC54" s="841"/>
      <c r="AD54" s="841"/>
      <c r="AE54" s="841"/>
      <c r="AF54" s="842"/>
      <c r="AG54" s="841"/>
      <c r="AH54" s="841"/>
      <c r="AI54" s="841"/>
      <c r="AJ54" s="841"/>
      <c r="AK54" s="842"/>
    </row>
    <row r="55" spans="2:37" ht="14.25" customHeight="1">
      <c r="B55" s="644"/>
      <c r="C55" s="806" t="s">
        <v>1084</v>
      </c>
      <c r="D55" s="807"/>
      <c r="E55" s="807"/>
      <c r="F55" s="807"/>
      <c r="G55" s="807"/>
      <c r="H55" s="807"/>
      <c r="I55" s="807"/>
      <c r="J55" s="807"/>
      <c r="K55" s="807"/>
      <c r="L55" s="807"/>
      <c r="M55" s="830"/>
      <c r="N55" s="845"/>
      <c r="O55" s="852"/>
      <c r="P55" s="853"/>
      <c r="Q55" s="854"/>
      <c r="R55" s="640" t="s">
        <v>377</v>
      </c>
      <c r="S55" s="839" t="s">
        <v>1053</v>
      </c>
      <c r="T55" s="839"/>
      <c r="U55" s="641" t="s">
        <v>377</v>
      </c>
      <c r="V55" s="839" t="s">
        <v>1054</v>
      </c>
      <c r="W55" s="839"/>
      <c r="X55" s="641" t="s">
        <v>377</v>
      </c>
      <c r="Y55" s="839" t="s">
        <v>1055</v>
      </c>
      <c r="Z55" s="839"/>
      <c r="AA55" s="840"/>
      <c r="AB55" s="841"/>
      <c r="AC55" s="841"/>
      <c r="AD55" s="841"/>
      <c r="AE55" s="841"/>
      <c r="AF55" s="842"/>
      <c r="AG55" s="841"/>
      <c r="AH55" s="841"/>
      <c r="AI55" s="841"/>
      <c r="AJ55" s="841"/>
      <c r="AK55" s="842"/>
    </row>
    <row r="56" spans="2:37" ht="14.25" customHeight="1">
      <c r="B56" s="644"/>
      <c r="C56" s="806" t="s">
        <v>1085</v>
      </c>
      <c r="D56" s="807"/>
      <c r="E56" s="807"/>
      <c r="F56" s="807"/>
      <c r="G56" s="807"/>
      <c r="H56" s="807"/>
      <c r="I56" s="807"/>
      <c r="J56" s="807"/>
      <c r="K56" s="807"/>
      <c r="L56" s="807"/>
      <c r="M56" s="830"/>
      <c r="N56" s="845"/>
      <c r="O56" s="852"/>
      <c r="P56" s="853"/>
      <c r="Q56" s="854"/>
      <c r="R56" s="640" t="s">
        <v>377</v>
      </c>
      <c r="S56" s="839" t="s">
        <v>1053</v>
      </c>
      <c r="T56" s="839"/>
      <c r="U56" s="641" t="s">
        <v>377</v>
      </c>
      <c r="V56" s="839" t="s">
        <v>1054</v>
      </c>
      <c r="W56" s="839"/>
      <c r="X56" s="641" t="s">
        <v>377</v>
      </c>
      <c r="Y56" s="839" t="s">
        <v>1055</v>
      </c>
      <c r="Z56" s="839"/>
      <c r="AA56" s="840"/>
      <c r="AB56" s="841"/>
      <c r="AC56" s="841"/>
      <c r="AD56" s="841"/>
      <c r="AE56" s="841"/>
      <c r="AF56" s="842"/>
      <c r="AG56" s="841"/>
      <c r="AH56" s="841"/>
      <c r="AI56" s="841"/>
      <c r="AJ56" s="841"/>
      <c r="AK56" s="842"/>
    </row>
    <row r="57" spans="2:37" ht="14.25" customHeight="1">
      <c r="B57" s="806" t="s">
        <v>1025</v>
      </c>
      <c r="C57" s="807"/>
      <c r="D57" s="807"/>
      <c r="E57" s="807"/>
      <c r="F57" s="807"/>
      <c r="G57" s="807"/>
      <c r="H57" s="807"/>
      <c r="I57" s="807"/>
      <c r="J57" s="807"/>
      <c r="K57" s="805"/>
      <c r="L57" s="803"/>
      <c r="M57" s="803"/>
      <c r="N57" s="803"/>
      <c r="O57" s="803"/>
      <c r="P57" s="803"/>
      <c r="Q57" s="803"/>
      <c r="R57" s="803"/>
      <c r="S57" s="803"/>
      <c r="T57" s="804"/>
      <c r="U57" s="874"/>
      <c r="V57" s="875"/>
      <c r="W57" s="875"/>
      <c r="X57" s="875"/>
      <c r="Y57" s="875"/>
      <c r="Z57" s="875"/>
      <c r="AA57" s="876"/>
      <c r="AB57" s="876"/>
      <c r="AC57" s="876"/>
      <c r="AD57" s="876"/>
      <c r="AE57" s="876"/>
      <c r="AF57" s="876"/>
      <c r="AG57" s="875"/>
      <c r="AH57" s="875"/>
      <c r="AI57" s="875"/>
      <c r="AJ57" s="875"/>
      <c r="AK57" s="877"/>
    </row>
    <row r="58" spans="2:37" ht="14.25" customHeight="1">
      <c r="B58" s="878" t="s">
        <v>1056</v>
      </c>
      <c r="C58" s="879"/>
      <c r="D58" s="879"/>
      <c r="E58" s="879"/>
      <c r="F58" s="879"/>
      <c r="G58" s="879"/>
      <c r="H58" s="879"/>
      <c r="I58" s="879"/>
      <c r="J58" s="879"/>
      <c r="K58" s="809"/>
      <c r="L58" s="810"/>
      <c r="M58" s="810"/>
      <c r="N58" s="810"/>
      <c r="O58" s="810"/>
      <c r="P58" s="810"/>
      <c r="Q58" s="810"/>
      <c r="R58" s="810"/>
      <c r="S58" s="810"/>
      <c r="T58" s="811"/>
      <c r="U58" s="880"/>
      <c r="V58" s="881"/>
      <c r="W58" s="881"/>
      <c r="X58" s="881"/>
      <c r="Y58" s="881"/>
      <c r="Z58" s="881"/>
      <c r="AA58" s="881"/>
      <c r="AB58" s="881"/>
      <c r="AC58" s="881"/>
      <c r="AD58" s="881"/>
      <c r="AE58" s="881"/>
      <c r="AF58" s="881"/>
      <c r="AG58" s="881"/>
      <c r="AH58" s="881"/>
      <c r="AI58" s="881"/>
      <c r="AJ58" s="881"/>
      <c r="AK58" s="882"/>
    </row>
    <row r="59" spans="2:37" ht="14.25" customHeight="1">
      <c r="B59" s="771" t="s">
        <v>1057</v>
      </c>
      <c r="C59" s="805" t="s">
        <v>1058</v>
      </c>
      <c r="D59" s="803"/>
      <c r="E59" s="803"/>
      <c r="F59" s="803"/>
      <c r="G59" s="803"/>
      <c r="H59" s="803"/>
      <c r="I59" s="803"/>
      <c r="J59" s="803"/>
      <c r="K59" s="803"/>
      <c r="L59" s="803"/>
      <c r="M59" s="803"/>
      <c r="N59" s="803"/>
      <c r="O59" s="803"/>
      <c r="P59" s="803"/>
      <c r="Q59" s="803"/>
      <c r="R59" s="803"/>
      <c r="S59" s="803"/>
      <c r="T59" s="803"/>
      <c r="U59" s="805" t="s">
        <v>1059</v>
      </c>
      <c r="V59" s="803"/>
      <c r="W59" s="803"/>
      <c r="X59" s="803"/>
      <c r="Y59" s="803"/>
      <c r="Z59" s="803"/>
      <c r="AA59" s="803"/>
      <c r="AB59" s="803"/>
      <c r="AC59" s="803"/>
      <c r="AD59" s="803"/>
      <c r="AE59" s="803"/>
      <c r="AF59" s="803"/>
      <c r="AG59" s="803"/>
      <c r="AH59" s="803"/>
      <c r="AI59" s="803"/>
      <c r="AJ59" s="803"/>
      <c r="AK59" s="804"/>
    </row>
    <row r="60" spans="2:37">
      <c r="B60" s="772"/>
      <c r="C60" s="828"/>
      <c r="D60" s="865"/>
      <c r="E60" s="865"/>
      <c r="F60" s="865"/>
      <c r="G60" s="865"/>
      <c r="H60" s="865"/>
      <c r="I60" s="865"/>
      <c r="J60" s="865"/>
      <c r="K60" s="865"/>
      <c r="L60" s="865"/>
      <c r="M60" s="865"/>
      <c r="N60" s="865"/>
      <c r="O60" s="865"/>
      <c r="P60" s="865"/>
      <c r="Q60" s="865"/>
      <c r="R60" s="865"/>
      <c r="S60" s="865"/>
      <c r="T60" s="865"/>
      <c r="U60" s="828"/>
      <c r="V60" s="865"/>
      <c r="W60" s="865"/>
      <c r="X60" s="865"/>
      <c r="Y60" s="865"/>
      <c r="Z60" s="865"/>
      <c r="AA60" s="865"/>
      <c r="AB60" s="865"/>
      <c r="AC60" s="865"/>
      <c r="AD60" s="865"/>
      <c r="AE60" s="865"/>
      <c r="AF60" s="865"/>
      <c r="AG60" s="865"/>
      <c r="AH60" s="865"/>
      <c r="AI60" s="865"/>
      <c r="AJ60" s="865"/>
      <c r="AK60" s="869"/>
    </row>
    <row r="61" spans="2:37">
      <c r="B61" s="772"/>
      <c r="C61" s="866"/>
      <c r="D61" s="829"/>
      <c r="E61" s="829"/>
      <c r="F61" s="829"/>
      <c r="G61" s="829"/>
      <c r="H61" s="829"/>
      <c r="I61" s="829"/>
      <c r="J61" s="829"/>
      <c r="K61" s="829"/>
      <c r="L61" s="829"/>
      <c r="M61" s="829"/>
      <c r="N61" s="829"/>
      <c r="O61" s="829"/>
      <c r="P61" s="829"/>
      <c r="Q61" s="829"/>
      <c r="R61" s="829"/>
      <c r="S61" s="829"/>
      <c r="T61" s="829"/>
      <c r="U61" s="866"/>
      <c r="V61" s="829"/>
      <c r="W61" s="829"/>
      <c r="X61" s="829"/>
      <c r="Y61" s="829"/>
      <c r="Z61" s="829"/>
      <c r="AA61" s="829"/>
      <c r="AB61" s="829"/>
      <c r="AC61" s="829"/>
      <c r="AD61" s="829"/>
      <c r="AE61" s="829"/>
      <c r="AF61" s="829"/>
      <c r="AG61" s="829"/>
      <c r="AH61" s="829"/>
      <c r="AI61" s="829"/>
      <c r="AJ61" s="829"/>
      <c r="AK61" s="870"/>
    </row>
    <row r="62" spans="2:37">
      <c r="B62" s="772"/>
      <c r="C62" s="866"/>
      <c r="D62" s="829"/>
      <c r="E62" s="829"/>
      <c r="F62" s="829"/>
      <c r="G62" s="829"/>
      <c r="H62" s="829"/>
      <c r="I62" s="829"/>
      <c r="J62" s="829"/>
      <c r="K62" s="829"/>
      <c r="L62" s="829"/>
      <c r="M62" s="829"/>
      <c r="N62" s="829"/>
      <c r="O62" s="829"/>
      <c r="P62" s="829"/>
      <c r="Q62" s="829"/>
      <c r="R62" s="829"/>
      <c r="S62" s="829"/>
      <c r="T62" s="829"/>
      <c r="U62" s="866"/>
      <c r="V62" s="829"/>
      <c r="W62" s="829"/>
      <c r="X62" s="829"/>
      <c r="Y62" s="829"/>
      <c r="Z62" s="829"/>
      <c r="AA62" s="829"/>
      <c r="AB62" s="829"/>
      <c r="AC62" s="829"/>
      <c r="AD62" s="829"/>
      <c r="AE62" s="829"/>
      <c r="AF62" s="829"/>
      <c r="AG62" s="829"/>
      <c r="AH62" s="829"/>
      <c r="AI62" s="829"/>
      <c r="AJ62" s="829"/>
      <c r="AK62" s="870"/>
    </row>
    <row r="63" spans="2:37">
      <c r="B63" s="773"/>
      <c r="C63" s="867"/>
      <c r="D63" s="868"/>
      <c r="E63" s="868"/>
      <c r="F63" s="868"/>
      <c r="G63" s="868"/>
      <c r="H63" s="868"/>
      <c r="I63" s="868"/>
      <c r="J63" s="868"/>
      <c r="K63" s="868"/>
      <c r="L63" s="868"/>
      <c r="M63" s="868"/>
      <c r="N63" s="868"/>
      <c r="O63" s="868"/>
      <c r="P63" s="868"/>
      <c r="Q63" s="868"/>
      <c r="R63" s="868"/>
      <c r="S63" s="868"/>
      <c r="T63" s="868"/>
      <c r="U63" s="867"/>
      <c r="V63" s="868"/>
      <c r="W63" s="868"/>
      <c r="X63" s="868"/>
      <c r="Y63" s="868"/>
      <c r="Z63" s="868"/>
      <c r="AA63" s="868"/>
      <c r="AB63" s="868"/>
      <c r="AC63" s="868"/>
      <c r="AD63" s="868"/>
      <c r="AE63" s="868"/>
      <c r="AF63" s="868"/>
      <c r="AG63" s="868"/>
      <c r="AH63" s="868"/>
      <c r="AI63" s="868"/>
      <c r="AJ63" s="868"/>
      <c r="AK63" s="871"/>
    </row>
    <row r="64" spans="2:37" ht="14.25" customHeight="1">
      <c r="B64" s="763" t="s">
        <v>1060</v>
      </c>
      <c r="C64" s="764"/>
      <c r="D64" s="764"/>
      <c r="E64" s="764"/>
      <c r="F64" s="765"/>
      <c r="G64" s="872" t="s">
        <v>1026</v>
      </c>
      <c r="H64" s="872"/>
      <c r="I64" s="872"/>
      <c r="J64" s="872"/>
      <c r="K64" s="872"/>
      <c r="L64" s="872"/>
      <c r="M64" s="872"/>
      <c r="N64" s="872"/>
      <c r="O64" s="872"/>
      <c r="P64" s="872"/>
      <c r="Q64" s="872"/>
      <c r="R64" s="872"/>
      <c r="S64" s="872"/>
      <c r="T64" s="872"/>
      <c r="U64" s="873"/>
      <c r="V64" s="873"/>
      <c r="W64" s="873"/>
      <c r="X64" s="873"/>
      <c r="Y64" s="873"/>
      <c r="Z64" s="873"/>
      <c r="AA64" s="873"/>
      <c r="AB64" s="873"/>
      <c r="AC64" s="873"/>
      <c r="AD64" s="873"/>
      <c r="AE64" s="873"/>
      <c r="AF64" s="873"/>
      <c r="AG64" s="873"/>
      <c r="AH64" s="873"/>
      <c r="AI64" s="873"/>
      <c r="AJ64" s="873"/>
      <c r="AK64" s="873"/>
    </row>
    <row r="66" spans="2:5">
      <c r="B66" s="571" t="s">
        <v>1086</v>
      </c>
    </row>
    <row r="67" spans="2:5">
      <c r="B67" s="571" t="s">
        <v>1087</v>
      </c>
    </row>
    <row r="68" spans="2:5">
      <c r="B68" s="571" t="s">
        <v>1088</v>
      </c>
    </row>
    <row r="69" spans="2:5">
      <c r="B69" s="571" t="s">
        <v>1089</v>
      </c>
    </row>
    <row r="70" spans="2:5">
      <c r="B70" s="571" t="s">
        <v>1061</v>
      </c>
    </row>
    <row r="71" spans="2:5">
      <c r="B71" s="571" t="s">
        <v>1090</v>
      </c>
    </row>
    <row r="72" spans="2:5">
      <c r="B72" s="571" t="s">
        <v>1091</v>
      </c>
    </row>
    <row r="73" spans="2:5">
      <c r="B73" s="571"/>
      <c r="E73" s="434" t="s">
        <v>1062</v>
      </c>
    </row>
    <row r="74" spans="2:5">
      <c r="B74" s="571" t="s">
        <v>1063</v>
      </c>
    </row>
    <row r="75" spans="2:5">
      <c r="B75" s="571" t="s">
        <v>1092</v>
      </c>
    </row>
    <row r="76" spans="2:5">
      <c r="E76" s="571" t="s">
        <v>1093</v>
      </c>
    </row>
    <row r="87" spans="2:2" ht="12.75" customHeight="1">
      <c r="B87" s="645"/>
    </row>
    <row r="88" spans="2:2" ht="12.75" customHeight="1">
      <c r="B88" s="645" t="s">
        <v>1094</v>
      </c>
    </row>
    <row r="89" spans="2:2" ht="12.75" customHeight="1">
      <c r="B89" s="645" t="s">
        <v>1095</v>
      </c>
    </row>
    <row r="90" spans="2:2" ht="12.75" customHeight="1">
      <c r="B90" s="645" t="s">
        <v>1096</v>
      </c>
    </row>
    <row r="91" spans="2:2" ht="12.75" customHeight="1">
      <c r="B91" s="645" t="s">
        <v>1097</v>
      </c>
    </row>
    <row r="92" spans="2:2" ht="12.75" customHeight="1">
      <c r="B92" s="645" t="s">
        <v>1098</v>
      </c>
    </row>
    <row r="93" spans="2:2" ht="12.75" customHeight="1">
      <c r="B93" s="645" t="s">
        <v>1099</v>
      </c>
    </row>
    <row r="94" spans="2:2" ht="12.75" customHeight="1">
      <c r="B94" s="645" t="s">
        <v>1100</v>
      </c>
    </row>
    <row r="95" spans="2:2" ht="12.75" customHeight="1">
      <c r="B95" s="645" t="s">
        <v>1101</v>
      </c>
    </row>
    <row r="96" spans="2:2"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43" spans="1:1">
      <c r="A143" s="461"/>
    </row>
    <row r="179" spans="1:1">
      <c r="A179" s="646"/>
    </row>
    <row r="230" spans="1:1">
      <c r="A230" s="646"/>
    </row>
    <row r="279" spans="1:1">
      <c r="A279" s="646"/>
    </row>
    <row r="306" spans="1:1">
      <c r="A306" s="461"/>
    </row>
    <row r="356" spans="1:1">
      <c r="A356" s="646"/>
    </row>
    <row r="380" spans="1:1">
      <c r="A380" s="461"/>
    </row>
    <row r="408" spans="1:1">
      <c r="A408" s="461"/>
    </row>
    <row r="436" spans="1:1">
      <c r="A436" s="461"/>
    </row>
    <row r="460" spans="1:1">
      <c r="A460" s="461"/>
    </row>
    <row r="489" spans="1:1">
      <c r="A489" s="461"/>
    </row>
    <row r="518" spans="1:1">
      <c r="A518" s="461"/>
    </row>
    <row r="567" spans="1:1">
      <c r="A567" s="646"/>
    </row>
    <row r="598" spans="1:1">
      <c r="A598" s="646"/>
    </row>
    <row r="642" spans="1:1">
      <c r="A642" s="646"/>
    </row>
    <row r="678" spans="1:1">
      <c r="A678" s="461"/>
    </row>
    <row r="717" spans="1:1">
      <c r="A717" s="646"/>
    </row>
    <row r="746" spans="1:1">
      <c r="A746" s="646"/>
    </row>
    <row r="785" spans="1:1">
      <c r="A785" s="646"/>
    </row>
    <row r="824" spans="1:1">
      <c r="A824" s="646"/>
    </row>
    <row r="852" spans="1:1">
      <c r="A852" s="646"/>
    </row>
    <row r="892" spans="1:1">
      <c r="A892" s="646"/>
    </row>
    <row r="932" spans="1:1">
      <c r="A932" s="646"/>
    </row>
    <row r="961" spans="1:1">
      <c r="A961" s="646"/>
    </row>
  </sheetData>
  <mergeCells count="246">
    <mergeCell ref="B59:B63"/>
    <mergeCell ref="C59:T59"/>
    <mergeCell ref="U59:AK59"/>
    <mergeCell ref="C60:T63"/>
    <mergeCell ref="U60:AK63"/>
    <mergeCell ref="B64:F64"/>
    <mergeCell ref="G64:AK64"/>
    <mergeCell ref="B57:J57"/>
    <mergeCell ref="K57:T57"/>
    <mergeCell ref="U57:AK57"/>
    <mergeCell ref="B58:J58"/>
    <mergeCell ref="K58:T58"/>
    <mergeCell ref="U58:AK58"/>
    <mergeCell ref="AA55:AF55"/>
    <mergeCell ref="AG55:AK55"/>
    <mergeCell ref="C56:L56"/>
    <mergeCell ref="M56:N56"/>
    <mergeCell ref="O56:Q56"/>
    <mergeCell ref="S56:T56"/>
    <mergeCell ref="V56:W56"/>
    <mergeCell ref="Y56:Z56"/>
    <mergeCell ref="AA56:AF56"/>
    <mergeCell ref="AG56:AK56"/>
    <mergeCell ref="C55:L55"/>
    <mergeCell ref="M55:N55"/>
    <mergeCell ref="O55:Q55"/>
    <mergeCell ref="S55:T55"/>
    <mergeCell ref="V55:W55"/>
    <mergeCell ref="Y55:Z55"/>
    <mergeCell ref="AG53:AK53"/>
    <mergeCell ref="E54:L54"/>
    <mergeCell ref="M54:N54"/>
    <mergeCell ref="O54:Q54"/>
    <mergeCell ref="S54:T54"/>
    <mergeCell ref="V54:W54"/>
    <mergeCell ref="Y54:Z54"/>
    <mergeCell ref="AA54:AF54"/>
    <mergeCell ref="AG54:AK54"/>
    <mergeCell ref="E53:L53"/>
    <mergeCell ref="M53:N53"/>
    <mergeCell ref="O53:Q53"/>
    <mergeCell ref="S53:T53"/>
    <mergeCell ref="V53:W53"/>
    <mergeCell ref="Y53:Z53"/>
    <mergeCell ref="AG51:AK51"/>
    <mergeCell ref="E52:L52"/>
    <mergeCell ref="M52:N52"/>
    <mergeCell ref="O52:Q52"/>
    <mergeCell ref="S52:T52"/>
    <mergeCell ref="V52:W52"/>
    <mergeCell ref="Y52:Z52"/>
    <mergeCell ref="AA52:AF52"/>
    <mergeCell ref="AG52:AK52"/>
    <mergeCell ref="E51:L51"/>
    <mergeCell ref="M51:N51"/>
    <mergeCell ref="O51:Q51"/>
    <mergeCell ref="S51:T51"/>
    <mergeCell ref="V51:W51"/>
    <mergeCell ref="Y51:Z51"/>
    <mergeCell ref="AG49:AK49"/>
    <mergeCell ref="E50:L50"/>
    <mergeCell ref="M50:N50"/>
    <mergeCell ref="O50:Q50"/>
    <mergeCell ref="S50:T50"/>
    <mergeCell ref="V50:W50"/>
    <mergeCell ref="Y50:Z50"/>
    <mergeCell ref="AA50:AF50"/>
    <mergeCell ref="AG50:AK50"/>
    <mergeCell ref="E49:L49"/>
    <mergeCell ref="M49:N49"/>
    <mergeCell ref="O49:Q49"/>
    <mergeCell ref="S49:T49"/>
    <mergeCell ref="V49:W49"/>
    <mergeCell ref="Y49:Z49"/>
    <mergeCell ref="AG47:AK47"/>
    <mergeCell ref="E48:L48"/>
    <mergeCell ref="M48:N48"/>
    <mergeCell ref="O48:Q48"/>
    <mergeCell ref="S48:T48"/>
    <mergeCell ref="V48:W48"/>
    <mergeCell ref="Y48:Z48"/>
    <mergeCell ref="AA48:AF48"/>
    <mergeCell ref="AG48:AK48"/>
    <mergeCell ref="E47:L47"/>
    <mergeCell ref="M47:N47"/>
    <mergeCell ref="O47:Q47"/>
    <mergeCell ref="S47:T47"/>
    <mergeCell ref="V47:W47"/>
    <mergeCell ref="Y47:Z47"/>
    <mergeCell ref="AG43:AK43"/>
    <mergeCell ref="AA45:AF45"/>
    <mergeCell ref="AG45:AK45"/>
    <mergeCell ref="E46:L46"/>
    <mergeCell ref="M46:N46"/>
    <mergeCell ref="O46:Q46"/>
    <mergeCell ref="S46:T46"/>
    <mergeCell ref="V46:W46"/>
    <mergeCell ref="Y46:Z46"/>
    <mergeCell ref="AA46:AF46"/>
    <mergeCell ref="AG46:AK46"/>
    <mergeCell ref="E45:L45"/>
    <mergeCell ref="M45:N45"/>
    <mergeCell ref="O45:Q45"/>
    <mergeCell ref="S45:T45"/>
    <mergeCell ref="V45:W45"/>
    <mergeCell ref="Y45:Z45"/>
    <mergeCell ref="AG40:AK40"/>
    <mergeCell ref="O41:Q41"/>
    <mergeCell ref="AA41:AF41"/>
    <mergeCell ref="AG41:AK41"/>
    <mergeCell ref="C42:C54"/>
    <mergeCell ref="E42:L42"/>
    <mergeCell ref="M42:N42"/>
    <mergeCell ref="O42:Q42"/>
    <mergeCell ref="S42:T42"/>
    <mergeCell ref="V42:W42"/>
    <mergeCell ref="O44:Q44"/>
    <mergeCell ref="S44:T44"/>
    <mergeCell ref="V44:W44"/>
    <mergeCell ref="Y44:Z44"/>
    <mergeCell ref="AA44:AF44"/>
    <mergeCell ref="AG44:AK44"/>
    <mergeCell ref="AG42:AK42"/>
    <mergeCell ref="E43:L43"/>
    <mergeCell ref="M43:N43"/>
    <mergeCell ref="O43:Q43"/>
    <mergeCell ref="S43:T43"/>
    <mergeCell ref="V43:W43"/>
    <mergeCell ref="Y43:Z43"/>
    <mergeCell ref="AA43:AF43"/>
    <mergeCell ref="B40:B54"/>
    <mergeCell ref="C40:L41"/>
    <mergeCell ref="M40:N41"/>
    <mergeCell ref="O40:Q40"/>
    <mergeCell ref="R40:Z41"/>
    <mergeCell ref="AA40:AF40"/>
    <mergeCell ref="Y42:Z42"/>
    <mergeCell ref="AA42:AF42"/>
    <mergeCell ref="E44:L44"/>
    <mergeCell ref="M44:N44"/>
    <mergeCell ref="AA47:AF47"/>
    <mergeCell ref="AA49:AF49"/>
    <mergeCell ref="AA51:AF51"/>
    <mergeCell ref="AA53:AF53"/>
    <mergeCell ref="C37:L39"/>
    <mergeCell ref="M37:P37"/>
    <mergeCell ref="Q37:S37"/>
    <mergeCell ref="U37:W37"/>
    <mergeCell ref="Y37:AK37"/>
    <mergeCell ref="M38:P38"/>
    <mergeCell ref="R38:U38"/>
    <mergeCell ref="V38:W38"/>
    <mergeCell ref="X38:AK38"/>
    <mergeCell ref="M39:AK39"/>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M21:U21"/>
    <mergeCell ref="V21:AA21"/>
    <mergeCell ref="AB21:AK21"/>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M14:N14"/>
    <mergeCell ref="Y14:AF14"/>
    <mergeCell ref="AG14:AK14"/>
    <mergeCell ref="B15:B25"/>
    <mergeCell ref="C15:L15"/>
    <mergeCell ref="M15:AK15"/>
    <mergeCell ref="C16:L16"/>
    <mergeCell ref="M16:AK16"/>
    <mergeCell ref="C17:L19"/>
    <mergeCell ref="M17:P17"/>
    <mergeCell ref="M19:AK19"/>
    <mergeCell ref="C20:L20"/>
    <mergeCell ref="M20:Q20"/>
    <mergeCell ref="R20:AA20"/>
    <mergeCell ref="AB20:AF20"/>
    <mergeCell ref="AG20:AK20"/>
    <mergeCell ref="Q17:S17"/>
    <mergeCell ref="U17:W17"/>
    <mergeCell ref="Y17:AK17"/>
    <mergeCell ref="M18:P18"/>
    <mergeCell ref="R18:U18"/>
    <mergeCell ref="V18:W18"/>
    <mergeCell ref="X18:AK18"/>
    <mergeCell ref="C21:L21"/>
    <mergeCell ref="B8:K8"/>
    <mergeCell ref="U9:W9"/>
    <mergeCell ref="X9:AJ9"/>
    <mergeCell ref="X10:AJ10"/>
    <mergeCell ref="U11:W11"/>
    <mergeCell ref="X11:AJ11"/>
    <mergeCell ref="AB3:AF3"/>
    <mergeCell ref="AG3:AK3"/>
    <mergeCell ref="B5:AK5"/>
    <mergeCell ref="B6:AK6"/>
    <mergeCell ref="AC7:AD7"/>
    <mergeCell ref="AF7:AG7"/>
    <mergeCell ref="AI7:AJ7"/>
  </mergeCells>
  <phoneticPr fontId="2"/>
  <dataValidations count="2">
    <dataValidation type="list" allowBlank="1" showInputMessage="1" showErrorMessage="1" sqref="R42:R56 U42:U56 X42:X56" xr:uid="{00000000-0002-0000-0300-000000000000}">
      <formula1>"□,■"</formula1>
    </dataValidation>
    <dataValidation type="list" allowBlank="1" showInputMessage="1" showErrorMessage="1" sqref="M42:N56" xr:uid="{00000000-0002-0000-0300-000001000000}">
      <formula1>"○"</formula1>
    </dataValidation>
  </dataValidations>
  <pageMargins left="0.7" right="0.7" top="0.75" bottom="0.75" header="0.3" footer="0.3"/>
  <pageSetup paperSize="9" scale="71"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000"/>
    <pageSetUpPr fitToPage="1"/>
  </sheetPr>
  <dimension ref="A1:V36"/>
  <sheetViews>
    <sheetView view="pageBreakPreview" topLeftCell="A29" zoomScale="60" zoomScaleNormal="85" workbookViewId="0">
      <selection activeCell="A29" sqref="A29"/>
    </sheetView>
  </sheetViews>
  <sheetFormatPr defaultColWidth="9" defaultRowHeight="13.5"/>
  <cols>
    <col min="1" max="25" width="4.125" style="627" customWidth="1"/>
    <col min="26" max="16384" width="9" style="627"/>
  </cols>
  <sheetData>
    <row r="1" spans="1:22" ht="16.5" hidden="1" customHeight="1">
      <c r="V1" s="628"/>
    </row>
    <row r="2" spans="1:22" s="624" customFormat="1" ht="16.5" hidden="1" customHeight="1">
      <c r="A2" s="1125" t="s">
        <v>1003</v>
      </c>
      <c r="B2" s="1125"/>
      <c r="C2" s="1125"/>
      <c r="D2" s="1125"/>
      <c r="E2" s="1125"/>
      <c r="F2" s="1125"/>
      <c r="G2" s="1125"/>
      <c r="H2" s="1125"/>
      <c r="I2" s="1125"/>
      <c r="J2" s="1125"/>
      <c r="K2" s="1125"/>
      <c r="L2" s="1125"/>
      <c r="M2" s="1125"/>
      <c r="N2" s="1125"/>
      <c r="O2" s="1125"/>
      <c r="P2" s="1125"/>
      <c r="Q2" s="1125"/>
      <c r="R2" s="1125"/>
      <c r="S2" s="1125"/>
      <c r="T2" s="1125"/>
      <c r="U2" s="1125"/>
      <c r="V2" s="1125"/>
    </row>
    <row r="3" spans="1:22" s="624" customFormat="1" ht="16.5" hidden="1" customHeight="1">
      <c r="A3" s="1125" t="s">
        <v>1004</v>
      </c>
      <c r="B3" s="1125"/>
      <c r="C3" s="1125"/>
      <c r="D3" s="1125"/>
      <c r="E3" s="1125"/>
      <c r="F3" s="1125"/>
      <c r="G3" s="1125"/>
      <c r="H3" s="1125"/>
      <c r="I3" s="1125"/>
      <c r="J3" s="1125"/>
      <c r="K3" s="1125"/>
      <c r="L3" s="1125"/>
      <c r="M3" s="1125"/>
      <c r="N3" s="1125"/>
      <c r="O3" s="1125"/>
      <c r="P3" s="1125"/>
      <c r="Q3" s="1125"/>
      <c r="R3" s="1125"/>
      <c r="S3" s="1125"/>
      <c r="T3" s="1125"/>
      <c r="U3" s="1125"/>
      <c r="V3" s="1125"/>
    </row>
    <row r="4" spans="1:22" s="624" customFormat="1" ht="16.5" hidden="1" customHeight="1"/>
    <row r="5" spans="1:22" s="624" customFormat="1" ht="16.5" hidden="1" customHeight="1">
      <c r="A5" s="634" t="s">
        <v>1005</v>
      </c>
      <c r="B5" s="634"/>
      <c r="C5" s="634"/>
      <c r="E5" s="626"/>
      <c r="M5" s="626"/>
    </row>
    <row r="6" spans="1:22" s="624" customFormat="1" ht="16.5" hidden="1" customHeight="1"/>
    <row r="7" spans="1:22" s="624" customFormat="1" ht="16.5" hidden="1" customHeight="1">
      <c r="B7" s="1143" t="s">
        <v>1006</v>
      </c>
      <c r="C7" s="1142"/>
      <c r="D7" s="1142"/>
      <c r="E7" s="1142"/>
      <c r="F7" s="1142"/>
      <c r="G7" s="1142"/>
      <c r="H7" s="1142"/>
      <c r="I7" s="1142"/>
      <c r="J7" s="1144"/>
      <c r="K7" s="1143" t="s">
        <v>1007</v>
      </c>
      <c r="L7" s="1142"/>
      <c r="M7" s="1142"/>
      <c r="N7" s="1142"/>
      <c r="O7" s="1142"/>
      <c r="P7" s="1142"/>
      <c r="Q7" s="1142"/>
      <c r="R7" s="1142"/>
      <c r="S7" s="1142"/>
      <c r="T7" s="1142"/>
      <c r="U7" s="1144"/>
    </row>
    <row r="8" spans="1:22" s="624" customFormat="1" ht="22.5" hidden="1" customHeight="1">
      <c r="B8" s="1139"/>
      <c r="C8" s="1140"/>
      <c r="D8" s="1140"/>
      <c r="E8" s="1140"/>
      <c r="F8" s="1140"/>
      <c r="G8" s="1140"/>
      <c r="H8" s="1140"/>
      <c r="I8" s="1140"/>
      <c r="J8" s="1141"/>
      <c r="K8" s="1142"/>
      <c r="L8" s="1142"/>
      <c r="M8" s="1142"/>
      <c r="N8" s="1142"/>
      <c r="O8" s="635" t="s">
        <v>471</v>
      </c>
      <c r="P8" s="1142"/>
      <c r="Q8" s="1142"/>
      <c r="R8" s="635" t="s">
        <v>848</v>
      </c>
      <c r="S8" s="1142"/>
      <c r="T8" s="1142"/>
      <c r="U8" s="636" t="s">
        <v>499</v>
      </c>
    </row>
    <row r="9" spans="1:22" s="624" customFormat="1" ht="22.5" hidden="1" customHeight="1">
      <c r="B9" s="1139"/>
      <c r="C9" s="1140"/>
      <c r="D9" s="1140"/>
      <c r="E9" s="1140"/>
      <c r="F9" s="1140"/>
      <c r="G9" s="1140"/>
      <c r="H9" s="1140"/>
      <c r="I9" s="1140"/>
      <c r="J9" s="1141"/>
      <c r="K9" s="1142"/>
      <c r="L9" s="1142"/>
      <c r="M9" s="1142"/>
      <c r="N9" s="1142"/>
      <c r="O9" s="635" t="s">
        <v>471</v>
      </c>
      <c r="P9" s="1142"/>
      <c r="Q9" s="1142"/>
      <c r="R9" s="635" t="s">
        <v>848</v>
      </c>
      <c r="S9" s="1142"/>
      <c r="T9" s="1142"/>
      <c r="U9" s="636" t="s">
        <v>499</v>
      </c>
    </row>
    <row r="10" spans="1:22" s="624" customFormat="1" ht="22.5" hidden="1" customHeight="1">
      <c r="B10" s="1139"/>
      <c r="C10" s="1140"/>
      <c r="D10" s="1140"/>
      <c r="E10" s="1140"/>
      <c r="F10" s="1140"/>
      <c r="G10" s="1140"/>
      <c r="H10" s="1140"/>
      <c r="I10" s="1140"/>
      <c r="J10" s="1141"/>
      <c r="K10" s="1142"/>
      <c r="L10" s="1142"/>
      <c r="M10" s="1142"/>
      <c r="N10" s="1142"/>
      <c r="O10" s="635" t="s">
        <v>471</v>
      </c>
      <c r="P10" s="1142"/>
      <c r="Q10" s="1142"/>
      <c r="R10" s="635" t="s">
        <v>848</v>
      </c>
      <c r="S10" s="1142"/>
      <c r="T10" s="1142"/>
      <c r="U10" s="636" t="s">
        <v>499</v>
      </c>
    </row>
    <row r="11" spans="1:22" s="624" customFormat="1" ht="22.5" hidden="1" customHeight="1">
      <c r="B11" s="1139"/>
      <c r="C11" s="1140"/>
      <c r="D11" s="1140"/>
      <c r="E11" s="1140"/>
      <c r="F11" s="1140"/>
      <c r="G11" s="1140"/>
      <c r="H11" s="1140"/>
      <c r="I11" s="1140"/>
      <c r="J11" s="1141"/>
      <c r="K11" s="1142"/>
      <c r="L11" s="1142"/>
      <c r="M11" s="1142"/>
      <c r="N11" s="1142"/>
      <c r="O11" s="635" t="s">
        <v>471</v>
      </c>
      <c r="P11" s="1142"/>
      <c r="Q11" s="1142"/>
      <c r="R11" s="635" t="s">
        <v>848</v>
      </c>
      <c r="S11" s="1142"/>
      <c r="T11" s="1142"/>
      <c r="U11" s="636" t="s">
        <v>499</v>
      </c>
    </row>
    <row r="12" spans="1:22" s="624" customFormat="1" ht="22.5" hidden="1" customHeight="1">
      <c r="B12" s="1139"/>
      <c r="C12" s="1140"/>
      <c r="D12" s="1140"/>
      <c r="E12" s="1140"/>
      <c r="F12" s="1140"/>
      <c r="G12" s="1140"/>
      <c r="H12" s="1140"/>
      <c r="I12" s="1140"/>
      <c r="J12" s="1141"/>
      <c r="K12" s="1142"/>
      <c r="L12" s="1142"/>
      <c r="M12" s="1142"/>
      <c r="N12" s="1142"/>
      <c r="O12" s="635" t="s">
        <v>471</v>
      </c>
      <c r="P12" s="1142"/>
      <c r="Q12" s="1142"/>
      <c r="R12" s="635" t="s">
        <v>848</v>
      </c>
      <c r="S12" s="1142"/>
      <c r="T12" s="1142"/>
      <c r="U12" s="636" t="s">
        <v>499</v>
      </c>
    </row>
    <row r="13" spans="1:22" s="624" customFormat="1" ht="16.5" hidden="1" customHeight="1">
      <c r="B13" s="1138" t="s">
        <v>1008</v>
      </c>
      <c r="C13" s="1138"/>
      <c r="D13" s="1138"/>
      <c r="E13" s="1138"/>
      <c r="F13" s="1138"/>
      <c r="G13" s="1138"/>
      <c r="H13" s="1138"/>
      <c r="I13" s="1138"/>
      <c r="J13" s="1138"/>
      <c r="K13" s="1138"/>
      <c r="L13" s="1138"/>
      <c r="M13" s="1138"/>
      <c r="N13" s="1138"/>
      <c r="O13" s="1138"/>
      <c r="P13" s="1138"/>
      <c r="Q13" s="1138"/>
      <c r="R13" s="1138"/>
      <c r="S13" s="1138"/>
      <c r="T13" s="1138"/>
      <c r="U13" s="1138"/>
      <c r="V13" s="1138"/>
    </row>
    <row r="14" spans="1:22" s="624" customFormat="1" ht="16.5" hidden="1" customHeight="1">
      <c r="B14" s="1138"/>
      <c r="C14" s="1138"/>
      <c r="D14" s="1138"/>
      <c r="E14" s="1138"/>
      <c r="F14" s="1138"/>
      <c r="G14" s="1138"/>
      <c r="H14" s="1138"/>
      <c r="I14" s="1138"/>
      <c r="J14" s="1138"/>
      <c r="K14" s="1138"/>
      <c r="L14" s="1138"/>
      <c r="M14" s="1138"/>
      <c r="N14" s="1138"/>
      <c r="O14" s="1138"/>
      <c r="P14" s="1138"/>
      <c r="Q14" s="1138"/>
      <c r="R14" s="1138"/>
      <c r="S14" s="1138"/>
      <c r="T14" s="1138"/>
      <c r="U14" s="1138"/>
      <c r="V14" s="1138"/>
    </row>
    <row r="15" spans="1:22" s="624" customFormat="1" ht="16.5" hidden="1" customHeight="1"/>
    <row r="16" spans="1:22" s="624" customFormat="1" ht="16.5" hidden="1" customHeight="1">
      <c r="B16" s="624" t="s">
        <v>1016</v>
      </c>
    </row>
    <row r="17" spans="1:22" s="624" customFormat="1" ht="16.5" hidden="1" customHeight="1">
      <c r="B17" s="637" t="s">
        <v>268</v>
      </c>
      <c r="C17" s="624" t="s">
        <v>1010</v>
      </c>
    </row>
    <row r="18" spans="1:22" s="624" customFormat="1" ht="16.5" hidden="1" customHeight="1">
      <c r="B18" s="637" t="s">
        <v>268</v>
      </c>
      <c r="C18" s="624" t="s">
        <v>1011</v>
      </c>
    </row>
    <row r="19" spans="1:22" s="624" customFormat="1" ht="16.5" hidden="1" customHeight="1">
      <c r="B19" s="637" t="s">
        <v>268</v>
      </c>
      <c r="C19" s="624" t="s">
        <v>1012</v>
      </c>
    </row>
    <row r="20" spans="1:22" ht="16.5" hidden="1" customHeight="1"/>
    <row r="21" spans="1:22" hidden="1"/>
    <row r="22" spans="1:22" hidden="1"/>
    <row r="23" spans="1:22" hidden="1"/>
    <row r="24" spans="1:22" hidden="1"/>
    <row r="25" spans="1:22" hidden="1"/>
    <row r="26" spans="1:22" hidden="1"/>
    <row r="27" spans="1:22" hidden="1"/>
    <row r="28" spans="1:22" hidden="1"/>
    <row r="30" spans="1:22">
      <c r="A30" s="1105" t="s">
        <v>1013</v>
      </c>
      <c r="B30" s="1105"/>
      <c r="C30" s="1105"/>
      <c r="D30" s="1105"/>
      <c r="E30" s="1105"/>
      <c r="F30" s="1105"/>
      <c r="G30" s="1105"/>
      <c r="H30" s="1105"/>
      <c r="I30" s="1105"/>
      <c r="J30" s="1105"/>
      <c r="K30" s="1105"/>
      <c r="L30" s="1105"/>
      <c r="M30" s="1105"/>
      <c r="N30" s="1105"/>
      <c r="O30" s="1105"/>
      <c r="P30" s="1105"/>
      <c r="Q30" s="1105"/>
      <c r="R30" s="1105"/>
      <c r="S30" s="1105"/>
      <c r="T30" s="1105"/>
      <c r="U30" s="1105"/>
      <c r="V30" s="1105"/>
    </row>
    <row r="31" spans="1:22">
      <c r="A31" s="1105" t="s">
        <v>1004</v>
      </c>
      <c r="B31" s="1105"/>
      <c r="C31" s="1105"/>
      <c r="D31" s="1105"/>
      <c r="E31" s="1105"/>
      <c r="F31" s="1105"/>
      <c r="G31" s="1105"/>
      <c r="H31" s="1105"/>
      <c r="I31" s="1105"/>
      <c r="J31" s="1105"/>
      <c r="K31" s="1105"/>
      <c r="L31" s="1105"/>
      <c r="M31" s="1105"/>
      <c r="N31" s="1105"/>
      <c r="O31" s="1105"/>
      <c r="P31" s="1105"/>
      <c r="Q31" s="1105"/>
      <c r="R31" s="1105"/>
      <c r="S31" s="1105"/>
      <c r="T31" s="1105"/>
      <c r="U31" s="1105"/>
      <c r="V31" s="1105"/>
    </row>
    <row r="33" spans="2:21">
      <c r="B33" s="1128" t="s">
        <v>743</v>
      </c>
      <c r="C33" s="1090" t="s">
        <v>1014</v>
      </c>
      <c r="D33" s="1090"/>
      <c r="E33" s="1090"/>
      <c r="F33" s="1090"/>
      <c r="G33" s="1090"/>
      <c r="H33" s="1090"/>
      <c r="I33" s="1090"/>
      <c r="J33" s="1090"/>
      <c r="K33" s="1090"/>
      <c r="L33" s="1090"/>
      <c r="M33" s="1090"/>
      <c r="N33" s="1090"/>
      <c r="O33" s="1090"/>
      <c r="P33" s="1090"/>
      <c r="Q33" s="1090"/>
      <c r="R33" s="1130"/>
      <c r="S33" s="1132" t="s">
        <v>997</v>
      </c>
      <c r="T33" s="1133"/>
      <c r="U33" s="1134"/>
    </row>
    <row r="34" spans="2:21" ht="30" customHeight="1">
      <c r="B34" s="1129"/>
      <c r="C34" s="1094"/>
      <c r="D34" s="1094"/>
      <c r="E34" s="1094"/>
      <c r="F34" s="1094"/>
      <c r="G34" s="1094"/>
      <c r="H34" s="1094"/>
      <c r="I34" s="1094"/>
      <c r="J34" s="1094"/>
      <c r="K34" s="1094"/>
      <c r="L34" s="1094"/>
      <c r="M34" s="1094"/>
      <c r="N34" s="1094"/>
      <c r="O34" s="1094"/>
      <c r="P34" s="1094"/>
      <c r="Q34" s="1094"/>
      <c r="R34" s="1131"/>
      <c r="S34" s="1135"/>
      <c r="T34" s="1136"/>
      <c r="U34" s="1137"/>
    </row>
    <row r="35" spans="2:21">
      <c r="B35" s="1128" t="s">
        <v>745</v>
      </c>
      <c r="C35" s="1090" t="s">
        <v>1015</v>
      </c>
      <c r="D35" s="1090"/>
      <c r="E35" s="1090"/>
      <c r="F35" s="1090"/>
      <c r="G35" s="1090"/>
      <c r="H35" s="1090"/>
      <c r="I35" s="1090"/>
      <c r="J35" s="1090"/>
      <c r="K35" s="1090"/>
      <c r="L35" s="1090"/>
      <c r="M35" s="1090"/>
      <c r="N35" s="1090"/>
      <c r="O35" s="1090"/>
      <c r="P35" s="1090"/>
      <c r="Q35" s="1090"/>
      <c r="R35" s="1130"/>
      <c r="S35" s="1132" t="s">
        <v>997</v>
      </c>
      <c r="T35" s="1133"/>
      <c r="U35" s="1134"/>
    </row>
    <row r="36" spans="2:21">
      <c r="B36" s="1129"/>
      <c r="C36" s="1094"/>
      <c r="D36" s="1094"/>
      <c r="E36" s="1094"/>
      <c r="F36" s="1094"/>
      <c r="G36" s="1094"/>
      <c r="H36" s="1094"/>
      <c r="I36" s="1094"/>
      <c r="J36" s="1094"/>
      <c r="K36" s="1094"/>
      <c r="L36" s="1094"/>
      <c r="M36" s="1094"/>
      <c r="N36" s="1094"/>
      <c r="O36" s="1094"/>
      <c r="P36" s="1094"/>
      <c r="Q36" s="1094"/>
      <c r="R36" s="1131"/>
      <c r="S36" s="1135"/>
      <c r="T36" s="1136"/>
      <c r="U36" s="1137"/>
    </row>
  </sheetData>
  <mergeCells count="38">
    <mergeCell ref="A2:V2"/>
    <mergeCell ref="A3:V3"/>
    <mergeCell ref="B7:J7"/>
    <mergeCell ref="K7:U7"/>
    <mergeCell ref="B8:J8"/>
    <mergeCell ref="K8:L8"/>
    <mergeCell ref="M8:N8"/>
    <mergeCell ref="P8:Q8"/>
    <mergeCell ref="S8:T8"/>
    <mergeCell ref="B10:J10"/>
    <mergeCell ref="K10:L10"/>
    <mergeCell ref="M10:N10"/>
    <mergeCell ref="P10:Q10"/>
    <mergeCell ref="S10:T10"/>
    <mergeCell ref="B9:J9"/>
    <mergeCell ref="K9:L9"/>
    <mergeCell ref="M9:N9"/>
    <mergeCell ref="P9:Q9"/>
    <mergeCell ref="S9:T9"/>
    <mergeCell ref="B12:J12"/>
    <mergeCell ref="K12:L12"/>
    <mergeCell ref="M12:N12"/>
    <mergeCell ref="P12:Q12"/>
    <mergeCell ref="S12:T12"/>
    <mergeCell ref="B11:J11"/>
    <mergeCell ref="K11:L11"/>
    <mergeCell ref="M11:N11"/>
    <mergeCell ref="P11:Q11"/>
    <mergeCell ref="S11:T11"/>
    <mergeCell ref="B35:B36"/>
    <mergeCell ref="C35:R36"/>
    <mergeCell ref="S35:U36"/>
    <mergeCell ref="B13:V14"/>
    <mergeCell ref="A30:V30"/>
    <mergeCell ref="A31:V31"/>
    <mergeCell ref="B33:B34"/>
    <mergeCell ref="C33:R34"/>
    <mergeCell ref="S33:U34"/>
  </mergeCells>
  <phoneticPr fontId="2"/>
  <printOptions horizontalCentered="1"/>
  <pageMargins left="0.39370078740157483" right="0.39370078740157483" top="0.39370078740157483" bottom="0" header="0.19685039370078741" footer="0.51181102362204722"/>
  <pageSetup paperSize="9" scale="96" orientation="portrait" r:id="rId1"/>
  <headerFooter>
    <oddHeader xml:space="preserve">&amp;R＜参考様式15＞
</oddHeader>
  </headerFooter>
  <rowBreaks count="1" manualBreakCount="1">
    <brk id="37" max="21"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7">
    <pageSetUpPr fitToPage="1"/>
  </sheetPr>
  <dimension ref="B1:BM135"/>
  <sheetViews>
    <sheetView showGridLines="0" view="pageBreakPreview" zoomScaleNormal="55" zoomScaleSheetLayoutView="100" workbookViewId="0"/>
  </sheetViews>
  <sheetFormatPr defaultColWidth="4.5" defaultRowHeight="14.25"/>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c r="C1" s="5" t="s">
        <v>252</v>
      </c>
      <c r="D1" s="5"/>
      <c r="E1" s="5"/>
      <c r="F1" s="5"/>
      <c r="G1" s="5"/>
      <c r="H1" s="5"/>
      <c r="K1" s="7" t="s">
        <v>0</v>
      </c>
      <c r="N1" s="5"/>
      <c r="O1" s="5"/>
      <c r="P1" s="5"/>
      <c r="Q1" s="5"/>
      <c r="R1" s="5"/>
      <c r="S1" s="5"/>
      <c r="T1" s="5"/>
      <c r="U1" s="5"/>
      <c r="AQ1" s="9" t="s">
        <v>30</v>
      </c>
      <c r="AR1" s="1284" t="s">
        <v>194</v>
      </c>
      <c r="AS1" s="1285"/>
      <c r="AT1" s="1285"/>
      <c r="AU1" s="1285"/>
      <c r="AV1" s="1285"/>
      <c r="AW1" s="1285"/>
      <c r="AX1" s="1285"/>
      <c r="AY1" s="1285"/>
      <c r="AZ1" s="1285"/>
      <c r="BA1" s="1285"/>
      <c r="BB1" s="1285"/>
      <c r="BC1" s="1285"/>
      <c r="BD1" s="1285"/>
      <c r="BE1" s="1285"/>
      <c r="BF1" s="1285"/>
      <c r="BG1" s="1285"/>
      <c r="BH1" s="9" t="s">
        <v>2</v>
      </c>
    </row>
    <row r="2" spans="2:65" s="8" customFormat="1" ht="20.25" customHeight="1">
      <c r="H2" s="7"/>
      <c r="K2" s="7"/>
      <c r="L2" s="7"/>
      <c r="N2" s="9"/>
      <c r="O2" s="9"/>
      <c r="P2" s="9"/>
      <c r="Q2" s="9"/>
      <c r="R2" s="9"/>
      <c r="S2" s="9"/>
      <c r="T2" s="9"/>
      <c r="U2" s="9"/>
      <c r="Z2" s="9" t="s">
        <v>27</v>
      </c>
      <c r="AA2" s="1286">
        <v>6</v>
      </c>
      <c r="AB2" s="1286"/>
      <c r="AC2" s="9" t="s">
        <v>28</v>
      </c>
      <c r="AD2" s="1287">
        <f>IF(AA2=0,"",YEAR(DATE(2018+AA2,1,1)))</f>
        <v>2024</v>
      </c>
      <c r="AE2" s="1287"/>
      <c r="AF2" s="8" t="s">
        <v>29</v>
      </c>
      <c r="AG2" s="8" t="s">
        <v>1</v>
      </c>
      <c r="AH2" s="1286">
        <v>4</v>
      </c>
      <c r="AI2" s="1286"/>
      <c r="AJ2" s="8" t="s">
        <v>24</v>
      </c>
      <c r="AQ2" s="9" t="s">
        <v>31</v>
      </c>
      <c r="AR2" s="1286" t="s">
        <v>202</v>
      </c>
      <c r="AS2" s="1286"/>
      <c r="AT2" s="1286"/>
      <c r="AU2" s="1286"/>
      <c r="AV2" s="1286"/>
      <c r="AW2" s="1286"/>
      <c r="AX2" s="1286"/>
      <c r="AY2" s="1286"/>
      <c r="AZ2" s="1286"/>
      <c r="BA2" s="1286"/>
      <c r="BB2" s="1286"/>
      <c r="BC2" s="1286"/>
      <c r="BD2" s="1286"/>
      <c r="BE2" s="1286"/>
      <c r="BF2" s="1286"/>
      <c r="BG2" s="1286"/>
      <c r="BH2" s="9" t="s">
        <v>2</v>
      </c>
      <c r="BI2" s="9"/>
      <c r="BJ2" s="9"/>
      <c r="BK2" s="9"/>
    </row>
    <row r="3" spans="2:65" s="8" customFormat="1" ht="20.25" customHeight="1">
      <c r="H3" s="7"/>
      <c r="K3" s="7"/>
      <c r="M3" s="9"/>
      <c r="N3" s="9"/>
      <c r="O3" s="9"/>
      <c r="P3" s="9"/>
      <c r="Q3" s="9"/>
      <c r="R3" s="9"/>
      <c r="S3" s="9"/>
      <c r="AA3" s="32"/>
      <c r="AB3" s="32"/>
      <c r="AC3" s="32"/>
      <c r="AD3" s="33"/>
      <c r="AE3" s="32"/>
      <c r="BB3" s="34" t="s">
        <v>21</v>
      </c>
      <c r="BC3" s="1240" t="s">
        <v>181</v>
      </c>
      <c r="BD3" s="1241"/>
      <c r="BE3" s="1241"/>
      <c r="BF3" s="1242"/>
      <c r="BG3" s="9"/>
    </row>
    <row r="4" spans="2:65" s="8" customFormat="1" ht="20.25" customHeight="1">
      <c r="H4" s="7"/>
      <c r="K4" s="7"/>
      <c r="M4" s="9"/>
      <c r="N4" s="9"/>
      <c r="O4" s="9"/>
      <c r="P4" s="9"/>
      <c r="Q4" s="9"/>
      <c r="R4" s="9"/>
      <c r="S4" s="9"/>
      <c r="AA4" s="32"/>
      <c r="AB4" s="32"/>
      <c r="AC4" s="32"/>
      <c r="AD4" s="33"/>
      <c r="AE4" s="32"/>
      <c r="BB4" s="34" t="s">
        <v>149</v>
      </c>
      <c r="BC4" s="1240" t="s">
        <v>150</v>
      </c>
      <c r="BD4" s="1241"/>
      <c r="BE4" s="1241"/>
      <c r="BF4" s="1242"/>
      <c r="BG4" s="9"/>
    </row>
    <row r="5" spans="2:65" s="8" customFormat="1" ht="5.0999999999999996" customHeight="1">
      <c r="H5" s="7"/>
      <c r="K5" s="7"/>
      <c r="M5" s="9"/>
      <c r="N5" s="9"/>
      <c r="O5" s="9"/>
      <c r="P5" s="9"/>
      <c r="Q5" s="9"/>
      <c r="R5" s="9"/>
      <c r="S5" s="9"/>
      <c r="AA5" s="28"/>
      <c r="AB5" s="28"/>
      <c r="AH5" s="6"/>
      <c r="AI5" s="6"/>
      <c r="AJ5" s="6"/>
      <c r="AK5" s="6"/>
      <c r="AL5" s="6"/>
      <c r="AM5" s="6"/>
      <c r="AN5" s="6"/>
      <c r="AO5" s="6"/>
      <c r="AP5" s="6"/>
      <c r="AQ5" s="6"/>
      <c r="AR5" s="6"/>
      <c r="AS5" s="6"/>
      <c r="AT5" s="6"/>
      <c r="AU5" s="6"/>
      <c r="AV5" s="6"/>
      <c r="AW5" s="6"/>
      <c r="AX5" s="6"/>
      <c r="AY5" s="6"/>
      <c r="AZ5" s="6"/>
      <c r="BA5" s="6"/>
      <c r="BB5" s="6"/>
      <c r="BC5" s="6"/>
      <c r="BD5" s="6"/>
      <c r="BE5" s="6"/>
      <c r="BF5" s="35"/>
      <c r="BG5" s="35"/>
    </row>
    <row r="6" spans="2:65" s="8" customFormat="1" ht="21" customHeight="1">
      <c r="B6" s="5"/>
      <c r="C6" s="6"/>
      <c r="D6" s="6"/>
      <c r="E6" s="6"/>
      <c r="F6" s="6"/>
      <c r="G6" s="6"/>
      <c r="H6" s="6"/>
      <c r="I6" s="65"/>
      <c r="J6" s="65"/>
      <c r="K6" s="65"/>
      <c r="L6" s="63"/>
      <c r="M6" s="65"/>
      <c r="N6" s="65"/>
      <c r="O6" s="65"/>
      <c r="AH6" s="6"/>
      <c r="AI6" s="6"/>
      <c r="AJ6" s="6"/>
      <c r="AK6" s="6"/>
      <c r="AL6" s="6"/>
      <c r="AM6" s="6" t="s">
        <v>187</v>
      </c>
      <c r="AN6" s="6"/>
      <c r="AO6" s="6"/>
      <c r="AP6" s="6"/>
      <c r="AQ6" s="6"/>
      <c r="AR6" s="6"/>
      <c r="AS6" s="6"/>
      <c r="AU6" s="84"/>
      <c r="AV6" s="84"/>
      <c r="AW6" s="2"/>
      <c r="AX6" s="6"/>
      <c r="AY6" s="1147">
        <v>40</v>
      </c>
      <c r="AZ6" s="1148"/>
      <c r="BA6" s="2" t="s">
        <v>22</v>
      </c>
      <c r="BB6" s="6"/>
      <c r="BC6" s="1147">
        <v>160</v>
      </c>
      <c r="BD6" s="1148"/>
      <c r="BE6" s="2" t="s">
        <v>23</v>
      </c>
      <c r="BF6" s="6"/>
      <c r="BG6" s="35"/>
    </row>
    <row r="7" spans="2:65" s="8" customFormat="1" ht="5.0999999999999996" customHeight="1">
      <c r="B7" s="5"/>
      <c r="C7" s="64"/>
      <c r="D7" s="64"/>
      <c r="E7" s="64"/>
      <c r="F7" s="64"/>
      <c r="G7" s="64"/>
      <c r="H7" s="65"/>
      <c r="I7" s="65"/>
      <c r="J7" s="65"/>
      <c r="K7" s="65"/>
      <c r="L7" s="65"/>
      <c r="M7" s="65"/>
      <c r="N7" s="65"/>
      <c r="O7" s="65"/>
      <c r="AH7" s="6"/>
      <c r="AI7" s="6"/>
      <c r="AJ7" s="6"/>
      <c r="AK7" s="6"/>
      <c r="AL7" s="6"/>
      <c r="AM7" s="6"/>
      <c r="AN7" s="6"/>
      <c r="AO7" s="6"/>
      <c r="AP7" s="6"/>
      <c r="AQ7" s="6"/>
      <c r="AR7" s="6"/>
      <c r="AS7" s="6"/>
      <c r="AT7" s="6"/>
      <c r="AU7" s="6"/>
      <c r="AV7" s="6"/>
      <c r="AW7" s="6"/>
      <c r="AX7" s="6"/>
      <c r="AY7" s="6"/>
      <c r="AZ7" s="6"/>
      <c r="BA7" s="6"/>
      <c r="BB7" s="6"/>
      <c r="BC7" s="6"/>
      <c r="BD7" s="6"/>
      <c r="BE7" s="6"/>
      <c r="BF7" s="35"/>
      <c r="BG7" s="35"/>
    </row>
    <row r="8" spans="2:65" s="8" customFormat="1" ht="21" customHeight="1">
      <c r="B8" s="66"/>
      <c r="C8" s="63"/>
      <c r="D8" s="63"/>
      <c r="E8" s="63"/>
      <c r="F8" s="63"/>
      <c r="G8" s="63"/>
      <c r="H8" s="65"/>
      <c r="I8" s="65"/>
      <c r="J8" s="65"/>
      <c r="K8" s="65"/>
      <c r="L8" s="65"/>
      <c r="M8" s="65"/>
      <c r="N8" s="65"/>
      <c r="O8" s="65"/>
      <c r="AH8" s="59"/>
      <c r="AI8" s="59"/>
      <c r="AJ8" s="59"/>
      <c r="AK8" s="6"/>
      <c r="AL8" s="35"/>
      <c r="AM8" s="60"/>
      <c r="AN8" s="60"/>
      <c r="AO8" s="5"/>
      <c r="AP8" s="61"/>
      <c r="AQ8" s="61"/>
      <c r="AR8" s="61"/>
      <c r="AS8" s="62"/>
      <c r="AT8" s="62"/>
      <c r="AU8" s="6"/>
      <c r="AV8" s="61"/>
      <c r="AW8" s="61"/>
      <c r="AX8" s="63"/>
      <c r="AY8" s="6"/>
      <c r="AZ8" s="6" t="s">
        <v>26</v>
      </c>
      <c r="BA8" s="6"/>
      <c r="BB8" s="6"/>
      <c r="BC8" s="1289">
        <f>DAY(EOMONTH(DATE(AD2,AH2,1),0))</f>
        <v>30</v>
      </c>
      <c r="BD8" s="1290"/>
      <c r="BE8" s="6" t="s">
        <v>25</v>
      </c>
      <c r="BF8" s="6"/>
      <c r="BG8" s="6"/>
      <c r="BK8" s="9"/>
      <c r="BL8" s="9"/>
      <c r="BM8" s="9"/>
    </row>
    <row r="9" spans="2:65" s="8" customFormat="1" ht="5.0999999999999996" customHeight="1">
      <c r="B9" s="66"/>
      <c r="C9" s="61"/>
      <c r="D9" s="61"/>
      <c r="E9" s="61"/>
      <c r="F9" s="61"/>
      <c r="G9" s="61"/>
      <c r="H9" s="61"/>
      <c r="I9" s="61"/>
      <c r="J9" s="61"/>
      <c r="K9" s="61"/>
      <c r="L9" s="61"/>
      <c r="M9" s="61"/>
      <c r="N9" s="61"/>
      <c r="O9" s="61"/>
      <c r="AH9" s="64"/>
      <c r="AI9" s="6"/>
      <c r="AJ9" s="6"/>
      <c r="AK9" s="59"/>
      <c r="AL9" s="6"/>
      <c r="AM9" s="6"/>
      <c r="AN9" s="6"/>
      <c r="AO9" s="6"/>
      <c r="AP9" s="6"/>
      <c r="AQ9" s="6"/>
      <c r="AR9" s="64"/>
      <c r="AS9" s="64"/>
      <c r="AT9" s="64"/>
      <c r="AU9" s="6"/>
      <c r="AV9" s="6"/>
      <c r="AW9" s="6"/>
      <c r="AX9" s="6"/>
      <c r="AY9" s="6"/>
      <c r="AZ9" s="6"/>
      <c r="BA9" s="6"/>
      <c r="BB9" s="6"/>
      <c r="BC9" s="6"/>
      <c r="BD9" s="6"/>
      <c r="BE9" s="6"/>
      <c r="BF9" s="6"/>
      <c r="BG9" s="6"/>
      <c r="BK9" s="9"/>
      <c r="BL9" s="9"/>
      <c r="BM9" s="9"/>
    </row>
    <row r="10" spans="2:65" s="8" customFormat="1" ht="21" customHeight="1">
      <c r="B10" s="66"/>
      <c r="C10" s="61"/>
      <c r="D10" s="61"/>
      <c r="E10" s="61"/>
      <c r="F10" s="61"/>
      <c r="G10" s="61"/>
      <c r="H10" s="61"/>
      <c r="I10" s="61"/>
      <c r="J10" s="61"/>
      <c r="K10" s="61"/>
      <c r="L10" s="61"/>
      <c r="M10" s="61"/>
      <c r="N10" s="61"/>
      <c r="O10" s="61"/>
      <c r="AH10" s="64"/>
      <c r="AI10" s="6"/>
      <c r="AJ10" s="6"/>
      <c r="AK10" s="59"/>
      <c r="AL10" s="6"/>
      <c r="AM10" s="6"/>
      <c r="AN10" s="6"/>
      <c r="AO10" s="6"/>
      <c r="AP10" s="6"/>
      <c r="AQ10" s="6" t="s">
        <v>218</v>
      </c>
      <c r="AR10" s="6"/>
      <c r="AS10" s="6"/>
      <c r="AT10" s="6"/>
      <c r="AU10" s="6"/>
      <c r="AV10" s="64"/>
      <c r="AW10" s="64"/>
      <c r="AX10" s="64"/>
      <c r="AY10" s="6"/>
      <c r="AZ10" s="6"/>
      <c r="BA10" s="35" t="s">
        <v>216</v>
      </c>
      <c r="BB10" s="6"/>
      <c r="BC10" s="1147">
        <v>9</v>
      </c>
      <c r="BD10" s="1148"/>
      <c r="BE10" s="2" t="s">
        <v>217</v>
      </c>
      <c r="BF10" s="6"/>
      <c r="BG10" s="6"/>
      <c r="BK10" s="9"/>
      <c r="BL10" s="9"/>
      <c r="BM10" s="9"/>
    </row>
    <row r="11" spans="2:65" s="8" customFormat="1" ht="5.0999999999999996" customHeight="1">
      <c r="B11" s="66"/>
      <c r="C11" s="61"/>
      <c r="D11" s="61"/>
      <c r="E11" s="61"/>
      <c r="F11" s="61"/>
      <c r="G11" s="61"/>
      <c r="H11" s="61"/>
      <c r="I11" s="61"/>
      <c r="J11" s="61"/>
      <c r="K11" s="61"/>
      <c r="L11" s="61"/>
      <c r="M11" s="61"/>
      <c r="N11" s="61"/>
      <c r="O11" s="61"/>
      <c r="AH11" s="64"/>
      <c r="AI11" s="6"/>
      <c r="AJ11" s="6"/>
      <c r="AK11" s="59"/>
      <c r="AL11" s="6"/>
      <c r="AM11" s="6"/>
      <c r="AN11" s="6"/>
      <c r="AO11" s="6"/>
      <c r="AP11" s="6"/>
      <c r="AQ11" s="6"/>
      <c r="AR11" s="64"/>
      <c r="AS11" s="64"/>
      <c r="AT11" s="64"/>
      <c r="AU11" s="6"/>
      <c r="AV11" s="6"/>
      <c r="AW11" s="6"/>
      <c r="AX11" s="6"/>
      <c r="AY11" s="6"/>
      <c r="AZ11" s="6"/>
      <c r="BA11" s="6"/>
      <c r="BB11" s="6"/>
      <c r="BC11" s="6"/>
      <c r="BD11" s="6"/>
      <c r="BE11" s="6"/>
      <c r="BF11" s="6"/>
      <c r="BG11" s="6"/>
      <c r="BK11" s="9"/>
      <c r="BL11" s="9"/>
      <c r="BM11" s="9"/>
    </row>
    <row r="12" spans="2:65" s="8" customFormat="1" ht="21" customHeight="1">
      <c r="R12" s="65"/>
      <c r="S12" s="65"/>
      <c r="T12" s="35"/>
      <c r="U12" s="1239"/>
      <c r="V12" s="1239"/>
      <c r="W12" s="5"/>
      <c r="AA12" s="64"/>
      <c r="AB12" s="60"/>
      <c r="AC12" s="5"/>
      <c r="AD12" s="64"/>
      <c r="AE12" s="64"/>
      <c r="AF12" s="64"/>
      <c r="AH12" s="59"/>
      <c r="AI12" s="6" t="s">
        <v>219</v>
      </c>
      <c r="AJ12" s="59"/>
      <c r="AK12" s="6"/>
      <c r="AL12" s="35"/>
      <c r="AM12" s="60"/>
      <c r="AN12" s="6"/>
      <c r="AO12" s="6"/>
      <c r="AP12" s="6"/>
      <c r="AQ12" s="6"/>
      <c r="AR12" s="6"/>
      <c r="AS12" s="5" t="s">
        <v>220</v>
      </c>
      <c r="AT12" s="6"/>
      <c r="AU12" s="6"/>
      <c r="AV12" s="6"/>
      <c r="AW12" s="6"/>
      <c r="AX12" s="6"/>
      <c r="AY12" s="6"/>
      <c r="AZ12" s="6"/>
      <c r="BA12" s="6"/>
      <c r="BB12" s="6"/>
      <c r="BC12" s="64"/>
      <c r="BD12" s="59"/>
      <c r="BE12" s="6"/>
      <c r="BF12" s="6"/>
      <c r="BG12" s="64"/>
      <c r="BH12" s="6"/>
      <c r="BK12" s="9"/>
      <c r="BL12" s="9"/>
      <c r="BM12" s="9"/>
    </row>
    <row r="13" spans="2:65" s="8" customFormat="1" ht="21" customHeight="1">
      <c r="R13" s="6"/>
      <c r="S13" s="6"/>
      <c r="T13" s="6"/>
      <c r="U13" s="6"/>
      <c r="V13" s="6"/>
      <c r="AA13" s="6"/>
      <c r="AB13" s="6"/>
      <c r="AC13" s="6"/>
      <c r="AD13" s="6"/>
      <c r="AE13" s="6"/>
      <c r="AF13" s="6"/>
      <c r="AH13" s="64"/>
      <c r="AI13" s="59"/>
      <c r="AJ13" s="6"/>
      <c r="AK13" s="59"/>
      <c r="AL13" s="6"/>
      <c r="AM13" s="1288">
        <v>2</v>
      </c>
      <c r="AN13" s="1288"/>
      <c r="AO13" s="6" t="s">
        <v>203</v>
      </c>
      <c r="AP13" s="5"/>
      <c r="AQ13" s="64"/>
      <c r="AR13" s="64"/>
      <c r="AS13" s="5" t="s">
        <v>95</v>
      </c>
      <c r="AT13" s="6"/>
      <c r="AU13" s="6"/>
      <c r="AV13" s="6"/>
      <c r="AW13" s="6"/>
      <c r="AX13" s="6"/>
      <c r="AY13" s="6"/>
      <c r="AZ13" s="6"/>
      <c r="BA13" s="6"/>
      <c r="BB13" s="1248">
        <v>0.29166666666666669</v>
      </c>
      <c r="BC13" s="1249"/>
      <c r="BD13" s="1250"/>
      <c r="BE13" s="63" t="s">
        <v>17</v>
      </c>
      <c r="BF13" s="1248">
        <v>0.83333333333333337</v>
      </c>
      <c r="BG13" s="1249"/>
      <c r="BH13" s="1250"/>
      <c r="BK13" s="9"/>
      <c r="BL13" s="9"/>
      <c r="BM13" s="9"/>
    </row>
    <row r="14" spans="2:65" s="8" customFormat="1" ht="21" customHeight="1">
      <c r="R14" s="1"/>
      <c r="S14" s="1"/>
      <c r="T14" s="1"/>
      <c r="U14" s="1"/>
      <c r="V14" s="1"/>
      <c r="W14" s="1"/>
      <c r="AA14" s="63"/>
      <c r="AB14" s="1"/>
      <c r="AC14" s="1"/>
      <c r="AD14" s="63"/>
      <c r="AE14" s="64"/>
      <c r="AF14" s="64"/>
      <c r="AG14" s="28"/>
      <c r="AH14" s="5"/>
      <c r="AI14" s="59"/>
      <c r="AJ14" s="6"/>
      <c r="AK14" s="59"/>
      <c r="AL14" s="6"/>
      <c r="AM14" s="1288">
        <v>1</v>
      </c>
      <c r="AN14" s="1288"/>
      <c r="AO14" s="189" t="s">
        <v>204</v>
      </c>
      <c r="AP14" s="190"/>
      <c r="AQ14" s="190"/>
      <c r="AR14" s="65"/>
      <c r="AS14" s="5" t="s">
        <v>96</v>
      </c>
      <c r="AT14" s="6"/>
      <c r="AU14" s="6"/>
      <c r="AV14" s="6"/>
      <c r="AW14" s="6"/>
      <c r="AX14" s="6"/>
      <c r="AY14" s="6"/>
      <c r="AZ14" s="6"/>
      <c r="BA14" s="6"/>
      <c r="BB14" s="1248">
        <v>0.83333333333333337</v>
      </c>
      <c r="BC14" s="1249"/>
      <c r="BD14" s="1250"/>
      <c r="BE14" s="63" t="s">
        <v>17</v>
      </c>
      <c r="BF14" s="1248">
        <v>0.29166666666666669</v>
      </c>
      <c r="BG14" s="1249"/>
      <c r="BH14" s="1250"/>
      <c r="BK14" s="9"/>
      <c r="BL14" s="9"/>
      <c r="BM14" s="9"/>
    </row>
    <row r="15" spans="2:65" ht="12" customHeight="1" thickBot="1">
      <c r="C15" s="3"/>
      <c r="D15" s="3"/>
      <c r="E15" s="3"/>
      <c r="F15" s="3"/>
      <c r="G15" s="3"/>
      <c r="H15" s="3"/>
      <c r="AA15" s="3"/>
      <c r="AR15" s="3"/>
      <c r="BI15" s="4"/>
      <c r="BJ15" s="4"/>
      <c r="BK15" s="4"/>
    </row>
    <row r="16" spans="2:65" ht="21.6" customHeight="1">
      <c r="B16" s="1251" t="s">
        <v>20</v>
      </c>
      <c r="C16" s="1254" t="s">
        <v>221</v>
      </c>
      <c r="D16" s="1255"/>
      <c r="E16" s="1256"/>
      <c r="F16" s="85"/>
      <c r="G16" s="30"/>
      <c r="H16" s="1263" t="s">
        <v>222</v>
      </c>
      <c r="I16" s="1266" t="s">
        <v>223</v>
      </c>
      <c r="J16" s="1255"/>
      <c r="K16" s="1255"/>
      <c r="L16" s="1256"/>
      <c r="M16" s="1266" t="s">
        <v>224</v>
      </c>
      <c r="N16" s="1255"/>
      <c r="O16" s="1256"/>
      <c r="P16" s="1266" t="s">
        <v>97</v>
      </c>
      <c r="Q16" s="1255"/>
      <c r="R16" s="1255"/>
      <c r="S16" s="1255"/>
      <c r="T16" s="1281"/>
      <c r="U16" s="86"/>
      <c r="V16" s="87"/>
      <c r="W16" s="87"/>
      <c r="X16" s="87"/>
      <c r="Y16" s="87"/>
      <c r="Z16" s="87"/>
      <c r="AA16" s="87"/>
      <c r="AB16" s="87"/>
      <c r="AC16" s="87"/>
      <c r="AD16" s="87"/>
      <c r="AE16" s="87"/>
      <c r="AF16" s="87"/>
      <c r="AG16" s="87"/>
      <c r="AH16" s="87"/>
      <c r="AI16" s="188" t="s">
        <v>225</v>
      </c>
      <c r="AJ16" s="87"/>
      <c r="AK16" s="87"/>
      <c r="AL16" s="87"/>
      <c r="AM16" s="87"/>
      <c r="AN16" s="87" t="s">
        <v>183</v>
      </c>
      <c r="AO16" s="87"/>
      <c r="AP16" s="89"/>
      <c r="AQ16" s="88"/>
      <c r="AR16" s="87" t="s">
        <v>182</v>
      </c>
      <c r="AS16" s="87"/>
      <c r="AT16" s="87"/>
      <c r="AU16" s="87"/>
      <c r="AV16" s="87"/>
      <c r="AW16" s="87"/>
      <c r="AX16" s="87"/>
      <c r="AY16" s="90"/>
      <c r="AZ16" s="1269" t="str">
        <f>IF(BC3="計画","(12)1～4週目の勤務時間数合計","(12)1か月の勤務時間数　合計")</f>
        <v>(12)1か月の勤務時間数　合計</v>
      </c>
      <c r="BA16" s="1270"/>
      <c r="BB16" s="1275" t="s">
        <v>226</v>
      </c>
      <c r="BC16" s="1270"/>
      <c r="BD16" s="1254" t="s">
        <v>227</v>
      </c>
      <c r="BE16" s="1255"/>
      <c r="BF16" s="1255"/>
      <c r="BG16" s="1255"/>
      <c r="BH16" s="1281"/>
    </row>
    <row r="17" spans="2:60" ht="20.25" customHeight="1">
      <c r="B17" s="1252"/>
      <c r="C17" s="1257"/>
      <c r="D17" s="1258"/>
      <c r="E17" s="1259"/>
      <c r="F17" s="91"/>
      <c r="G17" s="29"/>
      <c r="H17" s="1264"/>
      <c r="I17" s="1267"/>
      <c r="J17" s="1258"/>
      <c r="K17" s="1258"/>
      <c r="L17" s="1259"/>
      <c r="M17" s="1267"/>
      <c r="N17" s="1258"/>
      <c r="O17" s="1259"/>
      <c r="P17" s="1267"/>
      <c r="Q17" s="1258"/>
      <c r="R17" s="1258"/>
      <c r="S17" s="1258"/>
      <c r="T17" s="1282"/>
      <c r="U17" s="1278" t="s">
        <v>11</v>
      </c>
      <c r="V17" s="1278"/>
      <c r="W17" s="1278"/>
      <c r="X17" s="1278"/>
      <c r="Y17" s="1278"/>
      <c r="Z17" s="1278"/>
      <c r="AA17" s="1279"/>
      <c r="AB17" s="1280" t="s">
        <v>12</v>
      </c>
      <c r="AC17" s="1278"/>
      <c r="AD17" s="1278"/>
      <c r="AE17" s="1278"/>
      <c r="AF17" s="1278"/>
      <c r="AG17" s="1278"/>
      <c r="AH17" s="1279"/>
      <c r="AI17" s="1280" t="s">
        <v>13</v>
      </c>
      <c r="AJ17" s="1278"/>
      <c r="AK17" s="1278"/>
      <c r="AL17" s="1278"/>
      <c r="AM17" s="1278"/>
      <c r="AN17" s="1278"/>
      <c r="AO17" s="1279"/>
      <c r="AP17" s="1280" t="s">
        <v>14</v>
      </c>
      <c r="AQ17" s="1278"/>
      <c r="AR17" s="1278"/>
      <c r="AS17" s="1278"/>
      <c r="AT17" s="1278"/>
      <c r="AU17" s="1278"/>
      <c r="AV17" s="1279"/>
      <c r="AW17" s="1280" t="s">
        <v>15</v>
      </c>
      <c r="AX17" s="1278"/>
      <c r="AY17" s="1278"/>
      <c r="AZ17" s="1271"/>
      <c r="BA17" s="1272"/>
      <c r="BB17" s="1276"/>
      <c r="BC17" s="1272"/>
      <c r="BD17" s="1257"/>
      <c r="BE17" s="1258"/>
      <c r="BF17" s="1258"/>
      <c r="BG17" s="1258"/>
      <c r="BH17" s="1282"/>
    </row>
    <row r="18" spans="2:60" ht="20.25" customHeight="1">
      <c r="B18" s="1252"/>
      <c r="C18" s="1257"/>
      <c r="D18" s="1258"/>
      <c r="E18" s="1259"/>
      <c r="F18" s="91"/>
      <c r="G18" s="29"/>
      <c r="H18" s="1264"/>
      <c r="I18" s="1267"/>
      <c r="J18" s="1258"/>
      <c r="K18" s="1258"/>
      <c r="L18" s="1259"/>
      <c r="M18" s="1267"/>
      <c r="N18" s="1258"/>
      <c r="O18" s="1259"/>
      <c r="P18" s="1267"/>
      <c r="Q18" s="1258"/>
      <c r="R18" s="1258"/>
      <c r="S18" s="1258"/>
      <c r="T18" s="1282"/>
      <c r="U18" s="103">
        <v>1</v>
      </c>
      <c r="V18" s="104">
        <v>2</v>
      </c>
      <c r="W18" s="104">
        <v>3</v>
      </c>
      <c r="X18" s="104">
        <v>4</v>
      </c>
      <c r="Y18" s="104">
        <v>5</v>
      </c>
      <c r="Z18" s="104">
        <v>6</v>
      </c>
      <c r="AA18" s="105">
        <v>7</v>
      </c>
      <c r="AB18" s="106">
        <v>8</v>
      </c>
      <c r="AC18" s="104">
        <v>9</v>
      </c>
      <c r="AD18" s="104">
        <v>10</v>
      </c>
      <c r="AE18" s="104">
        <v>11</v>
      </c>
      <c r="AF18" s="104">
        <v>12</v>
      </c>
      <c r="AG18" s="104">
        <v>13</v>
      </c>
      <c r="AH18" s="105">
        <v>14</v>
      </c>
      <c r="AI18" s="103">
        <v>15</v>
      </c>
      <c r="AJ18" s="104">
        <v>16</v>
      </c>
      <c r="AK18" s="104">
        <v>17</v>
      </c>
      <c r="AL18" s="104">
        <v>18</v>
      </c>
      <c r="AM18" s="104">
        <v>19</v>
      </c>
      <c r="AN18" s="104">
        <v>20</v>
      </c>
      <c r="AO18" s="105">
        <v>21</v>
      </c>
      <c r="AP18" s="106">
        <v>22</v>
      </c>
      <c r="AQ18" s="104">
        <v>23</v>
      </c>
      <c r="AR18" s="104">
        <v>24</v>
      </c>
      <c r="AS18" s="104">
        <v>25</v>
      </c>
      <c r="AT18" s="104">
        <v>26</v>
      </c>
      <c r="AU18" s="104">
        <v>27</v>
      </c>
      <c r="AV18" s="105">
        <v>28</v>
      </c>
      <c r="AW18" s="106" t="str">
        <f>IF($BC$3="暦月",IF(DAY(DATE($AD$2,$AH$2,29))=29,29,""),"")</f>
        <v/>
      </c>
      <c r="AX18" s="104" t="str">
        <f>IF($BC$3="暦月",IF(DAY(DATE($AD$2,$AH$2,30))=30,30,""),"")</f>
        <v/>
      </c>
      <c r="AY18" s="105" t="str">
        <f>IF($BC$3="暦月",IF(DAY(DATE($AD$2,$AH$2,31))=31,31,""),"")</f>
        <v/>
      </c>
      <c r="AZ18" s="1271"/>
      <c r="BA18" s="1272"/>
      <c r="BB18" s="1276"/>
      <c r="BC18" s="1272"/>
      <c r="BD18" s="1257"/>
      <c r="BE18" s="1258"/>
      <c r="BF18" s="1258"/>
      <c r="BG18" s="1258"/>
      <c r="BH18" s="1282"/>
    </row>
    <row r="19" spans="2:60" ht="20.25" hidden="1" customHeight="1">
      <c r="B19" s="1252"/>
      <c r="C19" s="1257"/>
      <c r="D19" s="1258"/>
      <c r="E19" s="1259"/>
      <c r="F19" s="91"/>
      <c r="G19" s="29"/>
      <c r="H19" s="1264"/>
      <c r="I19" s="1267"/>
      <c r="J19" s="1258"/>
      <c r="K19" s="1258"/>
      <c r="L19" s="1259"/>
      <c r="M19" s="1267"/>
      <c r="N19" s="1258"/>
      <c r="O19" s="1259"/>
      <c r="P19" s="1267"/>
      <c r="Q19" s="1258"/>
      <c r="R19" s="1258"/>
      <c r="S19" s="1258"/>
      <c r="T19" s="1282"/>
      <c r="U19" s="103">
        <f>WEEKDAY(DATE($AD$2,$AH$2,1))</f>
        <v>2</v>
      </c>
      <c r="V19" s="104">
        <f>WEEKDAY(DATE($AD$2,$AH$2,2))</f>
        <v>3</v>
      </c>
      <c r="W19" s="104">
        <f>WEEKDAY(DATE($AD$2,$AH$2,3))</f>
        <v>4</v>
      </c>
      <c r="X19" s="104">
        <f>WEEKDAY(DATE($AD$2,$AH$2,4))</f>
        <v>5</v>
      </c>
      <c r="Y19" s="104">
        <f>WEEKDAY(DATE($AD$2,$AH$2,5))</f>
        <v>6</v>
      </c>
      <c r="Z19" s="104">
        <f>WEEKDAY(DATE($AD$2,$AH$2,6))</f>
        <v>7</v>
      </c>
      <c r="AA19" s="105">
        <f>WEEKDAY(DATE($AD$2,$AH$2,7))</f>
        <v>1</v>
      </c>
      <c r="AB19" s="106">
        <f>WEEKDAY(DATE($AD$2,$AH$2,8))</f>
        <v>2</v>
      </c>
      <c r="AC19" s="104">
        <f>WEEKDAY(DATE($AD$2,$AH$2,9))</f>
        <v>3</v>
      </c>
      <c r="AD19" s="104">
        <f>WEEKDAY(DATE($AD$2,$AH$2,10))</f>
        <v>4</v>
      </c>
      <c r="AE19" s="104">
        <f>WEEKDAY(DATE($AD$2,$AH$2,11))</f>
        <v>5</v>
      </c>
      <c r="AF19" s="104">
        <f>WEEKDAY(DATE($AD$2,$AH$2,12))</f>
        <v>6</v>
      </c>
      <c r="AG19" s="104">
        <f>WEEKDAY(DATE($AD$2,$AH$2,13))</f>
        <v>7</v>
      </c>
      <c r="AH19" s="105">
        <f>WEEKDAY(DATE($AD$2,$AH$2,14))</f>
        <v>1</v>
      </c>
      <c r="AI19" s="106">
        <f>WEEKDAY(DATE($AD$2,$AH$2,15))</f>
        <v>2</v>
      </c>
      <c r="AJ19" s="104">
        <f>WEEKDAY(DATE($AD$2,$AH$2,16))</f>
        <v>3</v>
      </c>
      <c r="AK19" s="104">
        <f>WEEKDAY(DATE($AD$2,$AH$2,17))</f>
        <v>4</v>
      </c>
      <c r="AL19" s="104">
        <f>WEEKDAY(DATE($AD$2,$AH$2,18))</f>
        <v>5</v>
      </c>
      <c r="AM19" s="104">
        <f>WEEKDAY(DATE($AD$2,$AH$2,19))</f>
        <v>6</v>
      </c>
      <c r="AN19" s="104">
        <f>WEEKDAY(DATE($AD$2,$AH$2,20))</f>
        <v>7</v>
      </c>
      <c r="AO19" s="105">
        <f>WEEKDAY(DATE($AD$2,$AH$2,21))</f>
        <v>1</v>
      </c>
      <c r="AP19" s="106">
        <f>WEEKDAY(DATE($AD$2,$AH$2,22))</f>
        <v>2</v>
      </c>
      <c r="AQ19" s="104">
        <f>WEEKDAY(DATE($AD$2,$AH$2,23))</f>
        <v>3</v>
      </c>
      <c r="AR19" s="104">
        <f>WEEKDAY(DATE($AD$2,$AH$2,24))</f>
        <v>4</v>
      </c>
      <c r="AS19" s="104">
        <f>WEEKDAY(DATE($AD$2,$AH$2,25))</f>
        <v>5</v>
      </c>
      <c r="AT19" s="104">
        <f>WEEKDAY(DATE($AD$2,$AH$2,26))</f>
        <v>6</v>
      </c>
      <c r="AU19" s="104">
        <f>WEEKDAY(DATE($AD$2,$AH$2,27))</f>
        <v>7</v>
      </c>
      <c r="AV19" s="105">
        <f>WEEKDAY(DATE($AD$2,$AH$2,28))</f>
        <v>1</v>
      </c>
      <c r="AW19" s="106">
        <f>IF(AW18=29,WEEKDAY(DATE($AD$2,$AH$2,29)),0)</f>
        <v>0</v>
      </c>
      <c r="AX19" s="104">
        <f>IF(AX18=30,WEEKDAY(DATE($AD$2,$AH$2,30)),0)</f>
        <v>0</v>
      </c>
      <c r="AY19" s="105">
        <f>IF(AY18=31,WEEKDAY(DATE($AD$2,$AH$2,31)),0)</f>
        <v>0</v>
      </c>
      <c r="AZ19" s="1271"/>
      <c r="BA19" s="1272"/>
      <c r="BB19" s="1276"/>
      <c r="BC19" s="1272"/>
      <c r="BD19" s="1257"/>
      <c r="BE19" s="1258"/>
      <c r="BF19" s="1258"/>
      <c r="BG19" s="1258"/>
      <c r="BH19" s="1282"/>
    </row>
    <row r="20" spans="2:60" ht="20.25" customHeight="1" thickBot="1">
      <c r="B20" s="1253"/>
      <c r="C20" s="1260"/>
      <c r="D20" s="1261"/>
      <c r="E20" s="1262"/>
      <c r="F20" s="92"/>
      <c r="G20" s="31"/>
      <c r="H20" s="1265"/>
      <c r="I20" s="1268"/>
      <c r="J20" s="1261"/>
      <c r="K20" s="1261"/>
      <c r="L20" s="1262"/>
      <c r="M20" s="1268"/>
      <c r="N20" s="1261"/>
      <c r="O20" s="1262"/>
      <c r="P20" s="1268"/>
      <c r="Q20" s="1261"/>
      <c r="R20" s="1261"/>
      <c r="S20" s="1261"/>
      <c r="T20" s="1283"/>
      <c r="U20" s="107" t="str">
        <f>IF(U19=1,"日",IF(U19=2,"月",IF(U19=3,"火",IF(U19=4,"水",IF(U19=5,"木",IF(U19=6,"金","土"))))))</f>
        <v>月</v>
      </c>
      <c r="V20" s="108" t="str">
        <f t="shared" ref="V20:AV20" si="0">IF(V19=1,"日",IF(V19=2,"月",IF(V19=3,"火",IF(V19=4,"水",IF(V19=5,"木",IF(V19=6,"金","土"))))))</f>
        <v>火</v>
      </c>
      <c r="W20" s="108" t="str">
        <f t="shared" si="0"/>
        <v>水</v>
      </c>
      <c r="X20" s="108" t="str">
        <f t="shared" si="0"/>
        <v>木</v>
      </c>
      <c r="Y20" s="108" t="str">
        <f t="shared" si="0"/>
        <v>金</v>
      </c>
      <c r="Z20" s="108" t="str">
        <f t="shared" si="0"/>
        <v>土</v>
      </c>
      <c r="AA20" s="109" t="str">
        <f t="shared" si="0"/>
        <v>日</v>
      </c>
      <c r="AB20" s="110" t="str">
        <f>IF(AB19=1,"日",IF(AB19=2,"月",IF(AB19=3,"火",IF(AB19=4,"水",IF(AB19=5,"木",IF(AB19=6,"金","土"))))))</f>
        <v>月</v>
      </c>
      <c r="AC20" s="108" t="str">
        <f t="shared" si="0"/>
        <v>火</v>
      </c>
      <c r="AD20" s="108" t="str">
        <f t="shared" si="0"/>
        <v>水</v>
      </c>
      <c r="AE20" s="108" t="str">
        <f t="shared" si="0"/>
        <v>木</v>
      </c>
      <c r="AF20" s="108" t="str">
        <f t="shared" si="0"/>
        <v>金</v>
      </c>
      <c r="AG20" s="108" t="str">
        <f t="shared" si="0"/>
        <v>土</v>
      </c>
      <c r="AH20" s="109" t="str">
        <f t="shared" si="0"/>
        <v>日</v>
      </c>
      <c r="AI20" s="110" t="str">
        <f>IF(AI19=1,"日",IF(AI19=2,"月",IF(AI19=3,"火",IF(AI19=4,"水",IF(AI19=5,"木",IF(AI19=6,"金","土"))))))</f>
        <v>月</v>
      </c>
      <c r="AJ20" s="108" t="str">
        <f t="shared" si="0"/>
        <v>火</v>
      </c>
      <c r="AK20" s="108" t="str">
        <f t="shared" si="0"/>
        <v>水</v>
      </c>
      <c r="AL20" s="108" t="str">
        <f t="shared" si="0"/>
        <v>木</v>
      </c>
      <c r="AM20" s="108" t="str">
        <f t="shared" si="0"/>
        <v>金</v>
      </c>
      <c r="AN20" s="108" t="str">
        <f t="shared" si="0"/>
        <v>土</v>
      </c>
      <c r="AO20" s="109" t="str">
        <f t="shared" si="0"/>
        <v>日</v>
      </c>
      <c r="AP20" s="110" t="str">
        <f>IF(AP19=1,"日",IF(AP19=2,"月",IF(AP19=3,"火",IF(AP19=4,"水",IF(AP19=5,"木",IF(AP19=6,"金","土"))))))</f>
        <v>月</v>
      </c>
      <c r="AQ20" s="108" t="str">
        <f t="shared" si="0"/>
        <v>火</v>
      </c>
      <c r="AR20" s="108" t="str">
        <f t="shared" si="0"/>
        <v>水</v>
      </c>
      <c r="AS20" s="108" t="str">
        <f t="shared" si="0"/>
        <v>木</v>
      </c>
      <c r="AT20" s="108" t="str">
        <f t="shared" si="0"/>
        <v>金</v>
      </c>
      <c r="AU20" s="108" t="str">
        <f t="shared" si="0"/>
        <v>土</v>
      </c>
      <c r="AV20" s="109" t="str">
        <f t="shared" si="0"/>
        <v>日</v>
      </c>
      <c r="AW20" s="108" t="str">
        <f>IF(AW19=1,"日",IF(AW19=2,"月",IF(AW19=3,"火",IF(AW19=4,"水",IF(AW19=5,"木",IF(AW19=6,"金",IF(AW19=0,"","土")))))))</f>
        <v/>
      </c>
      <c r="AX20" s="108" t="str">
        <f>IF(AX19=1,"日",IF(AX19=2,"月",IF(AX19=3,"火",IF(AX19=4,"水",IF(AX19=5,"木",IF(AX19=6,"金",IF(AX19=0,"","土")))))))</f>
        <v/>
      </c>
      <c r="AY20" s="108" t="str">
        <f>IF(AY19=1,"日",IF(AY19=2,"月",IF(AY19=3,"火",IF(AY19=4,"水",IF(AY19=5,"木",IF(AY19=6,"金",IF(AY19=0,"","土")))))))</f>
        <v/>
      </c>
      <c r="AZ20" s="1273"/>
      <c r="BA20" s="1274"/>
      <c r="BB20" s="1277"/>
      <c r="BC20" s="1274"/>
      <c r="BD20" s="1260"/>
      <c r="BE20" s="1261"/>
      <c r="BF20" s="1261"/>
      <c r="BG20" s="1261"/>
      <c r="BH20" s="1283"/>
    </row>
    <row r="21" spans="2:60" ht="20.25" customHeight="1">
      <c r="B21" s="93"/>
      <c r="C21" s="1205" t="s">
        <v>76</v>
      </c>
      <c r="D21" s="1206"/>
      <c r="E21" s="1207"/>
      <c r="F21" s="135"/>
      <c r="G21" s="94"/>
      <c r="H21" s="1243" t="s">
        <v>105</v>
      </c>
      <c r="I21" s="1208" t="s">
        <v>78</v>
      </c>
      <c r="J21" s="1209"/>
      <c r="K21" s="1209"/>
      <c r="L21" s="1210"/>
      <c r="M21" s="1244" t="s">
        <v>104</v>
      </c>
      <c r="N21" s="1245"/>
      <c r="O21" s="1246"/>
      <c r="P21" s="44" t="s">
        <v>18</v>
      </c>
      <c r="Q21" s="19"/>
      <c r="R21" s="19"/>
      <c r="S21" s="17"/>
      <c r="T21" s="45"/>
      <c r="U21" s="156" t="s">
        <v>40</v>
      </c>
      <c r="V21" s="156" t="s">
        <v>184</v>
      </c>
      <c r="W21" s="156" t="s">
        <v>184</v>
      </c>
      <c r="X21" s="156"/>
      <c r="Y21" s="156" t="s">
        <v>40</v>
      </c>
      <c r="Z21" s="156" t="s">
        <v>40</v>
      </c>
      <c r="AA21" s="157"/>
      <c r="AB21" s="158" t="s">
        <v>40</v>
      </c>
      <c r="AC21" s="156"/>
      <c r="AD21" s="156" t="s">
        <v>184</v>
      </c>
      <c r="AE21" s="156" t="s">
        <v>40</v>
      </c>
      <c r="AF21" s="156" t="s">
        <v>40</v>
      </c>
      <c r="AG21" s="156"/>
      <c r="AH21" s="157" t="s">
        <v>40</v>
      </c>
      <c r="AI21" s="158"/>
      <c r="AJ21" s="156" t="s">
        <v>40</v>
      </c>
      <c r="AK21" s="156" t="s">
        <v>40</v>
      </c>
      <c r="AL21" s="156" t="s">
        <v>40</v>
      </c>
      <c r="AM21" s="156" t="s">
        <v>40</v>
      </c>
      <c r="AN21" s="156" t="s">
        <v>40</v>
      </c>
      <c r="AO21" s="157"/>
      <c r="AP21" s="158"/>
      <c r="AQ21" s="156" t="s">
        <v>40</v>
      </c>
      <c r="AR21" s="156" t="s">
        <v>40</v>
      </c>
      <c r="AS21" s="156" t="s">
        <v>40</v>
      </c>
      <c r="AT21" s="156" t="s">
        <v>40</v>
      </c>
      <c r="AU21" s="156" t="s">
        <v>153</v>
      </c>
      <c r="AV21" s="157"/>
      <c r="AW21" s="158"/>
      <c r="AX21" s="156"/>
      <c r="AY21" s="156"/>
      <c r="AZ21" s="1291"/>
      <c r="BA21" s="1292"/>
      <c r="BB21" s="1293"/>
      <c r="BC21" s="1292"/>
      <c r="BD21" s="1294"/>
      <c r="BE21" s="1295"/>
      <c r="BF21" s="1295"/>
      <c r="BG21" s="1295"/>
      <c r="BH21" s="1296"/>
    </row>
    <row r="22" spans="2:60" ht="20.25" customHeight="1">
      <c r="B22" s="96">
        <v>1</v>
      </c>
      <c r="C22" s="1174"/>
      <c r="D22" s="1175"/>
      <c r="E22" s="1176"/>
      <c r="F22" s="95" t="str">
        <f>C21</f>
        <v>管理者</v>
      </c>
      <c r="G22" s="97"/>
      <c r="H22" s="1184"/>
      <c r="I22" s="1162"/>
      <c r="J22" s="1163"/>
      <c r="K22" s="1163"/>
      <c r="L22" s="1164"/>
      <c r="M22" s="1152"/>
      <c r="N22" s="1153"/>
      <c r="O22" s="1154"/>
      <c r="P22" s="20" t="s">
        <v>72</v>
      </c>
      <c r="Q22" s="21"/>
      <c r="R22" s="21"/>
      <c r="S22" s="16"/>
      <c r="T22" s="46"/>
      <c r="U22" s="159">
        <f>IF(U21="","",VLOOKUP(U21,'【記載例】シフト記号表（勤務時間帯）'!$D$6:$X$47,21,FALSE))</f>
        <v>8</v>
      </c>
      <c r="V22" s="160">
        <f>IF(V21="","",VLOOKUP(V21,'【記載例】シフト記号表（勤務時間帯）'!$D$6:$X$47,21,FALSE))</f>
        <v>8</v>
      </c>
      <c r="W22" s="160">
        <f>IF(W21="","",VLOOKUP(W21,'【記載例】シフト記号表（勤務時間帯）'!$D$6:$X$47,21,FALSE))</f>
        <v>8</v>
      </c>
      <c r="X22" s="160" t="str">
        <f>IF(X21="","",VLOOKUP(X21,'【記載例】シフト記号表（勤務時間帯）'!$D$6:$X$47,21,FALSE))</f>
        <v/>
      </c>
      <c r="Y22" s="160">
        <f>IF(Y21="","",VLOOKUP(Y21,'【記載例】シフト記号表（勤務時間帯）'!$D$6:$X$47,21,FALSE))</f>
        <v>8</v>
      </c>
      <c r="Z22" s="160">
        <f>IF(Z21="","",VLOOKUP(Z21,'【記載例】シフト記号表（勤務時間帯）'!$D$6:$X$47,21,FALSE))</f>
        <v>8</v>
      </c>
      <c r="AA22" s="161" t="str">
        <f>IF(AA21="","",VLOOKUP(AA21,'【記載例】シフト記号表（勤務時間帯）'!$D$6:$X$47,21,FALSE))</f>
        <v/>
      </c>
      <c r="AB22" s="159">
        <f>IF(AB21="","",VLOOKUP(AB21,'【記載例】シフト記号表（勤務時間帯）'!$D$6:$X$47,21,FALSE))</f>
        <v>8</v>
      </c>
      <c r="AC22" s="160" t="str">
        <f>IF(AC21="","",VLOOKUP(AC21,'【記載例】シフト記号表（勤務時間帯）'!$D$6:$X$47,21,FALSE))</f>
        <v/>
      </c>
      <c r="AD22" s="160">
        <f>IF(AD21="","",VLOOKUP(AD21,'【記載例】シフト記号表（勤務時間帯）'!$D$6:$X$47,21,FALSE))</f>
        <v>8</v>
      </c>
      <c r="AE22" s="160">
        <f>IF(AE21="","",VLOOKUP(AE21,'【記載例】シフト記号表（勤務時間帯）'!$D$6:$X$47,21,FALSE))</f>
        <v>8</v>
      </c>
      <c r="AF22" s="160">
        <f>IF(AF21="","",VLOOKUP(AF21,'【記載例】シフト記号表（勤務時間帯）'!$D$6:$X$47,21,FALSE))</f>
        <v>8</v>
      </c>
      <c r="AG22" s="160" t="str">
        <f>IF(AG21="","",VLOOKUP(AG21,'【記載例】シフト記号表（勤務時間帯）'!$D$6:$X$47,21,FALSE))</f>
        <v/>
      </c>
      <c r="AH22" s="161">
        <f>IF(AH21="","",VLOOKUP(AH21,'【記載例】シフト記号表（勤務時間帯）'!$D$6:$X$47,21,FALSE))</f>
        <v>8</v>
      </c>
      <c r="AI22" s="159" t="str">
        <f>IF(AI21="","",VLOOKUP(AI21,'【記載例】シフト記号表（勤務時間帯）'!$D$6:$X$47,21,FALSE))</f>
        <v/>
      </c>
      <c r="AJ22" s="160">
        <f>IF(AJ21="","",VLOOKUP(AJ21,'【記載例】シフト記号表（勤務時間帯）'!$D$6:$X$47,21,FALSE))</f>
        <v>8</v>
      </c>
      <c r="AK22" s="160">
        <f>IF(AK21="","",VLOOKUP(AK21,'【記載例】シフト記号表（勤務時間帯）'!$D$6:$X$47,21,FALSE))</f>
        <v>8</v>
      </c>
      <c r="AL22" s="160">
        <f>IF(AL21="","",VLOOKUP(AL21,'【記載例】シフト記号表（勤務時間帯）'!$D$6:$X$47,21,FALSE))</f>
        <v>8</v>
      </c>
      <c r="AM22" s="160">
        <f>IF(AM21="","",VLOOKUP(AM21,'【記載例】シフト記号表（勤務時間帯）'!$D$6:$X$47,21,FALSE))</f>
        <v>8</v>
      </c>
      <c r="AN22" s="160">
        <f>IF(AN21="","",VLOOKUP(AN21,'【記載例】シフト記号表（勤務時間帯）'!$D$6:$X$47,21,FALSE))</f>
        <v>8</v>
      </c>
      <c r="AO22" s="161" t="str">
        <f>IF(AO21="","",VLOOKUP(AO21,'【記載例】シフト記号表（勤務時間帯）'!$D$6:$X$47,21,FALSE))</f>
        <v/>
      </c>
      <c r="AP22" s="159" t="str">
        <f>IF(AP21="","",VLOOKUP(AP21,'【記載例】シフト記号表（勤務時間帯）'!$D$6:$X$47,21,FALSE))</f>
        <v/>
      </c>
      <c r="AQ22" s="160">
        <f>IF(AQ21="","",VLOOKUP(AQ21,'【記載例】シフト記号表（勤務時間帯）'!$D$6:$X$47,21,FALSE))</f>
        <v>8</v>
      </c>
      <c r="AR22" s="160">
        <f>IF(AR21="","",VLOOKUP(AR21,'【記載例】シフト記号表（勤務時間帯）'!$D$6:$X$47,21,FALSE))</f>
        <v>8</v>
      </c>
      <c r="AS22" s="160">
        <f>IF(AS21="","",VLOOKUP(AS21,'【記載例】シフト記号表（勤務時間帯）'!$D$6:$X$47,21,FALSE))</f>
        <v>8</v>
      </c>
      <c r="AT22" s="160">
        <f>IF(AT21="","",VLOOKUP(AT21,'【記載例】シフト記号表（勤務時間帯）'!$D$6:$X$47,21,FALSE))</f>
        <v>8</v>
      </c>
      <c r="AU22" s="160">
        <f>IF(AU21="","",VLOOKUP(AU21,'【記載例】シフト記号表（勤務時間帯）'!$D$6:$X$47,21,FALSE))</f>
        <v>8</v>
      </c>
      <c r="AV22" s="161" t="str">
        <f>IF(AV21="","",VLOOKUP(AV21,'【記載例】シフト記号表（勤務時間帯）'!$D$6:$X$47,21,FALSE))</f>
        <v/>
      </c>
      <c r="AW22" s="159" t="str">
        <f>IF(AW21="","",VLOOKUP(AW21,'【記載例】シフト記号表（勤務時間帯）'!$D$6:$X$47,21,FALSE))</f>
        <v/>
      </c>
      <c r="AX22" s="160" t="str">
        <f>IF(AX21="","",VLOOKUP(AX21,'【記載例】シフト記号表（勤務時間帯）'!$D$6:$X$47,21,FALSE))</f>
        <v/>
      </c>
      <c r="AY22" s="160" t="str">
        <f>IF(AY21="","",VLOOKUP(AY21,'【記載例】シフト記号表（勤務時間帯）'!$D$6:$X$47,21,FALSE))</f>
        <v/>
      </c>
      <c r="AZ22" s="1199">
        <f>IF($BC$3="４週",SUM(U22:AV22),IF($BC$3="暦月",SUM(U22:AY22),""))</f>
        <v>160</v>
      </c>
      <c r="BA22" s="1200"/>
      <c r="BB22" s="1201">
        <f>IF($BC$3="４週",AZ22/4,IF($BC$3="暦月",(AZ22/($BC$8/7)),""))</f>
        <v>40</v>
      </c>
      <c r="BC22" s="1200"/>
      <c r="BD22" s="1193"/>
      <c r="BE22" s="1194"/>
      <c r="BF22" s="1194"/>
      <c r="BG22" s="1194"/>
      <c r="BH22" s="1195"/>
    </row>
    <row r="23" spans="2:60" ht="20.25" customHeight="1">
      <c r="B23" s="98"/>
      <c r="C23" s="1177"/>
      <c r="D23" s="1178"/>
      <c r="E23" s="1179"/>
      <c r="F23" s="136"/>
      <c r="G23" s="99" t="str">
        <f>C21</f>
        <v>管理者</v>
      </c>
      <c r="H23" s="1189"/>
      <c r="I23" s="1165"/>
      <c r="J23" s="1166"/>
      <c r="K23" s="1166"/>
      <c r="L23" s="1167"/>
      <c r="M23" s="1155"/>
      <c r="N23" s="1156"/>
      <c r="O23" s="1157"/>
      <c r="P23" s="22" t="s">
        <v>73</v>
      </c>
      <c r="Q23" s="23"/>
      <c r="R23" s="23"/>
      <c r="S23" s="14"/>
      <c r="T23" s="47"/>
      <c r="U23" s="162" t="str">
        <f>IF(U21="","",VLOOKUP(U21,'【記載例】シフト記号表（勤務時間帯）'!$D$6:$Z$47,23,FALSE))</f>
        <v>-</v>
      </c>
      <c r="V23" s="163" t="str">
        <f>IF(V21="","",VLOOKUP(V21,'【記載例】シフト記号表（勤務時間帯）'!$D$6:$Z$47,23,FALSE))</f>
        <v>-</v>
      </c>
      <c r="W23" s="163" t="str">
        <f>IF(W21="","",VLOOKUP(W21,'【記載例】シフト記号表（勤務時間帯）'!$D$6:$Z$47,23,FALSE))</f>
        <v>-</v>
      </c>
      <c r="X23" s="163" t="str">
        <f>IF(X21="","",VLOOKUP(X21,'【記載例】シフト記号表（勤務時間帯）'!$D$6:$Z$47,23,FALSE))</f>
        <v/>
      </c>
      <c r="Y23" s="163" t="str">
        <f>IF(Y21="","",VLOOKUP(Y21,'【記載例】シフト記号表（勤務時間帯）'!$D$6:$Z$47,23,FALSE))</f>
        <v>-</v>
      </c>
      <c r="Z23" s="163" t="str">
        <f>IF(Z21="","",VLOOKUP(Z21,'【記載例】シフト記号表（勤務時間帯）'!$D$6:$Z$47,23,FALSE))</f>
        <v>-</v>
      </c>
      <c r="AA23" s="164" t="str">
        <f>IF(AA21="","",VLOOKUP(AA21,'【記載例】シフト記号表（勤務時間帯）'!$D$6:$Z$47,23,FALSE))</f>
        <v/>
      </c>
      <c r="AB23" s="162" t="str">
        <f>IF(AB21="","",VLOOKUP(AB21,'【記載例】シフト記号表（勤務時間帯）'!$D$6:$Z$47,23,FALSE))</f>
        <v>-</v>
      </c>
      <c r="AC23" s="163" t="str">
        <f>IF(AC21="","",VLOOKUP(AC21,'【記載例】シフト記号表（勤務時間帯）'!$D$6:$Z$47,23,FALSE))</f>
        <v/>
      </c>
      <c r="AD23" s="163" t="str">
        <f>IF(AD21="","",VLOOKUP(AD21,'【記載例】シフト記号表（勤務時間帯）'!$D$6:$Z$47,23,FALSE))</f>
        <v>-</v>
      </c>
      <c r="AE23" s="163" t="str">
        <f>IF(AE21="","",VLOOKUP(AE21,'【記載例】シフト記号表（勤務時間帯）'!$D$6:$Z$47,23,FALSE))</f>
        <v>-</v>
      </c>
      <c r="AF23" s="163" t="str">
        <f>IF(AF21="","",VLOOKUP(AF21,'【記載例】シフト記号表（勤務時間帯）'!$D$6:$Z$47,23,FALSE))</f>
        <v>-</v>
      </c>
      <c r="AG23" s="163" t="str">
        <f>IF(AG21="","",VLOOKUP(AG21,'【記載例】シフト記号表（勤務時間帯）'!$D$6:$Z$47,23,FALSE))</f>
        <v/>
      </c>
      <c r="AH23" s="164" t="str">
        <f>IF(AH21="","",VLOOKUP(AH21,'【記載例】シフト記号表（勤務時間帯）'!$D$6:$Z$47,23,FALSE))</f>
        <v>-</v>
      </c>
      <c r="AI23" s="162" t="str">
        <f>IF(AI21="","",VLOOKUP(AI21,'【記載例】シフト記号表（勤務時間帯）'!$D$6:$Z$47,23,FALSE))</f>
        <v/>
      </c>
      <c r="AJ23" s="163" t="str">
        <f>IF(AJ21="","",VLOOKUP(AJ21,'【記載例】シフト記号表（勤務時間帯）'!$D$6:$Z$47,23,FALSE))</f>
        <v>-</v>
      </c>
      <c r="AK23" s="163" t="str">
        <f>IF(AK21="","",VLOOKUP(AK21,'【記載例】シフト記号表（勤務時間帯）'!$D$6:$Z$47,23,FALSE))</f>
        <v>-</v>
      </c>
      <c r="AL23" s="163" t="str">
        <f>IF(AL21="","",VLOOKUP(AL21,'【記載例】シフト記号表（勤務時間帯）'!$D$6:$Z$47,23,FALSE))</f>
        <v>-</v>
      </c>
      <c r="AM23" s="163" t="str">
        <f>IF(AM21="","",VLOOKUP(AM21,'【記載例】シフト記号表（勤務時間帯）'!$D$6:$Z$47,23,FALSE))</f>
        <v>-</v>
      </c>
      <c r="AN23" s="163" t="str">
        <f>IF(AN21="","",VLOOKUP(AN21,'【記載例】シフト記号表（勤務時間帯）'!$D$6:$Z$47,23,FALSE))</f>
        <v>-</v>
      </c>
      <c r="AO23" s="164" t="str">
        <f>IF(AO21="","",VLOOKUP(AO21,'【記載例】シフト記号表（勤務時間帯）'!$D$6:$Z$47,23,FALSE))</f>
        <v/>
      </c>
      <c r="AP23" s="162" t="str">
        <f>IF(AP21="","",VLOOKUP(AP21,'【記載例】シフト記号表（勤務時間帯）'!$D$6:$Z$47,23,FALSE))</f>
        <v/>
      </c>
      <c r="AQ23" s="163" t="str">
        <f>IF(AQ21="","",VLOOKUP(AQ21,'【記載例】シフト記号表（勤務時間帯）'!$D$6:$Z$47,23,FALSE))</f>
        <v>-</v>
      </c>
      <c r="AR23" s="163" t="str">
        <f>IF(AR21="","",VLOOKUP(AR21,'【記載例】シフト記号表（勤務時間帯）'!$D$6:$Z$47,23,FALSE))</f>
        <v>-</v>
      </c>
      <c r="AS23" s="163" t="str">
        <f>IF(AS21="","",VLOOKUP(AS21,'【記載例】シフト記号表（勤務時間帯）'!$D$6:$Z$47,23,FALSE))</f>
        <v>-</v>
      </c>
      <c r="AT23" s="163" t="str">
        <f>IF(AT21="","",VLOOKUP(AT21,'【記載例】シフト記号表（勤務時間帯）'!$D$6:$Z$47,23,FALSE))</f>
        <v>-</v>
      </c>
      <c r="AU23" s="163" t="str">
        <f>IF(AU21="","",VLOOKUP(AU21,'【記載例】シフト記号表（勤務時間帯）'!$D$6:$Z$47,23,FALSE))</f>
        <v>-</v>
      </c>
      <c r="AV23" s="164" t="str">
        <f>IF(AV21="","",VLOOKUP(AV21,'【記載例】シフト記号表（勤務時間帯）'!$D$6:$Z$47,23,FALSE))</f>
        <v/>
      </c>
      <c r="AW23" s="162" t="str">
        <f>IF(AW21="","",VLOOKUP(AW21,'【記載例】シフト記号表（勤務時間帯）'!$D$6:$Z$47,23,FALSE))</f>
        <v/>
      </c>
      <c r="AX23" s="163" t="str">
        <f>IF(AX21="","",VLOOKUP(AX21,'【記載例】シフト記号表（勤務時間帯）'!$D$6:$Z$47,23,FALSE))</f>
        <v/>
      </c>
      <c r="AY23" s="163" t="str">
        <f>IF(AY21="","",VLOOKUP(AY21,'【記載例】シフト記号表（勤務時間帯）'!$D$6:$Z$47,23,FALSE))</f>
        <v/>
      </c>
      <c r="AZ23" s="1202">
        <f>IF($BC$3="４週",SUM(U23:AV23),IF($BC$3="暦月",SUM(U23:AY23),""))</f>
        <v>0</v>
      </c>
      <c r="BA23" s="1203"/>
      <c r="BB23" s="1204">
        <f>IF($BC$3="４週",AZ23/4,IF($BC$3="暦月",(AZ23/($BC$8/7)),""))</f>
        <v>0</v>
      </c>
      <c r="BC23" s="1203"/>
      <c r="BD23" s="1196"/>
      <c r="BE23" s="1197"/>
      <c r="BF23" s="1197"/>
      <c r="BG23" s="1197"/>
      <c r="BH23" s="1198"/>
    </row>
    <row r="24" spans="2:60" ht="20.25" customHeight="1">
      <c r="B24" s="100"/>
      <c r="C24" s="1171" t="s">
        <v>82</v>
      </c>
      <c r="D24" s="1172"/>
      <c r="E24" s="1173"/>
      <c r="F24" s="137"/>
      <c r="G24" s="101"/>
      <c r="H24" s="1247" t="s">
        <v>105</v>
      </c>
      <c r="I24" s="1159" t="s">
        <v>77</v>
      </c>
      <c r="J24" s="1160"/>
      <c r="K24" s="1160"/>
      <c r="L24" s="1161"/>
      <c r="M24" s="1149" t="s">
        <v>121</v>
      </c>
      <c r="N24" s="1150"/>
      <c r="O24" s="1151"/>
      <c r="P24" s="18" t="s">
        <v>18</v>
      </c>
      <c r="Q24" s="24"/>
      <c r="R24" s="24"/>
      <c r="S24" s="12"/>
      <c r="T24" s="48"/>
      <c r="U24" s="165" t="s">
        <v>41</v>
      </c>
      <c r="V24" s="166" t="s">
        <v>41</v>
      </c>
      <c r="W24" s="166" t="s">
        <v>41</v>
      </c>
      <c r="X24" s="166" t="s">
        <v>41</v>
      </c>
      <c r="Y24" s="166"/>
      <c r="Z24" s="166" t="s">
        <v>41</v>
      </c>
      <c r="AA24" s="167" t="s">
        <v>41</v>
      </c>
      <c r="AB24" s="165"/>
      <c r="AC24" s="166" t="s">
        <v>41</v>
      </c>
      <c r="AD24" s="166" t="s">
        <v>41</v>
      </c>
      <c r="AE24" s="166" t="s">
        <v>41</v>
      </c>
      <c r="AF24" s="166"/>
      <c r="AG24" s="166"/>
      <c r="AH24" s="167" t="s">
        <v>41</v>
      </c>
      <c r="AI24" s="165" t="s">
        <v>41</v>
      </c>
      <c r="AJ24" s="166" t="s">
        <v>41</v>
      </c>
      <c r="AK24" s="166"/>
      <c r="AL24" s="166" t="s">
        <v>41</v>
      </c>
      <c r="AM24" s="166" t="s">
        <v>41</v>
      </c>
      <c r="AN24" s="166"/>
      <c r="AO24" s="167" t="s">
        <v>41</v>
      </c>
      <c r="AP24" s="165" t="s">
        <v>41</v>
      </c>
      <c r="AQ24" s="166" t="s">
        <v>154</v>
      </c>
      <c r="AR24" s="166" t="s">
        <v>41</v>
      </c>
      <c r="AS24" s="166"/>
      <c r="AT24" s="166" t="s">
        <v>41</v>
      </c>
      <c r="AU24" s="166"/>
      <c r="AV24" s="167" t="s">
        <v>41</v>
      </c>
      <c r="AW24" s="165"/>
      <c r="AX24" s="166"/>
      <c r="AY24" s="166"/>
      <c r="AZ24" s="1158"/>
      <c r="BA24" s="1146"/>
      <c r="BB24" s="1145"/>
      <c r="BC24" s="1146"/>
      <c r="BD24" s="1190"/>
      <c r="BE24" s="1191"/>
      <c r="BF24" s="1191"/>
      <c r="BG24" s="1191"/>
      <c r="BH24" s="1192"/>
    </row>
    <row r="25" spans="2:60" ht="20.25" customHeight="1">
      <c r="B25" s="96">
        <f>B22+1</f>
        <v>2</v>
      </c>
      <c r="C25" s="1174"/>
      <c r="D25" s="1175"/>
      <c r="E25" s="1176"/>
      <c r="F25" s="95" t="str">
        <f>C24</f>
        <v>計画作成担当者</v>
      </c>
      <c r="G25" s="97"/>
      <c r="H25" s="1184"/>
      <c r="I25" s="1162"/>
      <c r="J25" s="1163"/>
      <c r="K25" s="1163"/>
      <c r="L25" s="1164"/>
      <c r="M25" s="1152"/>
      <c r="N25" s="1153"/>
      <c r="O25" s="1154"/>
      <c r="P25" s="20" t="s">
        <v>72</v>
      </c>
      <c r="Q25" s="21"/>
      <c r="R25" s="21"/>
      <c r="S25" s="16"/>
      <c r="T25" s="46"/>
      <c r="U25" s="159">
        <f>IF(U24="","",VLOOKUP(U24,'【記載例】シフト記号表（勤務時間帯）'!$D$6:$X$47,21,FALSE))</f>
        <v>7.9999999999999982</v>
      </c>
      <c r="V25" s="160">
        <f>IF(V24="","",VLOOKUP(V24,'【記載例】シフト記号表（勤務時間帯）'!$D$6:$X$47,21,FALSE))</f>
        <v>7.9999999999999982</v>
      </c>
      <c r="W25" s="160">
        <f>IF(W24="","",VLOOKUP(W24,'【記載例】シフト記号表（勤務時間帯）'!$D$6:$X$47,21,FALSE))</f>
        <v>7.9999999999999982</v>
      </c>
      <c r="X25" s="160">
        <f>IF(X24="","",VLOOKUP(X24,'【記載例】シフト記号表（勤務時間帯）'!$D$6:$X$47,21,FALSE))</f>
        <v>7.9999999999999982</v>
      </c>
      <c r="Y25" s="160" t="str">
        <f>IF(Y24="","",VLOOKUP(Y24,'【記載例】シフト記号表（勤務時間帯）'!$D$6:$X$47,21,FALSE))</f>
        <v/>
      </c>
      <c r="Z25" s="160">
        <f>IF(Z24="","",VLOOKUP(Z24,'【記載例】シフト記号表（勤務時間帯）'!$D$6:$X$47,21,FALSE))</f>
        <v>7.9999999999999982</v>
      </c>
      <c r="AA25" s="161">
        <f>IF(AA24="","",VLOOKUP(AA24,'【記載例】シフト記号表（勤務時間帯）'!$D$6:$X$47,21,FALSE))</f>
        <v>7.9999999999999982</v>
      </c>
      <c r="AB25" s="159" t="str">
        <f>IF(AB24="","",VLOOKUP(AB24,'【記載例】シフト記号表（勤務時間帯）'!$D$6:$X$47,21,FALSE))</f>
        <v/>
      </c>
      <c r="AC25" s="160">
        <f>IF(AC24="","",VLOOKUP(AC24,'【記載例】シフト記号表（勤務時間帯）'!$D$6:$X$47,21,FALSE))</f>
        <v>7.9999999999999982</v>
      </c>
      <c r="AD25" s="160">
        <f>IF(AD24="","",VLOOKUP(AD24,'【記載例】シフト記号表（勤務時間帯）'!$D$6:$X$47,21,FALSE))</f>
        <v>7.9999999999999982</v>
      </c>
      <c r="AE25" s="160">
        <f>IF(AE24="","",VLOOKUP(AE24,'【記載例】シフト記号表（勤務時間帯）'!$D$6:$X$47,21,FALSE))</f>
        <v>7.9999999999999982</v>
      </c>
      <c r="AF25" s="160" t="str">
        <f>IF(AF24="","",VLOOKUP(AF24,'【記載例】シフト記号表（勤務時間帯）'!$D$6:$X$47,21,FALSE))</f>
        <v/>
      </c>
      <c r="AG25" s="160" t="str">
        <f>IF(AG24="","",VLOOKUP(AG24,'【記載例】シフト記号表（勤務時間帯）'!$D$6:$X$47,21,FALSE))</f>
        <v/>
      </c>
      <c r="AH25" s="161">
        <f>IF(AH24="","",VLOOKUP(AH24,'【記載例】シフト記号表（勤務時間帯）'!$D$6:$X$47,21,FALSE))</f>
        <v>7.9999999999999982</v>
      </c>
      <c r="AI25" s="159">
        <f>IF(AI24="","",VLOOKUP(AI24,'【記載例】シフト記号表（勤務時間帯）'!$D$6:$X$47,21,FALSE))</f>
        <v>7.9999999999999982</v>
      </c>
      <c r="AJ25" s="160">
        <f>IF(AJ24="","",VLOOKUP(AJ24,'【記載例】シフト記号表（勤務時間帯）'!$D$6:$X$47,21,FALSE))</f>
        <v>7.9999999999999982</v>
      </c>
      <c r="AK25" s="160" t="str">
        <f>IF(AK24="","",VLOOKUP(AK24,'【記載例】シフト記号表（勤務時間帯）'!$D$6:$X$47,21,FALSE))</f>
        <v/>
      </c>
      <c r="AL25" s="160">
        <f>IF(AL24="","",VLOOKUP(AL24,'【記載例】シフト記号表（勤務時間帯）'!$D$6:$X$47,21,FALSE))</f>
        <v>7.9999999999999982</v>
      </c>
      <c r="AM25" s="160">
        <f>IF(AM24="","",VLOOKUP(AM24,'【記載例】シフト記号表（勤務時間帯）'!$D$6:$X$47,21,FALSE))</f>
        <v>7.9999999999999982</v>
      </c>
      <c r="AN25" s="160" t="str">
        <f>IF(AN24="","",VLOOKUP(AN24,'【記載例】シフト記号表（勤務時間帯）'!$D$6:$X$47,21,FALSE))</f>
        <v/>
      </c>
      <c r="AO25" s="161">
        <f>IF(AO24="","",VLOOKUP(AO24,'【記載例】シフト記号表（勤務時間帯）'!$D$6:$X$47,21,FALSE))</f>
        <v>7.9999999999999982</v>
      </c>
      <c r="AP25" s="159">
        <f>IF(AP24="","",VLOOKUP(AP24,'【記載例】シフト記号表（勤務時間帯）'!$D$6:$X$47,21,FALSE))</f>
        <v>7.9999999999999982</v>
      </c>
      <c r="AQ25" s="160">
        <f>IF(AQ24="","",VLOOKUP(AQ24,'【記載例】シフト記号表（勤務時間帯）'!$D$6:$X$47,21,FALSE))</f>
        <v>7.9999999999999982</v>
      </c>
      <c r="AR25" s="160">
        <f>IF(AR24="","",VLOOKUP(AR24,'【記載例】シフト記号表（勤務時間帯）'!$D$6:$X$47,21,FALSE))</f>
        <v>7.9999999999999982</v>
      </c>
      <c r="AS25" s="160" t="str">
        <f>IF(AS24="","",VLOOKUP(AS24,'【記載例】シフト記号表（勤務時間帯）'!$D$6:$X$47,21,FALSE))</f>
        <v/>
      </c>
      <c r="AT25" s="160">
        <f>IF(AT24="","",VLOOKUP(AT24,'【記載例】シフト記号表（勤務時間帯）'!$D$6:$X$47,21,FALSE))</f>
        <v>7.9999999999999982</v>
      </c>
      <c r="AU25" s="160" t="str">
        <f>IF(AU24="","",VLOOKUP(AU24,'【記載例】シフト記号表（勤務時間帯）'!$D$6:$X$47,21,FALSE))</f>
        <v/>
      </c>
      <c r="AV25" s="161">
        <f>IF(AV24="","",VLOOKUP(AV24,'【記載例】シフト記号表（勤務時間帯）'!$D$6:$X$47,21,FALSE))</f>
        <v>7.9999999999999982</v>
      </c>
      <c r="AW25" s="159" t="str">
        <f>IF(AW24="","",VLOOKUP(AW24,'【記載例】シフト記号表（勤務時間帯）'!$D$6:$X$47,21,FALSE))</f>
        <v/>
      </c>
      <c r="AX25" s="160" t="str">
        <f>IF(AX24="","",VLOOKUP(AX24,'【記載例】シフト記号表（勤務時間帯）'!$D$6:$X$47,21,FALSE))</f>
        <v/>
      </c>
      <c r="AY25" s="160" t="str">
        <f>IF(AY24="","",VLOOKUP(AY24,'【記載例】シフト記号表（勤務時間帯）'!$D$6:$X$47,21,FALSE))</f>
        <v/>
      </c>
      <c r="AZ25" s="1199">
        <f>IF($BC$3="４週",SUM(U25:AV25),IF($BC$3="暦月",SUM(U25:AY25),""))</f>
        <v>159.99999999999997</v>
      </c>
      <c r="BA25" s="1200"/>
      <c r="BB25" s="1201">
        <f>IF($BC$3="４週",AZ25/4,IF($BC$3="暦月",(AZ25/($BC$8/7)),""))</f>
        <v>39.999999999999993</v>
      </c>
      <c r="BC25" s="1200"/>
      <c r="BD25" s="1193"/>
      <c r="BE25" s="1194"/>
      <c r="BF25" s="1194"/>
      <c r="BG25" s="1194"/>
      <c r="BH25" s="1195"/>
    </row>
    <row r="26" spans="2:60" ht="20.25" customHeight="1">
      <c r="B26" s="98"/>
      <c r="C26" s="1177"/>
      <c r="D26" s="1178"/>
      <c r="E26" s="1179"/>
      <c r="F26" s="136"/>
      <c r="G26" s="99" t="str">
        <f>C24</f>
        <v>計画作成担当者</v>
      </c>
      <c r="H26" s="1189"/>
      <c r="I26" s="1165"/>
      <c r="J26" s="1166"/>
      <c r="K26" s="1166"/>
      <c r="L26" s="1167"/>
      <c r="M26" s="1155"/>
      <c r="N26" s="1156"/>
      <c r="O26" s="1157"/>
      <c r="P26" s="22" t="s">
        <v>73</v>
      </c>
      <c r="Q26" s="23"/>
      <c r="R26" s="23"/>
      <c r="S26" s="14"/>
      <c r="T26" s="47"/>
      <c r="U26" s="162" t="str">
        <f>IF(U24="","",VLOOKUP(U24,'【記載例】シフト記号表（勤務時間帯）'!$D$6:$Z$47,23,FALSE))</f>
        <v>-</v>
      </c>
      <c r="V26" s="163" t="str">
        <f>IF(V24="","",VLOOKUP(V24,'【記載例】シフト記号表（勤務時間帯）'!$D$6:$Z$47,23,FALSE))</f>
        <v>-</v>
      </c>
      <c r="W26" s="163" t="str">
        <f>IF(W24="","",VLOOKUP(W24,'【記載例】シフト記号表（勤務時間帯）'!$D$6:$Z$47,23,FALSE))</f>
        <v>-</v>
      </c>
      <c r="X26" s="163" t="str">
        <f>IF(X24="","",VLOOKUP(X24,'【記載例】シフト記号表（勤務時間帯）'!$D$6:$Z$47,23,FALSE))</f>
        <v>-</v>
      </c>
      <c r="Y26" s="163" t="str">
        <f>IF(Y24="","",VLOOKUP(Y24,'【記載例】シフト記号表（勤務時間帯）'!$D$6:$Z$47,23,FALSE))</f>
        <v/>
      </c>
      <c r="Z26" s="163" t="str">
        <f>IF(Z24="","",VLOOKUP(Z24,'【記載例】シフト記号表（勤務時間帯）'!$D$6:$Z$47,23,FALSE))</f>
        <v>-</v>
      </c>
      <c r="AA26" s="164" t="str">
        <f>IF(AA24="","",VLOOKUP(AA24,'【記載例】シフト記号表（勤務時間帯）'!$D$6:$Z$47,23,FALSE))</f>
        <v>-</v>
      </c>
      <c r="AB26" s="162" t="str">
        <f>IF(AB24="","",VLOOKUP(AB24,'【記載例】シフト記号表（勤務時間帯）'!$D$6:$Z$47,23,FALSE))</f>
        <v/>
      </c>
      <c r="AC26" s="163" t="str">
        <f>IF(AC24="","",VLOOKUP(AC24,'【記載例】シフト記号表（勤務時間帯）'!$D$6:$Z$47,23,FALSE))</f>
        <v>-</v>
      </c>
      <c r="AD26" s="163" t="str">
        <f>IF(AD24="","",VLOOKUP(AD24,'【記載例】シフト記号表（勤務時間帯）'!$D$6:$Z$47,23,FALSE))</f>
        <v>-</v>
      </c>
      <c r="AE26" s="163" t="str">
        <f>IF(AE24="","",VLOOKUP(AE24,'【記載例】シフト記号表（勤務時間帯）'!$D$6:$Z$47,23,FALSE))</f>
        <v>-</v>
      </c>
      <c r="AF26" s="163" t="str">
        <f>IF(AF24="","",VLOOKUP(AF24,'【記載例】シフト記号表（勤務時間帯）'!$D$6:$Z$47,23,FALSE))</f>
        <v/>
      </c>
      <c r="AG26" s="163" t="str">
        <f>IF(AG24="","",VLOOKUP(AG24,'【記載例】シフト記号表（勤務時間帯）'!$D$6:$Z$47,23,FALSE))</f>
        <v/>
      </c>
      <c r="AH26" s="164" t="str">
        <f>IF(AH24="","",VLOOKUP(AH24,'【記載例】シフト記号表（勤務時間帯）'!$D$6:$Z$47,23,FALSE))</f>
        <v>-</v>
      </c>
      <c r="AI26" s="162" t="str">
        <f>IF(AI24="","",VLOOKUP(AI24,'【記載例】シフト記号表（勤務時間帯）'!$D$6:$Z$47,23,FALSE))</f>
        <v>-</v>
      </c>
      <c r="AJ26" s="163" t="str">
        <f>IF(AJ24="","",VLOOKUP(AJ24,'【記載例】シフト記号表（勤務時間帯）'!$D$6:$Z$47,23,FALSE))</f>
        <v>-</v>
      </c>
      <c r="AK26" s="163" t="str">
        <f>IF(AK24="","",VLOOKUP(AK24,'【記載例】シフト記号表（勤務時間帯）'!$D$6:$Z$47,23,FALSE))</f>
        <v/>
      </c>
      <c r="AL26" s="163" t="str">
        <f>IF(AL24="","",VLOOKUP(AL24,'【記載例】シフト記号表（勤務時間帯）'!$D$6:$Z$47,23,FALSE))</f>
        <v>-</v>
      </c>
      <c r="AM26" s="163" t="str">
        <f>IF(AM24="","",VLOOKUP(AM24,'【記載例】シフト記号表（勤務時間帯）'!$D$6:$Z$47,23,FALSE))</f>
        <v>-</v>
      </c>
      <c r="AN26" s="163" t="str">
        <f>IF(AN24="","",VLOOKUP(AN24,'【記載例】シフト記号表（勤務時間帯）'!$D$6:$Z$47,23,FALSE))</f>
        <v/>
      </c>
      <c r="AO26" s="164" t="str">
        <f>IF(AO24="","",VLOOKUP(AO24,'【記載例】シフト記号表（勤務時間帯）'!$D$6:$Z$47,23,FALSE))</f>
        <v>-</v>
      </c>
      <c r="AP26" s="162" t="str">
        <f>IF(AP24="","",VLOOKUP(AP24,'【記載例】シフト記号表（勤務時間帯）'!$D$6:$Z$47,23,FALSE))</f>
        <v>-</v>
      </c>
      <c r="AQ26" s="163" t="str">
        <f>IF(AQ24="","",VLOOKUP(AQ24,'【記載例】シフト記号表（勤務時間帯）'!$D$6:$Z$47,23,FALSE))</f>
        <v>-</v>
      </c>
      <c r="AR26" s="163" t="str">
        <f>IF(AR24="","",VLOOKUP(AR24,'【記載例】シフト記号表（勤務時間帯）'!$D$6:$Z$47,23,FALSE))</f>
        <v>-</v>
      </c>
      <c r="AS26" s="163" t="str">
        <f>IF(AS24="","",VLOOKUP(AS24,'【記載例】シフト記号表（勤務時間帯）'!$D$6:$Z$47,23,FALSE))</f>
        <v/>
      </c>
      <c r="AT26" s="163" t="str">
        <f>IF(AT24="","",VLOOKUP(AT24,'【記載例】シフト記号表（勤務時間帯）'!$D$6:$Z$47,23,FALSE))</f>
        <v>-</v>
      </c>
      <c r="AU26" s="163" t="str">
        <f>IF(AU24="","",VLOOKUP(AU24,'【記載例】シフト記号表（勤務時間帯）'!$D$6:$Z$47,23,FALSE))</f>
        <v/>
      </c>
      <c r="AV26" s="164" t="str">
        <f>IF(AV24="","",VLOOKUP(AV24,'【記載例】シフト記号表（勤務時間帯）'!$D$6:$Z$47,23,FALSE))</f>
        <v>-</v>
      </c>
      <c r="AW26" s="162" t="str">
        <f>IF(AW24="","",VLOOKUP(AW24,'【記載例】シフト記号表（勤務時間帯）'!$D$6:$Z$47,23,FALSE))</f>
        <v/>
      </c>
      <c r="AX26" s="163" t="str">
        <f>IF(AX24="","",VLOOKUP(AX24,'【記載例】シフト記号表（勤務時間帯）'!$D$6:$Z$47,23,FALSE))</f>
        <v/>
      </c>
      <c r="AY26" s="163" t="str">
        <f>IF(AY24="","",VLOOKUP(AY24,'【記載例】シフト記号表（勤務時間帯）'!$D$6:$Z$47,23,FALSE))</f>
        <v/>
      </c>
      <c r="AZ26" s="1202">
        <f>IF($BC$3="４週",SUM(U26:AV26),IF($BC$3="暦月",SUM(U26:AY26),""))</f>
        <v>0</v>
      </c>
      <c r="BA26" s="1203"/>
      <c r="BB26" s="1204">
        <f>IF($BC$3="４週",AZ26/4,IF($BC$3="暦月",(AZ26/($BC$8/7)),""))</f>
        <v>0</v>
      </c>
      <c r="BC26" s="1203"/>
      <c r="BD26" s="1196"/>
      <c r="BE26" s="1197"/>
      <c r="BF26" s="1197"/>
      <c r="BG26" s="1197"/>
      <c r="BH26" s="1198"/>
    </row>
    <row r="27" spans="2:60" ht="20.25" customHeight="1">
      <c r="B27" s="100"/>
      <c r="C27" s="1171" t="s">
        <v>85</v>
      </c>
      <c r="D27" s="1172"/>
      <c r="E27" s="1173"/>
      <c r="F27" s="95"/>
      <c r="G27" s="97"/>
      <c r="H27" s="1183" t="s">
        <v>105</v>
      </c>
      <c r="I27" s="1159" t="s">
        <v>79</v>
      </c>
      <c r="J27" s="1160"/>
      <c r="K27" s="1160"/>
      <c r="L27" s="1161"/>
      <c r="M27" s="1149" t="s">
        <v>122</v>
      </c>
      <c r="N27" s="1150"/>
      <c r="O27" s="1151"/>
      <c r="P27" s="18" t="s">
        <v>18</v>
      </c>
      <c r="Q27" s="24"/>
      <c r="R27" s="24"/>
      <c r="S27" s="12"/>
      <c r="T27" s="48"/>
      <c r="U27" s="165" t="s">
        <v>46</v>
      </c>
      <c r="V27" s="166" t="s">
        <v>47</v>
      </c>
      <c r="W27" s="166"/>
      <c r="X27" s="166" t="s">
        <v>38</v>
      </c>
      <c r="Y27" s="166" t="s">
        <v>184</v>
      </c>
      <c r="Z27" s="166"/>
      <c r="AA27" s="167" t="s">
        <v>38</v>
      </c>
      <c r="AB27" s="165" t="s">
        <v>185</v>
      </c>
      <c r="AC27" s="166" t="s">
        <v>47</v>
      </c>
      <c r="AD27" s="166" t="s">
        <v>40</v>
      </c>
      <c r="AE27" s="166"/>
      <c r="AF27" s="166" t="s">
        <v>179</v>
      </c>
      <c r="AG27" s="166" t="s">
        <v>184</v>
      </c>
      <c r="AH27" s="167"/>
      <c r="AI27" s="165" t="s">
        <v>40</v>
      </c>
      <c r="AJ27" s="166" t="s">
        <v>46</v>
      </c>
      <c r="AK27" s="166" t="s">
        <v>186</v>
      </c>
      <c r="AL27" s="166"/>
      <c r="AM27" s="166"/>
      <c r="AN27" s="166" t="s">
        <v>46</v>
      </c>
      <c r="AO27" s="167" t="s">
        <v>47</v>
      </c>
      <c r="AP27" s="165"/>
      <c r="AQ27" s="166" t="s">
        <v>179</v>
      </c>
      <c r="AR27" s="166" t="s">
        <v>40</v>
      </c>
      <c r="AS27" s="166" t="s">
        <v>185</v>
      </c>
      <c r="AT27" s="166" t="s">
        <v>47</v>
      </c>
      <c r="AU27" s="166"/>
      <c r="AV27" s="167" t="s">
        <v>208</v>
      </c>
      <c r="AW27" s="165"/>
      <c r="AX27" s="166"/>
      <c r="AY27" s="166"/>
      <c r="AZ27" s="1158"/>
      <c r="BA27" s="1146"/>
      <c r="BB27" s="1145"/>
      <c r="BC27" s="1146"/>
      <c r="BD27" s="1190"/>
      <c r="BE27" s="1191"/>
      <c r="BF27" s="1191"/>
      <c r="BG27" s="1191"/>
      <c r="BH27" s="1192"/>
    </row>
    <row r="28" spans="2:60" ht="20.25" customHeight="1">
      <c r="B28" s="96">
        <f>B25+1</f>
        <v>3</v>
      </c>
      <c r="C28" s="1174"/>
      <c r="D28" s="1175"/>
      <c r="E28" s="1176"/>
      <c r="F28" s="95" t="str">
        <f>C27</f>
        <v>介護従業者</v>
      </c>
      <c r="G28" s="97"/>
      <c r="H28" s="1184"/>
      <c r="I28" s="1162"/>
      <c r="J28" s="1163"/>
      <c r="K28" s="1163"/>
      <c r="L28" s="1164"/>
      <c r="M28" s="1152"/>
      <c r="N28" s="1153"/>
      <c r="O28" s="1154"/>
      <c r="P28" s="20" t="s">
        <v>72</v>
      </c>
      <c r="Q28" s="21"/>
      <c r="R28" s="21"/>
      <c r="S28" s="16"/>
      <c r="T28" s="46"/>
      <c r="U28" s="159">
        <f>IF(U27="","",VLOOKUP(U27,'【記載例】シフト記号表（勤務時間帯）'!$D$6:$X$47,21,FALSE))</f>
        <v>3</v>
      </c>
      <c r="V28" s="160">
        <f>IF(V27="","",VLOOKUP(V27,'【記載例】シフト記号表（勤務時間帯）'!$D$6:$X$47,21,FALSE))</f>
        <v>3</v>
      </c>
      <c r="W28" s="160" t="str">
        <f>IF(W27="","",VLOOKUP(W27,'【記載例】シフト記号表（勤務時間帯）'!$D$6:$X$47,21,FALSE))</f>
        <v/>
      </c>
      <c r="X28" s="160">
        <f>IF(X27="","",VLOOKUP(X27,'【記載例】シフト記号表（勤務時間帯）'!$D$6:$X$47,21,FALSE))</f>
        <v>7.9999999999999982</v>
      </c>
      <c r="Y28" s="160">
        <f>IF(Y27="","",VLOOKUP(Y27,'【記載例】シフト記号表（勤務時間帯）'!$D$6:$X$47,21,FALSE))</f>
        <v>8</v>
      </c>
      <c r="Z28" s="160" t="str">
        <f>IF(Z27="","",VLOOKUP(Z27,'【記載例】シフト記号表（勤務時間帯）'!$D$6:$X$47,21,FALSE))</f>
        <v/>
      </c>
      <c r="AA28" s="161">
        <f>IF(AA27="","",VLOOKUP(AA27,'【記載例】シフト記号表（勤務時間帯）'!$D$6:$X$47,21,FALSE))</f>
        <v>7.9999999999999982</v>
      </c>
      <c r="AB28" s="159">
        <f>IF(AB27="","",VLOOKUP(AB27,'【記載例】シフト記号表（勤務時間帯）'!$D$6:$X$47,21,FALSE))</f>
        <v>3</v>
      </c>
      <c r="AC28" s="160">
        <f>IF(AC27="","",VLOOKUP(AC27,'【記載例】シフト記号表（勤務時間帯）'!$D$6:$X$47,21,FALSE))</f>
        <v>3</v>
      </c>
      <c r="AD28" s="160">
        <f>IF(AD27="","",VLOOKUP(AD27,'【記載例】シフト記号表（勤務時間帯）'!$D$6:$X$47,21,FALSE))</f>
        <v>8</v>
      </c>
      <c r="AE28" s="160" t="str">
        <f>IF(AE27="","",VLOOKUP(AE27,'【記載例】シフト記号表（勤務時間帯）'!$D$6:$X$47,21,FALSE))</f>
        <v/>
      </c>
      <c r="AF28" s="160">
        <f>IF(AF27="","",VLOOKUP(AF27,'【記載例】シフト記号表（勤務時間帯）'!$D$6:$X$47,21,FALSE))</f>
        <v>7.9999999999999982</v>
      </c>
      <c r="AG28" s="160">
        <f>IF(AG27="","",VLOOKUP(AG27,'【記載例】シフト記号表（勤務時間帯）'!$D$6:$X$47,21,FALSE))</f>
        <v>8</v>
      </c>
      <c r="AH28" s="161" t="str">
        <f>IF(AH27="","",VLOOKUP(AH27,'【記載例】シフト記号表（勤務時間帯）'!$D$6:$X$47,21,FALSE))</f>
        <v/>
      </c>
      <c r="AI28" s="159">
        <f>IF(AI27="","",VLOOKUP(AI27,'【記載例】シフト記号表（勤務時間帯）'!$D$6:$X$47,21,FALSE))</f>
        <v>8</v>
      </c>
      <c r="AJ28" s="160">
        <f>IF(AJ27="","",VLOOKUP(AJ27,'【記載例】シフト記号表（勤務時間帯）'!$D$6:$X$47,21,FALSE))</f>
        <v>3</v>
      </c>
      <c r="AK28" s="160">
        <f>IF(AK27="","",VLOOKUP(AK27,'【記載例】シフト記号表（勤務時間帯）'!$D$6:$X$47,21,FALSE))</f>
        <v>3</v>
      </c>
      <c r="AL28" s="160" t="str">
        <f>IF(AL27="","",VLOOKUP(AL27,'【記載例】シフト記号表（勤務時間帯）'!$D$6:$X$47,21,FALSE))</f>
        <v/>
      </c>
      <c r="AM28" s="160" t="str">
        <f>IF(AM27="","",VLOOKUP(AM27,'【記載例】シフト記号表（勤務時間帯）'!$D$6:$X$47,21,FALSE))</f>
        <v/>
      </c>
      <c r="AN28" s="160">
        <f>IF(AN27="","",VLOOKUP(AN27,'【記載例】シフト記号表（勤務時間帯）'!$D$6:$X$47,21,FALSE))</f>
        <v>3</v>
      </c>
      <c r="AO28" s="161">
        <f>IF(AO27="","",VLOOKUP(AO27,'【記載例】シフト記号表（勤務時間帯）'!$D$6:$X$47,21,FALSE))</f>
        <v>3</v>
      </c>
      <c r="AP28" s="159" t="str">
        <f>IF(AP27="","",VLOOKUP(AP27,'【記載例】シフト記号表（勤務時間帯）'!$D$6:$X$47,21,FALSE))</f>
        <v/>
      </c>
      <c r="AQ28" s="160">
        <f>IF(AQ27="","",VLOOKUP(AQ27,'【記載例】シフト記号表（勤務時間帯）'!$D$6:$X$47,21,FALSE))</f>
        <v>7.9999999999999982</v>
      </c>
      <c r="AR28" s="160">
        <f>IF(AR27="","",VLOOKUP(AR27,'【記載例】シフト記号表（勤務時間帯）'!$D$6:$X$47,21,FALSE))</f>
        <v>8</v>
      </c>
      <c r="AS28" s="160">
        <f>IF(AS27="","",VLOOKUP(AS27,'【記載例】シフト記号表（勤務時間帯）'!$D$6:$X$47,21,FALSE))</f>
        <v>3</v>
      </c>
      <c r="AT28" s="160">
        <f>IF(AT27="","",VLOOKUP(AT27,'【記載例】シフト記号表（勤務時間帯）'!$D$6:$X$47,21,FALSE))</f>
        <v>3</v>
      </c>
      <c r="AU28" s="160" t="str">
        <f>IF(AU27="","",VLOOKUP(AU27,'【記載例】シフト記号表（勤務時間帯）'!$D$6:$X$47,21,FALSE))</f>
        <v/>
      </c>
      <c r="AV28" s="161">
        <f>IF(AV27="","",VLOOKUP(AV27,'【記載例】シフト記号表（勤務時間帯）'!$D$6:$X$47,21,FALSE))</f>
        <v>7.9999999999999982</v>
      </c>
      <c r="AW28" s="159" t="str">
        <f>IF(AW27="","",VLOOKUP(AW27,'【記載例】シフト記号表（勤務時間帯）'!$D$6:$X$47,21,FALSE))</f>
        <v/>
      </c>
      <c r="AX28" s="160" t="str">
        <f>IF(AX27="","",VLOOKUP(AX27,'【記載例】シフト記号表（勤務時間帯）'!$D$6:$X$47,21,FALSE))</f>
        <v/>
      </c>
      <c r="AY28" s="160" t="str">
        <f>IF(AY27="","",VLOOKUP(AY27,'【記載例】シフト記号表（勤務時間帯）'!$D$6:$X$47,21,FALSE))</f>
        <v/>
      </c>
      <c r="AZ28" s="1199">
        <f>IF($BC$3="４週",SUM(U28:AV28),IF($BC$3="暦月",SUM(U28:AY28),""))</f>
        <v>110</v>
      </c>
      <c r="BA28" s="1200"/>
      <c r="BB28" s="1201">
        <f>IF($BC$3="４週",AZ28/4,IF($BC$3="暦月",(AZ28/($BC$8/7)),""))</f>
        <v>27.5</v>
      </c>
      <c r="BC28" s="1200"/>
      <c r="BD28" s="1193"/>
      <c r="BE28" s="1194"/>
      <c r="BF28" s="1194"/>
      <c r="BG28" s="1194"/>
      <c r="BH28" s="1195"/>
    </row>
    <row r="29" spans="2:60" ht="20.25" customHeight="1">
      <c r="B29" s="98"/>
      <c r="C29" s="1177"/>
      <c r="D29" s="1178"/>
      <c r="E29" s="1179"/>
      <c r="F29" s="136"/>
      <c r="G29" s="99" t="str">
        <f>C27</f>
        <v>介護従業者</v>
      </c>
      <c r="H29" s="1189"/>
      <c r="I29" s="1165"/>
      <c r="J29" s="1166"/>
      <c r="K29" s="1166"/>
      <c r="L29" s="1167"/>
      <c r="M29" s="1155"/>
      <c r="N29" s="1156"/>
      <c r="O29" s="1157"/>
      <c r="P29" s="22" t="s">
        <v>73</v>
      </c>
      <c r="Q29" s="25"/>
      <c r="R29" s="25"/>
      <c r="S29" s="13"/>
      <c r="T29" s="49"/>
      <c r="U29" s="162">
        <f>IF(U27="","",VLOOKUP(U27,'【記載例】シフト記号表（勤務時間帯）'!$D$6:$Z$47,23,FALSE))</f>
        <v>3.9999999999999991</v>
      </c>
      <c r="V29" s="163">
        <f>IF(V27="","",VLOOKUP(V27,'【記載例】シフト記号表（勤務時間帯）'!$D$6:$Z$47,23,FALSE))</f>
        <v>6</v>
      </c>
      <c r="W29" s="163" t="str">
        <f>IF(W27="","",VLOOKUP(W27,'【記載例】シフト記号表（勤務時間帯）'!$D$6:$Z$47,23,FALSE))</f>
        <v/>
      </c>
      <c r="X29" s="163" t="str">
        <f>IF(X27="","",VLOOKUP(X27,'【記載例】シフト記号表（勤務時間帯）'!$D$6:$Z$47,23,FALSE))</f>
        <v>-</v>
      </c>
      <c r="Y29" s="163" t="str">
        <f>IF(Y27="","",VLOOKUP(Y27,'【記載例】シフト記号表（勤務時間帯）'!$D$6:$Z$47,23,FALSE))</f>
        <v>-</v>
      </c>
      <c r="Z29" s="163" t="str">
        <f>IF(Z27="","",VLOOKUP(Z27,'【記載例】シフト記号表（勤務時間帯）'!$D$6:$Z$47,23,FALSE))</f>
        <v/>
      </c>
      <c r="AA29" s="164" t="str">
        <f>IF(AA27="","",VLOOKUP(AA27,'【記載例】シフト記号表（勤務時間帯）'!$D$6:$Z$47,23,FALSE))</f>
        <v>-</v>
      </c>
      <c r="AB29" s="162">
        <f>IF(AB27="","",VLOOKUP(AB27,'【記載例】シフト記号表（勤務時間帯）'!$D$6:$Z$47,23,FALSE))</f>
        <v>3.9999999999999991</v>
      </c>
      <c r="AC29" s="163">
        <f>IF(AC27="","",VLOOKUP(AC27,'【記載例】シフト記号表（勤務時間帯）'!$D$6:$Z$47,23,FALSE))</f>
        <v>6</v>
      </c>
      <c r="AD29" s="163" t="str">
        <f>IF(AD27="","",VLOOKUP(AD27,'【記載例】シフト記号表（勤務時間帯）'!$D$6:$Z$47,23,FALSE))</f>
        <v>-</v>
      </c>
      <c r="AE29" s="163" t="str">
        <f>IF(AE27="","",VLOOKUP(AE27,'【記載例】シフト記号表（勤務時間帯）'!$D$6:$Z$47,23,FALSE))</f>
        <v/>
      </c>
      <c r="AF29" s="163" t="str">
        <f>IF(AF27="","",VLOOKUP(AF27,'【記載例】シフト記号表（勤務時間帯）'!$D$6:$Z$47,23,FALSE))</f>
        <v>-</v>
      </c>
      <c r="AG29" s="163" t="str">
        <f>IF(AG27="","",VLOOKUP(AG27,'【記載例】シフト記号表（勤務時間帯）'!$D$6:$Z$47,23,FALSE))</f>
        <v>-</v>
      </c>
      <c r="AH29" s="164" t="str">
        <f>IF(AH27="","",VLOOKUP(AH27,'【記載例】シフト記号表（勤務時間帯）'!$D$6:$Z$47,23,FALSE))</f>
        <v/>
      </c>
      <c r="AI29" s="162" t="str">
        <f>IF(AI27="","",VLOOKUP(AI27,'【記載例】シフト記号表（勤務時間帯）'!$D$6:$Z$47,23,FALSE))</f>
        <v>-</v>
      </c>
      <c r="AJ29" s="163">
        <f>IF(AJ27="","",VLOOKUP(AJ27,'【記載例】シフト記号表（勤務時間帯）'!$D$6:$Z$47,23,FALSE))</f>
        <v>3.9999999999999991</v>
      </c>
      <c r="AK29" s="163">
        <f>IF(AK27="","",VLOOKUP(AK27,'【記載例】シフト記号表（勤務時間帯）'!$D$6:$Z$47,23,FALSE))</f>
        <v>6</v>
      </c>
      <c r="AL29" s="163" t="str">
        <f>IF(AL27="","",VLOOKUP(AL27,'【記載例】シフト記号表（勤務時間帯）'!$D$6:$Z$47,23,FALSE))</f>
        <v/>
      </c>
      <c r="AM29" s="163" t="str">
        <f>IF(AM27="","",VLOOKUP(AM27,'【記載例】シフト記号表（勤務時間帯）'!$D$6:$Z$47,23,FALSE))</f>
        <v/>
      </c>
      <c r="AN29" s="163">
        <f>IF(AN27="","",VLOOKUP(AN27,'【記載例】シフト記号表（勤務時間帯）'!$D$6:$Z$47,23,FALSE))</f>
        <v>3.9999999999999991</v>
      </c>
      <c r="AO29" s="164">
        <f>IF(AO27="","",VLOOKUP(AO27,'【記載例】シフト記号表（勤務時間帯）'!$D$6:$Z$47,23,FALSE))</f>
        <v>6</v>
      </c>
      <c r="AP29" s="162" t="str">
        <f>IF(AP27="","",VLOOKUP(AP27,'【記載例】シフト記号表（勤務時間帯）'!$D$6:$Z$47,23,FALSE))</f>
        <v/>
      </c>
      <c r="AQ29" s="163" t="str">
        <f>IF(AQ27="","",VLOOKUP(AQ27,'【記載例】シフト記号表（勤務時間帯）'!$D$6:$Z$47,23,FALSE))</f>
        <v>-</v>
      </c>
      <c r="AR29" s="163" t="str">
        <f>IF(AR27="","",VLOOKUP(AR27,'【記載例】シフト記号表（勤務時間帯）'!$D$6:$Z$47,23,FALSE))</f>
        <v>-</v>
      </c>
      <c r="AS29" s="163">
        <f>IF(AS27="","",VLOOKUP(AS27,'【記載例】シフト記号表（勤務時間帯）'!$D$6:$Z$47,23,FALSE))</f>
        <v>3.9999999999999991</v>
      </c>
      <c r="AT29" s="163">
        <f>IF(AT27="","",VLOOKUP(AT27,'【記載例】シフト記号表（勤務時間帯）'!$D$6:$Z$47,23,FALSE))</f>
        <v>6</v>
      </c>
      <c r="AU29" s="163" t="str">
        <f>IF(AU27="","",VLOOKUP(AU27,'【記載例】シフト記号表（勤務時間帯）'!$D$6:$Z$47,23,FALSE))</f>
        <v/>
      </c>
      <c r="AV29" s="164" t="str">
        <f>IF(AV27="","",VLOOKUP(AV27,'【記載例】シフト記号表（勤務時間帯）'!$D$6:$Z$47,23,FALSE))</f>
        <v>-</v>
      </c>
      <c r="AW29" s="162" t="str">
        <f>IF(AW27="","",VLOOKUP(AW27,'【記載例】シフト記号表（勤務時間帯）'!$D$6:$Z$47,23,FALSE))</f>
        <v/>
      </c>
      <c r="AX29" s="163" t="str">
        <f>IF(AX27="","",VLOOKUP(AX27,'【記載例】シフト記号表（勤務時間帯）'!$D$6:$Z$47,23,FALSE))</f>
        <v/>
      </c>
      <c r="AY29" s="163" t="str">
        <f>IF(AY27="","",VLOOKUP(AY27,'【記載例】シフト記号表（勤務時間帯）'!$D$6:$Z$47,23,FALSE))</f>
        <v/>
      </c>
      <c r="AZ29" s="1202">
        <f>IF($BC$3="４週",SUM(U29:AV29),IF($BC$3="暦月",SUM(U29:AY29),""))</f>
        <v>50</v>
      </c>
      <c r="BA29" s="1203"/>
      <c r="BB29" s="1204">
        <f>IF($BC$3="４週",AZ29/4,IF($BC$3="暦月",(AZ29/($BC$8/7)),""))</f>
        <v>12.5</v>
      </c>
      <c r="BC29" s="1203"/>
      <c r="BD29" s="1196"/>
      <c r="BE29" s="1197"/>
      <c r="BF29" s="1197"/>
      <c r="BG29" s="1197"/>
      <c r="BH29" s="1198"/>
    </row>
    <row r="30" spans="2:60" ht="20.25" customHeight="1">
      <c r="B30" s="100"/>
      <c r="C30" s="1171" t="s">
        <v>85</v>
      </c>
      <c r="D30" s="1172"/>
      <c r="E30" s="1173"/>
      <c r="F30" s="95"/>
      <c r="G30" s="97"/>
      <c r="H30" s="1183" t="s">
        <v>105</v>
      </c>
      <c r="I30" s="1159" t="s">
        <v>19</v>
      </c>
      <c r="J30" s="1160"/>
      <c r="K30" s="1160"/>
      <c r="L30" s="1161"/>
      <c r="M30" s="1149" t="s">
        <v>123</v>
      </c>
      <c r="N30" s="1150"/>
      <c r="O30" s="1151"/>
      <c r="P30" s="18" t="s">
        <v>18</v>
      </c>
      <c r="Q30" s="24"/>
      <c r="R30" s="24"/>
      <c r="S30" s="12"/>
      <c r="T30" s="48"/>
      <c r="U30" s="165"/>
      <c r="V30" s="166" t="s">
        <v>160</v>
      </c>
      <c r="W30" s="166" t="s">
        <v>161</v>
      </c>
      <c r="X30" s="166" t="s">
        <v>208</v>
      </c>
      <c r="Y30" s="166"/>
      <c r="Z30" s="166" t="s">
        <v>160</v>
      </c>
      <c r="AA30" s="167" t="s">
        <v>161</v>
      </c>
      <c r="AB30" s="165"/>
      <c r="AC30" s="166" t="s">
        <v>151</v>
      </c>
      <c r="AD30" s="166" t="s">
        <v>160</v>
      </c>
      <c r="AE30" s="166" t="s">
        <v>161</v>
      </c>
      <c r="AF30" s="166"/>
      <c r="AG30" s="166" t="s">
        <v>152</v>
      </c>
      <c r="AH30" s="167" t="s">
        <v>151</v>
      </c>
      <c r="AI30" s="165"/>
      <c r="AJ30" s="166" t="s">
        <v>151</v>
      </c>
      <c r="AK30" s="166" t="s">
        <v>153</v>
      </c>
      <c r="AL30" s="166" t="s">
        <v>160</v>
      </c>
      <c r="AM30" s="166" t="s">
        <v>161</v>
      </c>
      <c r="AN30" s="166"/>
      <c r="AO30" s="167" t="s">
        <v>151</v>
      </c>
      <c r="AP30" s="165" t="s">
        <v>152</v>
      </c>
      <c r="AQ30" s="166" t="s">
        <v>153</v>
      </c>
      <c r="AR30" s="166" t="s">
        <v>160</v>
      </c>
      <c r="AS30" s="166" t="s">
        <v>161</v>
      </c>
      <c r="AT30" s="166"/>
      <c r="AU30" s="166"/>
      <c r="AV30" s="167" t="s">
        <v>151</v>
      </c>
      <c r="AW30" s="165"/>
      <c r="AX30" s="166"/>
      <c r="AY30" s="166"/>
      <c r="AZ30" s="1158"/>
      <c r="BA30" s="1146"/>
      <c r="BB30" s="1145"/>
      <c r="BC30" s="1146"/>
      <c r="BD30" s="1190"/>
      <c r="BE30" s="1191"/>
      <c r="BF30" s="1191"/>
      <c r="BG30" s="1191"/>
      <c r="BH30" s="1192"/>
    </row>
    <row r="31" spans="2:60" ht="20.25" customHeight="1">
      <c r="B31" s="96">
        <f>B28+1</f>
        <v>4</v>
      </c>
      <c r="C31" s="1174"/>
      <c r="D31" s="1175"/>
      <c r="E31" s="1176"/>
      <c r="F31" s="95" t="str">
        <f>C30</f>
        <v>介護従業者</v>
      </c>
      <c r="G31" s="97"/>
      <c r="H31" s="1184"/>
      <c r="I31" s="1162"/>
      <c r="J31" s="1163"/>
      <c r="K31" s="1163"/>
      <c r="L31" s="1164"/>
      <c r="M31" s="1152"/>
      <c r="N31" s="1153"/>
      <c r="O31" s="1154"/>
      <c r="P31" s="20" t="s">
        <v>72</v>
      </c>
      <c r="Q31" s="21"/>
      <c r="R31" s="21"/>
      <c r="S31" s="16"/>
      <c r="T31" s="46"/>
      <c r="U31" s="159" t="str">
        <f>IF(U30="","",VLOOKUP(U30,'【記載例】シフト記号表（勤務時間帯）'!$D$6:$X$47,21,FALSE))</f>
        <v/>
      </c>
      <c r="V31" s="160">
        <f>IF(V30="","",VLOOKUP(V30,'【記載例】シフト記号表（勤務時間帯）'!$D$6:$X$47,21,FALSE))</f>
        <v>3</v>
      </c>
      <c r="W31" s="160">
        <f>IF(W30="","",VLOOKUP(W30,'【記載例】シフト記号表（勤務時間帯）'!$D$6:$X$47,21,FALSE))</f>
        <v>3</v>
      </c>
      <c r="X31" s="160">
        <f>IF(X30="","",VLOOKUP(X30,'【記載例】シフト記号表（勤務時間帯）'!$D$6:$X$47,21,FALSE))</f>
        <v>7.9999999999999982</v>
      </c>
      <c r="Y31" s="160" t="str">
        <f>IF(Y30="","",VLOOKUP(Y30,'【記載例】シフト記号表（勤務時間帯）'!$D$6:$X$47,21,FALSE))</f>
        <v/>
      </c>
      <c r="Z31" s="160">
        <f>IF(Z30="","",VLOOKUP(Z30,'【記載例】シフト記号表（勤務時間帯）'!$D$6:$X$47,21,FALSE))</f>
        <v>3</v>
      </c>
      <c r="AA31" s="161">
        <f>IF(AA30="","",VLOOKUP(AA30,'【記載例】シフト記号表（勤務時間帯）'!$D$6:$X$47,21,FALSE))</f>
        <v>3</v>
      </c>
      <c r="AB31" s="159" t="str">
        <f>IF(AB30="","",VLOOKUP(AB30,'【記載例】シフト記号表（勤務時間帯）'!$D$6:$X$47,21,FALSE))</f>
        <v/>
      </c>
      <c r="AC31" s="160">
        <f>IF(AC30="","",VLOOKUP(AC30,'【記載例】シフト記号表（勤務時間帯）'!$D$6:$X$47,21,FALSE))</f>
        <v>7.9999999999999982</v>
      </c>
      <c r="AD31" s="160">
        <f>IF(AD30="","",VLOOKUP(AD30,'【記載例】シフト記号表（勤務時間帯）'!$D$6:$X$47,21,FALSE))</f>
        <v>3</v>
      </c>
      <c r="AE31" s="160">
        <f>IF(AE30="","",VLOOKUP(AE30,'【記載例】シフト記号表（勤務時間帯）'!$D$6:$X$47,21,FALSE))</f>
        <v>3</v>
      </c>
      <c r="AF31" s="160" t="str">
        <f>IF(AF30="","",VLOOKUP(AF30,'【記載例】シフト記号表（勤務時間帯）'!$D$6:$X$47,21,FALSE))</f>
        <v/>
      </c>
      <c r="AG31" s="160">
        <f>IF(AG30="","",VLOOKUP(AG30,'【記載例】シフト記号表（勤務時間帯）'!$D$6:$X$47,21,FALSE))</f>
        <v>8</v>
      </c>
      <c r="AH31" s="161">
        <f>IF(AH30="","",VLOOKUP(AH30,'【記載例】シフト記号表（勤務時間帯）'!$D$6:$X$47,21,FALSE))</f>
        <v>7.9999999999999982</v>
      </c>
      <c r="AI31" s="159" t="str">
        <f>IF(AI30="","",VLOOKUP(AI30,'【記載例】シフト記号表（勤務時間帯）'!$D$6:$X$47,21,FALSE))</f>
        <v/>
      </c>
      <c r="AJ31" s="160">
        <f>IF(AJ30="","",VLOOKUP(AJ30,'【記載例】シフト記号表（勤務時間帯）'!$D$6:$X$47,21,FALSE))</f>
        <v>7.9999999999999982</v>
      </c>
      <c r="AK31" s="160">
        <f>IF(AK30="","",VLOOKUP(AK30,'【記載例】シフト記号表（勤務時間帯）'!$D$6:$X$47,21,FALSE))</f>
        <v>8</v>
      </c>
      <c r="AL31" s="160">
        <f>IF(AL30="","",VLOOKUP(AL30,'【記載例】シフト記号表（勤務時間帯）'!$D$6:$X$47,21,FALSE))</f>
        <v>3</v>
      </c>
      <c r="AM31" s="160">
        <f>IF(AM30="","",VLOOKUP(AM30,'【記載例】シフト記号表（勤務時間帯）'!$D$6:$X$47,21,FALSE))</f>
        <v>3</v>
      </c>
      <c r="AN31" s="160" t="str">
        <f>IF(AN30="","",VLOOKUP(AN30,'【記載例】シフト記号表（勤務時間帯）'!$D$6:$X$47,21,FALSE))</f>
        <v/>
      </c>
      <c r="AO31" s="161">
        <f>IF(AO30="","",VLOOKUP(AO30,'【記載例】シフト記号表（勤務時間帯）'!$D$6:$X$47,21,FALSE))</f>
        <v>7.9999999999999982</v>
      </c>
      <c r="AP31" s="159">
        <f>IF(AP30="","",VLOOKUP(AP30,'【記載例】シフト記号表（勤務時間帯）'!$D$6:$X$47,21,FALSE))</f>
        <v>8</v>
      </c>
      <c r="AQ31" s="160">
        <f>IF(AQ30="","",VLOOKUP(AQ30,'【記載例】シフト記号表（勤務時間帯）'!$D$6:$X$47,21,FALSE))</f>
        <v>8</v>
      </c>
      <c r="AR31" s="160">
        <f>IF(AR30="","",VLOOKUP(AR30,'【記載例】シフト記号表（勤務時間帯）'!$D$6:$X$47,21,FALSE))</f>
        <v>3</v>
      </c>
      <c r="AS31" s="160">
        <f>IF(AS30="","",VLOOKUP(AS30,'【記載例】シフト記号表（勤務時間帯）'!$D$6:$X$47,21,FALSE))</f>
        <v>3</v>
      </c>
      <c r="AT31" s="160" t="str">
        <f>IF(AT30="","",VLOOKUP(AT30,'【記載例】シフト記号表（勤務時間帯）'!$D$6:$X$47,21,FALSE))</f>
        <v/>
      </c>
      <c r="AU31" s="160" t="str">
        <f>IF(AU30="","",VLOOKUP(AU30,'【記載例】シフト記号表（勤務時間帯）'!$D$6:$X$47,21,FALSE))</f>
        <v/>
      </c>
      <c r="AV31" s="161">
        <f>IF(AV30="","",VLOOKUP(AV30,'【記載例】シフト記号表（勤務時間帯）'!$D$6:$X$47,21,FALSE))</f>
        <v>7.9999999999999982</v>
      </c>
      <c r="AW31" s="159" t="str">
        <f>IF(AW30="","",VLOOKUP(AW30,'【記載例】シフト記号表（勤務時間帯）'!$D$6:$X$47,21,FALSE))</f>
        <v/>
      </c>
      <c r="AX31" s="160" t="str">
        <f>IF(AX30="","",VLOOKUP(AX30,'【記載例】シフト記号表（勤務時間帯）'!$D$6:$X$47,21,FALSE))</f>
        <v/>
      </c>
      <c r="AY31" s="160" t="str">
        <f>IF(AY30="","",VLOOKUP(AY30,'【記載例】シフト記号表（勤務時間帯）'!$D$6:$X$47,21,FALSE))</f>
        <v/>
      </c>
      <c r="AZ31" s="1199">
        <f>IF($BC$3="４週",SUM(U31:AV31),IF($BC$3="暦月",SUM(U31:AY31),""))</f>
        <v>110</v>
      </c>
      <c r="BA31" s="1200"/>
      <c r="BB31" s="1201">
        <f>IF($BC$3="４週",AZ31/4,IF($BC$3="暦月",(AZ31/($BC$8/7)),""))</f>
        <v>27.5</v>
      </c>
      <c r="BC31" s="1200"/>
      <c r="BD31" s="1193"/>
      <c r="BE31" s="1194"/>
      <c r="BF31" s="1194"/>
      <c r="BG31" s="1194"/>
      <c r="BH31" s="1195"/>
    </row>
    <row r="32" spans="2:60" ht="20.25" customHeight="1">
      <c r="B32" s="98"/>
      <c r="C32" s="1177"/>
      <c r="D32" s="1178"/>
      <c r="E32" s="1179"/>
      <c r="F32" s="136"/>
      <c r="G32" s="99" t="str">
        <f>C30</f>
        <v>介護従業者</v>
      </c>
      <c r="H32" s="1189"/>
      <c r="I32" s="1165"/>
      <c r="J32" s="1166"/>
      <c r="K32" s="1166"/>
      <c r="L32" s="1167"/>
      <c r="M32" s="1155"/>
      <c r="N32" s="1156"/>
      <c r="O32" s="1157"/>
      <c r="P32" s="22" t="s">
        <v>73</v>
      </c>
      <c r="Q32" s="26"/>
      <c r="R32" s="26"/>
      <c r="S32" s="14"/>
      <c r="T32" s="47"/>
      <c r="U32" s="162" t="str">
        <f>IF(U30="","",VLOOKUP(U30,'【記載例】シフト記号表（勤務時間帯）'!$D$6:$Z$47,23,FALSE))</f>
        <v/>
      </c>
      <c r="V32" s="163">
        <f>IF(V30="","",VLOOKUP(V30,'【記載例】シフト記号表（勤務時間帯）'!$D$6:$Z$47,23,FALSE))</f>
        <v>3.9999999999999991</v>
      </c>
      <c r="W32" s="163">
        <f>IF(W30="","",VLOOKUP(W30,'【記載例】シフト記号表（勤務時間帯）'!$D$6:$Z$47,23,FALSE))</f>
        <v>6</v>
      </c>
      <c r="X32" s="163" t="str">
        <f>IF(X30="","",VLOOKUP(X30,'【記載例】シフト記号表（勤務時間帯）'!$D$6:$Z$47,23,FALSE))</f>
        <v>-</v>
      </c>
      <c r="Y32" s="163" t="str">
        <f>IF(Y30="","",VLOOKUP(Y30,'【記載例】シフト記号表（勤務時間帯）'!$D$6:$Z$47,23,FALSE))</f>
        <v/>
      </c>
      <c r="Z32" s="163">
        <f>IF(Z30="","",VLOOKUP(Z30,'【記載例】シフト記号表（勤務時間帯）'!$D$6:$Z$47,23,FALSE))</f>
        <v>3.9999999999999991</v>
      </c>
      <c r="AA32" s="164">
        <f>IF(AA30="","",VLOOKUP(AA30,'【記載例】シフト記号表（勤務時間帯）'!$D$6:$Z$47,23,FALSE))</f>
        <v>6</v>
      </c>
      <c r="AB32" s="162" t="str">
        <f>IF(AB30="","",VLOOKUP(AB30,'【記載例】シフト記号表（勤務時間帯）'!$D$6:$Z$47,23,FALSE))</f>
        <v/>
      </c>
      <c r="AC32" s="163" t="str">
        <f>IF(AC30="","",VLOOKUP(AC30,'【記載例】シフト記号表（勤務時間帯）'!$D$6:$Z$47,23,FALSE))</f>
        <v>-</v>
      </c>
      <c r="AD32" s="163">
        <f>IF(AD30="","",VLOOKUP(AD30,'【記載例】シフト記号表（勤務時間帯）'!$D$6:$Z$47,23,FALSE))</f>
        <v>3.9999999999999991</v>
      </c>
      <c r="AE32" s="163">
        <f>IF(AE30="","",VLOOKUP(AE30,'【記載例】シフト記号表（勤務時間帯）'!$D$6:$Z$47,23,FALSE))</f>
        <v>6</v>
      </c>
      <c r="AF32" s="163" t="str">
        <f>IF(AF30="","",VLOOKUP(AF30,'【記載例】シフト記号表（勤務時間帯）'!$D$6:$Z$47,23,FALSE))</f>
        <v/>
      </c>
      <c r="AG32" s="163" t="str">
        <f>IF(AG30="","",VLOOKUP(AG30,'【記載例】シフト記号表（勤務時間帯）'!$D$6:$Z$47,23,FALSE))</f>
        <v>-</v>
      </c>
      <c r="AH32" s="164" t="str">
        <f>IF(AH30="","",VLOOKUP(AH30,'【記載例】シフト記号表（勤務時間帯）'!$D$6:$Z$47,23,FALSE))</f>
        <v>-</v>
      </c>
      <c r="AI32" s="162" t="str">
        <f>IF(AI30="","",VLOOKUP(AI30,'【記載例】シフト記号表（勤務時間帯）'!$D$6:$Z$47,23,FALSE))</f>
        <v/>
      </c>
      <c r="AJ32" s="163" t="str">
        <f>IF(AJ30="","",VLOOKUP(AJ30,'【記載例】シフト記号表（勤務時間帯）'!$D$6:$Z$47,23,FALSE))</f>
        <v>-</v>
      </c>
      <c r="AK32" s="163" t="str">
        <f>IF(AK30="","",VLOOKUP(AK30,'【記載例】シフト記号表（勤務時間帯）'!$D$6:$Z$47,23,FALSE))</f>
        <v>-</v>
      </c>
      <c r="AL32" s="163">
        <f>IF(AL30="","",VLOOKUP(AL30,'【記載例】シフト記号表（勤務時間帯）'!$D$6:$Z$47,23,FALSE))</f>
        <v>3.9999999999999991</v>
      </c>
      <c r="AM32" s="163">
        <f>IF(AM30="","",VLOOKUP(AM30,'【記載例】シフト記号表（勤務時間帯）'!$D$6:$Z$47,23,FALSE))</f>
        <v>6</v>
      </c>
      <c r="AN32" s="163" t="str">
        <f>IF(AN30="","",VLOOKUP(AN30,'【記載例】シフト記号表（勤務時間帯）'!$D$6:$Z$47,23,FALSE))</f>
        <v/>
      </c>
      <c r="AO32" s="164" t="str">
        <f>IF(AO30="","",VLOOKUP(AO30,'【記載例】シフト記号表（勤務時間帯）'!$D$6:$Z$47,23,FALSE))</f>
        <v>-</v>
      </c>
      <c r="AP32" s="162" t="str">
        <f>IF(AP30="","",VLOOKUP(AP30,'【記載例】シフト記号表（勤務時間帯）'!$D$6:$Z$47,23,FALSE))</f>
        <v>-</v>
      </c>
      <c r="AQ32" s="163" t="str">
        <f>IF(AQ30="","",VLOOKUP(AQ30,'【記載例】シフト記号表（勤務時間帯）'!$D$6:$Z$47,23,FALSE))</f>
        <v>-</v>
      </c>
      <c r="AR32" s="163">
        <f>IF(AR30="","",VLOOKUP(AR30,'【記載例】シフト記号表（勤務時間帯）'!$D$6:$Z$47,23,FALSE))</f>
        <v>3.9999999999999991</v>
      </c>
      <c r="AS32" s="163">
        <f>IF(AS30="","",VLOOKUP(AS30,'【記載例】シフト記号表（勤務時間帯）'!$D$6:$Z$47,23,FALSE))</f>
        <v>6</v>
      </c>
      <c r="AT32" s="163" t="str">
        <f>IF(AT30="","",VLOOKUP(AT30,'【記載例】シフト記号表（勤務時間帯）'!$D$6:$Z$47,23,FALSE))</f>
        <v/>
      </c>
      <c r="AU32" s="163" t="str">
        <f>IF(AU30="","",VLOOKUP(AU30,'【記載例】シフト記号表（勤務時間帯）'!$D$6:$Z$47,23,FALSE))</f>
        <v/>
      </c>
      <c r="AV32" s="164" t="str">
        <f>IF(AV30="","",VLOOKUP(AV30,'【記載例】シフト記号表（勤務時間帯）'!$D$6:$Z$47,23,FALSE))</f>
        <v>-</v>
      </c>
      <c r="AW32" s="162" t="str">
        <f>IF(AW30="","",VLOOKUP(AW30,'【記載例】シフト記号表（勤務時間帯）'!$D$6:$Z$47,23,FALSE))</f>
        <v/>
      </c>
      <c r="AX32" s="163" t="str">
        <f>IF(AX30="","",VLOOKUP(AX30,'【記載例】シフト記号表（勤務時間帯）'!$D$6:$Z$47,23,FALSE))</f>
        <v/>
      </c>
      <c r="AY32" s="163" t="str">
        <f>IF(AY30="","",VLOOKUP(AY30,'【記載例】シフト記号表（勤務時間帯）'!$D$6:$Z$47,23,FALSE))</f>
        <v/>
      </c>
      <c r="AZ32" s="1202">
        <f>IF($BC$3="４週",SUM(U32:AV32),IF($BC$3="暦月",SUM(U32:AY32),""))</f>
        <v>50</v>
      </c>
      <c r="BA32" s="1203"/>
      <c r="BB32" s="1204">
        <f>IF($BC$3="４週",AZ32/4,IF($BC$3="暦月",(AZ32/($BC$8/7)),""))</f>
        <v>12.5</v>
      </c>
      <c r="BC32" s="1203"/>
      <c r="BD32" s="1196"/>
      <c r="BE32" s="1197"/>
      <c r="BF32" s="1197"/>
      <c r="BG32" s="1197"/>
      <c r="BH32" s="1198"/>
    </row>
    <row r="33" spans="2:60" ht="20.25" customHeight="1">
      <c r="B33" s="100"/>
      <c r="C33" s="1171" t="s">
        <v>85</v>
      </c>
      <c r="D33" s="1172"/>
      <c r="E33" s="1173"/>
      <c r="F33" s="95"/>
      <c r="G33" s="97"/>
      <c r="H33" s="1183" t="s">
        <v>105</v>
      </c>
      <c r="I33" s="1159" t="s">
        <v>19</v>
      </c>
      <c r="J33" s="1160"/>
      <c r="K33" s="1160"/>
      <c r="L33" s="1161"/>
      <c r="M33" s="1149" t="s">
        <v>124</v>
      </c>
      <c r="N33" s="1150"/>
      <c r="O33" s="1151"/>
      <c r="P33" s="18" t="s">
        <v>18</v>
      </c>
      <c r="Q33" s="24"/>
      <c r="R33" s="24"/>
      <c r="S33" s="12"/>
      <c r="T33" s="48"/>
      <c r="U33" s="165" t="s">
        <v>209</v>
      </c>
      <c r="V33" s="166" t="s">
        <v>151</v>
      </c>
      <c r="W33" s="166"/>
      <c r="X33" s="166" t="s">
        <v>151</v>
      </c>
      <c r="Y33" s="166" t="s">
        <v>209</v>
      </c>
      <c r="Z33" s="166" t="s">
        <v>209</v>
      </c>
      <c r="AA33" s="167"/>
      <c r="AB33" s="165" t="s">
        <v>209</v>
      </c>
      <c r="AC33" s="166" t="s">
        <v>209</v>
      </c>
      <c r="AD33" s="166" t="s">
        <v>209</v>
      </c>
      <c r="AE33" s="166" t="s">
        <v>209</v>
      </c>
      <c r="AF33" s="166" t="s">
        <v>209</v>
      </c>
      <c r="AG33" s="166"/>
      <c r="AH33" s="167"/>
      <c r="AI33" s="165" t="s">
        <v>209</v>
      </c>
      <c r="AJ33" s="166"/>
      <c r="AK33" s="166" t="s">
        <v>151</v>
      </c>
      <c r="AL33" s="166"/>
      <c r="AM33" s="166" t="s">
        <v>209</v>
      </c>
      <c r="AN33" s="166" t="s">
        <v>209</v>
      </c>
      <c r="AO33" s="167" t="s">
        <v>209</v>
      </c>
      <c r="AP33" s="165" t="s">
        <v>209</v>
      </c>
      <c r="AQ33" s="166"/>
      <c r="AR33" s="166"/>
      <c r="AS33" s="166" t="s">
        <v>209</v>
      </c>
      <c r="AT33" s="166" t="s">
        <v>209</v>
      </c>
      <c r="AU33" s="166" t="s">
        <v>209</v>
      </c>
      <c r="AV33" s="167" t="s">
        <v>209</v>
      </c>
      <c r="AW33" s="165"/>
      <c r="AX33" s="166"/>
      <c r="AY33" s="166"/>
      <c r="AZ33" s="1158"/>
      <c r="BA33" s="1146"/>
      <c r="BB33" s="1145"/>
      <c r="BC33" s="1146"/>
      <c r="BD33" s="1190"/>
      <c r="BE33" s="1191"/>
      <c r="BF33" s="1191"/>
      <c r="BG33" s="1191"/>
      <c r="BH33" s="1192"/>
    </row>
    <row r="34" spans="2:60" ht="20.25" customHeight="1">
      <c r="B34" s="96">
        <f>B31+1</f>
        <v>5</v>
      </c>
      <c r="C34" s="1174"/>
      <c r="D34" s="1175"/>
      <c r="E34" s="1176"/>
      <c r="F34" s="95" t="str">
        <f>C33</f>
        <v>介護従業者</v>
      </c>
      <c r="G34" s="97"/>
      <c r="H34" s="1184"/>
      <c r="I34" s="1162"/>
      <c r="J34" s="1163"/>
      <c r="K34" s="1163"/>
      <c r="L34" s="1164"/>
      <c r="M34" s="1152"/>
      <c r="N34" s="1153"/>
      <c r="O34" s="1154"/>
      <c r="P34" s="20" t="s">
        <v>72</v>
      </c>
      <c r="Q34" s="21"/>
      <c r="R34" s="21"/>
      <c r="S34" s="16"/>
      <c r="T34" s="46"/>
      <c r="U34" s="159">
        <f>IF(U33="","",VLOOKUP(U33,'【記載例】シフト記号表（勤務時間帯）'!$D$6:$X$47,21,FALSE))</f>
        <v>8</v>
      </c>
      <c r="V34" s="160">
        <f>IF(V33="","",VLOOKUP(V33,'【記載例】シフト記号表（勤務時間帯）'!$D$6:$X$47,21,FALSE))</f>
        <v>7.9999999999999982</v>
      </c>
      <c r="W34" s="160" t="str">
        <f>IF(W33="","",VLOOKUP(W33,'【記載例】シフト記号表（勤務時間帯）'!$D$6:$X$47,21,FALSE))</f>
        <v/>
      </c>
      <c r="X34" s="160">
        <f>IF(X33="","",VLOOKUP(X33,'【記載例】シフト記号表（勤務時間帯）'!$D$6:$X$47,21,FALSE))</f>
        <v>7.9999999999999982</v>
      </c>
      <c r="Y34" s="160">
        <f>IF(Y33="","",VLOOKUP(Y33,'【記載例】シフト記号表（勤務時間帯）'!$D$6:$X$47,21,FALSE))</f>
        <v>8</v>
      </c>
      <c r="Z34" s="160">
        <f>IF(Z33="","",VLOOKUP(Z33,'【記載例】シフト記号表（勤務時間帯）'!$D$6:$X$47,21,FALSE))</f>
        <v>8</v>
      </c>
      <c r="AA34" s="161" t="str">
        <f>IF(AA33="","",VLOOKUP(AA33,'【記載例】シフト記号表（勤務時間帯）'!$D$6:$X$47,21,FALSE))</f>
        <v/>
      </c>
      <c r="AB34" s="159">
        <f>IF(AB33="","",VLOOKUP(AB33,'【記載例】シフト記号表（勤務時間帯）'!$D$6:$X$47,21,FALSE))</f>
        <v>8</v>
      </c>
      <c r="AC34" s="160">
        <f>IF(AC33="","",VLOOKUP(AC33,'【記載例】シフト記号表（勤務時間帯）'!$D$6:$X$47,21,FALSE))</f>
        <v>8</v>
      </c>
      <c r="AD34" s="160">
        <f>IF(AD33="","",VLOOKUP(AD33,'【記載例】シフト記号表（勤務時間帯）'!$D$6:$X$47,21,FALSE))</f>
        <v>8</v>
      </c>
      <c r="AE34" s="160">
        <f>IF(AE33="","",VLOOKUP(AE33,'【記載例】シフト記号表（勤務時間帯）'!$D$6:$X$47,21,FALSE))</f>
        <v>8</v>
      </c>
      <c r="AF34" s="160">
        <f>IF(AF33="","",VLOOKUP(AF33,'【記載例】シフト記号表（勤務時間帯）'!$D$6:$X$47,21,FALSE))</f>
        <v>8</v>
      </c>
      <c r="AG34" s="160" t="str">
        <f>IF(AG33="","",VLOOKUP(AG33,'【記載例】シフト記号表（勤務時間帯）'!$D$6:$X$47,21,FALSE))</f>
        <v/>
      </c>
      <c r="AH34" s="161" t="str">
        <f>IF(AH33="","",VLOOKUP(AH33,'【記載例】シフト記号表（勤務時間帯）'!$D$6:$X$47,21,FALSE))</f>
        <v/>
      </c>
      <c r="AI34" s="159">
        <f>IF(AI33="","",VLOOKUP(AI33,'【記載例】シフト記号表（勤務時間帯）'!$D$6:$X$47,21,FALSE))</f>
        <v>8</v>
      </c>
      <c r="AJ34" s="160" t="str">
        <f>IF(AJ33="","",VLOOKUP(AJ33,'【記載例】シフト記号表（勤務時間帯）'!$D$6:$X$47,21,FALSE))</f>
        <v/>
      </c>
      <c r="AK34" s="160">
        <f>IF(AK33="","",VLOOKUP(AK33,'【記載例】シフト記号表（勤務時間帯）'!$D$6:$X$47,21,FALSE))</f>
        <v>7.9999999999999982</v>
      </c>
      <c r="AL34" s="160" t="str">
        <f>IF(AL33="","",VLOOKUP(AL33,'【記載例】シフト記号表（勤務時間帯）'!$D$6:$X$47,21,FALSE))</f>
        <v/>
      </c>
      <c r="AM34" s="160">
        <f>IF(AM33="","",VLOOKUP(AM33,'【記載例】シフト記号表（勤務時間帯）'!$D$6:$X$47,21,FALSE))</f>
        <v>8</v>
      </c>
      <c r="AN34" s="160">
        <f>IF(AN33="","",VLOOKUP(AN33,'【記載例】シフト記号表（勤務時間帯）'!$D$6:$X$47,21,FALSE))</f>
        <v>8</v>
      </c>
      <c r="AO34" s="161">
        <f>IF(AO33="","",VLOOKUP(AO33,'【記載例】シフト記号表（勤務時間帯）'!$D$6:$X$47,21,FALSE))</f>
        <v>8</v>
      </c>
      <c r="AP34" s="159">
        <f>IF(AP33="","",VLOOKUP(AP33,'【記載例】シフト記号表（勤務時間帯）'!$D$6:$X$47,21,FALSE))</f>
        <v>8</v>
      </c>
      <c r="AQ34" s="160" t="str">
        <f>IF(AQ33="","",VLOOKUP(AQ33,'【記載例】シフト記号表（勤務時間帯）'!$D$6:$X$47,21,FALSE))</f>
        <v/>
      </c>
      <c r="AR34" s="160" t="str">
        <f>IF(AR33="","",VLOOKUP(AR33,'【記載例】シフト記号表（勤務時間帯）'!$D$6:$X$47,21,FALSE))</f>
        <v/>
      </c>
      <c r="AS34" s="160">
        <f>IF(AS33="","",VLOOKUP(AS33,'【記載例】シフト記号表（勤務時間帯）'!$D$6:$X$47,21,FALSE))</f>
        <v>8</v>
      </c>
      <c r="AT34" s="160">
        <f>IF(AT33="","",VLOOKUP(AT33,'【記載例】シフト記号表（勤務時間帯）'!$D$6:$X$47,21,FALSE))</f>
        <v>8</v>
      </c>
      <c r="AU34" s="160">
        <f>IF(AU33="","",VLOOKUP(AU33,'【記載例】シフト記号表（勤務時間帯）'!$D$6:$X$47,21,FALSE))</f>
        <v>8</v>
      </c>
      <c r="AV34" s="161">
        <f>IF(AV33="","",VLOOKUP(AV33,'【記載例】シフト記号表（勤務時間帯）'!$D$6:$X$47,21,FALSE))</f>
        <v>8</v>
      </c>
      <c r="AW34" s="159" t="str">
        <f>IF(AW33="","",VLOOKUP(AW33,'【記載例】シフト記号表（勤務時間帯）'!$D$6:$X$47,21,FALSE))</f>
        <v/>
      </c>
      <c r="AX34" s="160" t="str">
        <f>IF(AX33="","",VLOOKUP(AX33,'【記載例】シフト記号表（勤務時間帯）'!$D$6:$X$47,21,FALSE))</f>
        <v/>
      </c>
      <c r="AY34" s="160" t="str">
        <f>IF(AY33="","",VLOOKUP(AY33,'【記載例】シフト記号表（勤務時間帯）'!$D$6:$X$47,21,FALSE))</f>
        <v/>
      </c>
      <c r="AZ34" s="1199">
        <f>IF($BC$3="４週",SUM(U34:AV34),IF($BC$3="暦月",SUM(U34:AY34),""))</f>
        <v>160</v>
      </c>
      <c r="BA34" s="1200"/>
      <c r="BB34" s="1201">
        <f>IF($BC$3="４週",AZ34/4,IF($BC$3="暦月",(AZ34/($BC$8/7)),""))</f>
        <v>40</v>
      </c>
      <c r="BC34" s="1200"/>
      <c r="BD34" s="1193"/>
      <c r="BE34" s="1194"/>
      <c r="BF34" s="1194"/>
      <c r="BG34" s="1194"/>
      <c r="BH34" s="1195"/>
    </row>
    <row r="35" spans="2:60" ht="20.25" customHeight="1">
      <c r="B35" s="98"/>
      <c r="C35" s="1177"/>
      <c r="D35" s="1178"/>
      <c r="E35" s="1179"/>
      <c r="F35" s="136"/>
      <c r="G35" s="99" t="str">
        <f>C33</f>
        <v>介護従業者</v>
      </c>
      <c r="H35" s="1189"/>
      <c r="I35" s="1165"/>
      <c r="J35" s="1166"/>
      <c r="K35" s="1166"/>
      <c r="L35" s="1167"/>
      <c r="M35" s="1155"/>
      <c r="N35" s="1156"/>
      <c r="O35" s="1157"/>
      <c r="P35" s="22" t="s">
        <v>73</v>
      </c>
      <c r="Q35" s="23"/>
      <c r="R35" s="23"/>
      <c r="S35" s="15"/>
      <c r="T35" s="50"/>
      <c r="U35" s="162" t="str">
        <f>IF(U33="","",VLOOKUP(U33,'【記載例】シフト記号表（勤務時間帯）'!$D$6:$Z$47,23,FALSE))</f>
        <v>-</v>
      </c>
      <c r="V35" s="163" t="str">
        <f>IF(V33="","",VLOOKUP(V33,'【記載例】シフト記号表（勤務時間帯）'!$D$6:$Z$47,23,FALSE))</f>
        <v>-</v>
      </c>
      <c r="W35" s="163" t="str">
        <f>IF(W33="","",VLOOKUP(W33,'【記載例】シフト記号表（勤務時間帯）'!$D$6:$Z$47,23,FALSE))</f>
        <v/>
      </c>
      <c r="X35" s="163" t="str">
        <f>IF(X33="","",VLOOKUP(X33,'【記載例】シフト記号表（勤務時間帯）'!$D$6:$Z$47,23,FALSE))</f>
        <v>-</v>
      </c>
      <c r="Y35" s="163" t="str">
        <f>IF(Y33="","",VLOOKUP(Y33,'【記載例】シフト記号表（勤務時間帯）'!$D$6:$Z$47,23,FALSE))</f>
        <v>-</v>
      </c>
      <c r="Z35" s="163" t="str">
        <f>IF(Z33="","",VLOOKUP(Z33,'【記載例】シフト記号表（勤務時間帯）'!$D$6:$Z$47,23,FALSE))</f>
        <v>-</v>
      </c>
      <c r="AA35" s="164" t="str">
        <f>IF(AA33="","",VLOOKUP(AA33,'【記載例】シフト記号表（勤務時間帯）'!$D$6:$Z$47,23,FALSE))</f>
        <v/>
      </c>
      <c r="AB35" s="162" t="str">
        <f>IF(AB33="","",VLOOKUP(AB33,'【記載例】シフト記号表（勤務時間帯）'!$D$6:$Z$47,23,FALSE))</f>
        <v>-</v>
      </c>
      <c r="AC35" s="163" t="str">
        <f>IF(AC33="","",VLOOKUP(AC33,'【記載例】シフト記号表（勤務時間帯）'!$D$6:$Z$47,23,FALSE))</f>
        <v>-</v>
      </c>
      <c r="AD35" s="163" t="str">
        <f>IF(AD33="","",VLOOKUP(AD33,'【記載例】シフト記号表（勤務時間帯）'!$D$6:$Z$47,23,FALSE))</f>
        <v>-</v>
      </c>
      <c r="AE35" s="163" t="str">
        <f>IF(AE33="","",VLOOKUP(AE33,'【記載例】シフト記号表（勤務時間帯）'!$D$6:$Z$47,23,FALSE))</f>
        <v>-</v>
      </c>
      <c r="AF35" s="163" t="str">
        <f>IF(AF33="","",VLOOKUP(AF33,'【記載例】シフト記号表（勤務時間帯）'!$D$6:$Z$47,23,FALSE))</f>
        <v>-</v>
      </c>
      <c r="AG35" s="163" t="str">
        <f>IF(AG33="","",VLOOKUP(AG33,'【記載例】シフト記号表（勤務時間帯）'!$D$6:$Z$47,23,FALSE))</f>
        <v/>
      </c>
      <c r="AH35" s="164" t="str">
        <f>IF(AH33="","",VLOOKUP(AH33,'【記載例】シフト記号表（勤務時間帯）'!$D$6:$Z$47,23,FALSE))</f>
        <v/>
      </c>
      <c r="AI35" s="162" t="str">
        <f>IF(AI33="","",VLOOKUP(AI33,'【記載例】シフト記号表（勤務時間帯）'!$D$6:$Z$47,23,FALSE))</f>
        <v>-</v>
      </c>
      <c r="AJ35" s="163" t="str">
        <f>IF(AJ33="","",VLOOKUP(AJ33,'【記載例】シフト記号表（勤務時間帯）'!$D$6:$Z$47,23,FALSE))</f>
        <v/>
      </c>
      <c r="AK35" s="163" t="str">
        <f>IF(AK33="","",VLOOKUP(AK33,'【記載例】シフト記号表（勤務時間帯）'!$D$6:$Z$47,23,FALSE))</f>
        <v>-</v>
      </c>
      <c r="AL35" s="163" t="str">
        <f>IF(AL33="","",VLOOKUP(AL33,'【記載例】シフト記号表（勤務時間帯）'!$D$6:$Z$47,23,FALSE))</f>
        <v/>
      </c>
      <c r="AM35" s="163" t="str">
        <f>IF(AM33="","",VLOOKUP(AM33,'【記載例】シフト記号表（勤務時間帯）'!$D$6:$Z$47,23,FALSE))</f>
        <v>-</v>
      </c>
      <c r="AN35" s="163" t="str">
        <f>IF(AN33="","",VLOOKUP(AN33,'【記載例】シフト記号表（勤務時間帯）'!$D$6:$Z$47,23,FALSE))</f>
        <v>-</v>
      </c>
      <c r="AO35" s="164" t="str">
        <f>IF(AO33="","",VLOOKUP(AO33,'【記載例】シフト記号表（勤務時間帯）'!$D$6:$Z$47,23,FALSE))</f>
        <v>-</v>
      </c>
      <c r="AP35" s="162" t="str">
        <f>IF(AP33="","",VLOOKUP(AP33,'【記載例】シフト記号表（勤務時間帯）'!$D$6:$Z$47,23,FALSE))</f>
        <v>-</v>
      </c>
      <c r="AQ35" s="163" t="str">
        <f>IF(AQ33="","",VLOOKUP(AQ33,'【記載例】シフト記号表（勤務時間帯）'!$D$6:$Z$47,23,FALSE))</f>
        <v/>
      </c>
      <c r="AR35" s="163" t="str">
        <f>IF(AR33="","",VLOOKUP(AR33,'【記載例】シフト記号表（勤務時間帯）'!$D$6:$Z$47,23,FALSE))</f>
        <v/>
      </c>
      <c r="AS35" s="163" t="str">
        <f>IF(AS33="","",VLOOKUP(AS33,'【記載例】シフト記号表（勤務時間帯）'!$D$6:$Z$47,23,FALSE))</f>
        <v>-</v>
      </c>
      <c r="AT35" s="163" t="str">
        <f>IF(AT33="","",VLOOKUP(AT33,'【記載例】シフト記号表（勤務時間帯）'!$D$6:$Z$47,23,FALSE))</f>
        <v>-</v>
      </c>
      <c r="AU35" s="163" t="str">
        <f>IF(AU33="","",VLOOKUP(AU33,'【記載例】シフト記号表（勤務時間帯）'!$D$6:$Z$47,23,FALSE))</f>
        <v>-</v>
      </c>
      <c r="AV35" s="164" t="str">
        <f>IF(AV33="","",VLOOKUP(AV33,'【記載例】シフト記号表（勤務時間帯）'!$D$6:$Z$47,23,FALSE))</f>
        <v>-</v>
      </c>
      <c r="AW35" s="162" t="str">
        <f>IF(AW33="","",VLOOKUP(AW33,'【記載例】シフト記号表（勤務時間帯）'!$D$6:$Z$47,23,FALSE))</f>
        <v/>
      </c>
      <c r="AX35" s="163" t="str">
        <f>IF(AX33="","",VLOOKUP(AX33,'【記載例】シフト記号表（勤務時間帯）'!$D$6:$Z$47,23,FALSE))</f>
        <v/>
      </c>
      <c r="AY35" s="163" t="str">
        <f>IF(AY33="","",VLOOKUP(AY33,'【記載例】シフト記号表（勤務時間帯）'!$D$6:$Z$47,23,FALSE))</f>
        <v/>
      </c>
      <c r="AZ35" s="1202">
        <f>IF($BC$3="４週",SUM(U35:AV35),IF($BC$3="暦月",SUM(U35:AY35),""))</f>
        <v>0</v>
      </c>
      <c r="BA35" s="1203"/>
      <c r="BB35" s="1204">
        <f>IF($BC$3="４週",AZ35/4,IF($BC$3="暦月",(AZ35/($BC$8/7)),""))</f>
        <v>0</v>
      </c>
      <c r="BC35" s="1203"/>
      <c r="BD35" s="1196"/>
      <c r="BE35" s="1197"/>
      <c r="BF35" s="1197"/>
      <c r="BG35" s="1197"/>
      <c r="BH35" s="1198"/>
    </row>
    <row r="36" spans="2:60" ht="20.25" customHeight="1">
      <c r="B36" s="100"/>
      <c r="C36" s="1171" t="s">
        <v>85</v>
      </c>
      <c r="D36" s="1172"/>
      <c r="E36" s="1173"/>
      <c r="F36" s="95"/>
      <c r="G36" s="97"/>
      <c r="H36" s="1183" t="s">
        <v>105</v>
      </c>
      <c r="I36" s="1159" t="s">
        <v>106</v>
      </c>
      <c r="J36" s="1160"/>
      <c r="K36" s="1160"/>
      <c r="L36" s="1161"/>
      <c r="M36" s="1149" t="s">
        <v>125</v>
      </c>
      <c r="N36" s="1150"/>
      <c r="O36" s="1151"/>
      <c r="P36" s="18" t="s">
        <v>18</v>
      </c>
      <c r="Q36" s="25"/>
      <c r="R36" s="25"/>
      <c r="S36" s="13"/>
      <c r="T36" s="51"/>
      <c r="U36" s="165" t="s">
        <v>208</v>
      </c>
      <c r="V36" s="166"/>
      <c r="W36" s="166" t="s">
        <v>151</v>
      </c>
      <c r="X36" s="166"/>
      <c r="Y36" s="166" t="s">
        <v>160</v>
      </c>
      <c r="Z36" s="166" t="s">
        <v>161</v>
      </c>
      <c r="AA36" s="167" t="s">
        <v>209</v>
      </c>
      <c r="AB36" s="165"/>
      <c r="AC36" s="166" t="s">
        <v>160</v>
      </c>
      <c r="AD36" s="166" t="s">
        <v>161</v>
      </c>
      <c r="AE36" s="166" t="s">
        <v>209</v>
      </c>
      <c r="AF36" s="166"/>
      <c r="AG36" s="166" t="s">
        <v>160</v>
      </c>
      <c r="AH36" s="167" t="s">
        <v>161</v>
      </c>
      <c r="AI36" s="165"/>
      <c r="AJ36" s="166" t="s">
        <v>153</v>
      </c>
      <c r="AK36" s="166" t="s">
        <v>153</v>
      </c>
      <c r="AL36" s="166" t="s">
        <v>209</v>
      </c>
      <c r="AM36" s="166" t="s">
        <v>153</v>
      </c>
      <c r="AN36" s="166"/>
      <c r="AO36" s="167" t="s">
        <v>160</v>
      </c>
      <c r="AP36" s="165" t="s">
        <v>161</v>
      </c>
      <c r="AQ36" s="166" t="s">
        <v>209</v>
      </c>
      <c r="AR36" s="166" t="s">
        <v>153</v>
      </c>
      <c r="AS36" s="166"/>
      <c r="AT36" s="166" t="s">
        <v>153</v>
      </c>
      <c r="AU36" s="166" t="s">
        <v>209</v>
      </c>
      <c r="AV36" s="167"/>
      <c r="AW36" s="165"/>
      <c r="AX36" s="166"/>
      <c r="AY36" s="166"/>
      <c r="AZ36" s="1158"/>
      <c r="BA36" s="1146"/>
      <c r="BB36" s="1145"/>
      <c r="BC36" s="1146"/>
      <c r="BD36" s="1190"/>
      <c r="BE36" s="1191"/>
      <c r="BF36" s="1191"/>
      <c r="BG36" s="1191"/>
      <c r="BH36" s="1192"/>
    </row>
    <row r="37" spans="2:60" ht="20.25" customHeight="1">
      <c r="B37" s="96">
        <f>B34+1</f>
        <v>6</v>
      </c>
      <c r="C37" s="1174"/>
      <c r="D37" s="1175"/>
      <c r="E37" s="1176"/>
      <c r="F37" s="95" t="str">
        <f>C36</f>
        <v>介護従業者</v>
      </c>
      <c r="G37" s="97"/>
      <c r="H37" s="1184"/>
      <c r="I37" s="1162"/>
      <c r="J37" s="1163"/>
      <c r="K37" s="1163"/>
      <c r="L37" s="1164"/>
      <c r="M37" s="1152"/>
      <c r="N37" s="1153"/>
      <c r="O37" s="1154"/>
      <c r="P37" s="20" t="s">
        <v>72</v>
      </c>
      <c r="Q37" s="21"/>
      <c r="R37" s="21"/>
      <c r="S37" s="16"/>
      <c r="T37" s="46"/>
      <c r="U37" s="159">
        <f>IF(U36="","",VLOOKUP(U36,'【記載例】シフト記号表（勤務時間帯）'!$D$6:$X$47,21,FALSE))</f>
        <v>7.9999999999999982</v>
      </c>
      <c r="V37" s="160" t="str">
        <f>IF(V36="","",VLOOKUP(V36,'【記載例】シフト記号表（勤務時間帯）'!$D$6:$X$47,21,FALSE))</f>
        <v/>
      </c>
      <c r="W37" s="160">
        <f>IF(W36="","",VLOOKUP(W36,'【記載例】シフト記号表（勤務時間帯）'!$D$6:$X$47,21,FALSE))</f>
        <v>7.9999999999999982</v>
      </c>
      <c r="X37" s="160" t="str">
        <f>IF(X36="","",VLOOKUP(X36,'【記載例】シフト記号表（勤務時間帯）'!$D$6:$X$47,21,FALSE))</f>
        <v/>
      </c>
      <c r="Y37" s="160">
        <f>IF(Y36="","",VLOOKUP(Y36,'【記載例】シフト記号表（勤務時間帯）'!$D$6:$X$47,21,FALSE))</f>
        <v>3</v>
      </c>
      <c r="Z37" s="160">
        <f>IF(Z36="","",VLOOKUP(Z36,'【記載例】シフト記号表（勤務時間帯）'!$D$6:$X$47,21,FALSE))</f>
        <v>3</v>
      </c>
      <c r="AA37" s="161">
        <f>IF(AA36="","",VLOOKUP(AA36,'【記載例】シフト記号表（勤務時間帯）'!$D$6:$X$47,21,FALSE))</f>
        <v>8</v>
      </c>
      <c r="AB37" s="159" t="str">
        <f>IF(AB36="","",VLOOKUP(AB36,'【記載例】シフト記号表（勤務時間帯）'!$D$6:$X$47,21,FALSE))</f>
        <v/>
      </c>
      <c r="AC37" s="160">
        <f>IF(AC36="","",VLOOKUP(AC36,'【記載例】シフト記号表（勤務時間帯）'!$D$6:$X$47,21,FALSE))</f>
        <v>3</v>
      </c>
      <c r="AD37" s="160">
        <f>IF(AD36="","",VLOOKUP(AD36,'【記載例】シフト記号表（勤務時間帯）'!$D$6:$X$47,21,FALSE))</f>
        <v>3</v>
      </c>
      <c r="AE37" s="160">
        <f>IF(AE36="","",VLOOKUP(AE36,'【記載例】シフト記号表（勤務時間帯）'!$D$6:$X$47,21,FALSE))</f>
        <v>8</v>
      </c>
      <c r="AF37" s="160" t="str">
        <f>IF(AF36="","",VLOOKUP(AF36,'【記載例】シフト記号表（勤務時間帯）'!$D$6:$X$47,21,FALSE))</f>
        <v/>
      </c>
      <c r="AG37" s="160">
        <f>IF(AG36="","",VLOOKUP(AG36,'【記載例】シフト記号表（勤務時間帯）'!$D$6:$X$47,21,FALSE))</f>
        <v>3</v>
      </c>
      <c r="AH37" s="161">
        <f>IF(AH36="","",VLOOKUP(AH36,'【記載例】シフト記号表（勤務時間帯）'!$D$6:$X$47,21,FALSE))</f>
        <v>3</v>
      </c>
      <c r="AI37" s="159" t="str">
        <f>IF(AI36="","",VLOOKUP(AI36,'【記載例】シフト記号表（勤務時間帯）'!$D$6:$X$47,21,FALSE))</f>
        <v/>
      </c>
      <c r="AJ37" s="160">
        <f>IF(AJ36="","",VLOOKUP(AJ36,'【記載例】シフト記号表（勤務時間帯）'!$D$6:$X$47,21,FALSE))</f>
        <v>8</v>
      </c>
      <c r="AK37" s="160">
        <f>IF(AK36="","",VLOOKUP(AK36,'【記載例】シフト記号表（勤務時間帯）'!$D$6:$X$47,21,FALSE))</f>
        <v>8</v>
      </c>
      <c r="AL37" s="160">
        <f>IF(AL36="","",VLOOKUP(AL36,'【記載例】シフト記号表（勤務時間帯）'!$D$6:$X$47,21,FALSE))</f>
        <v>8</v>
      </c>
      <c r="AM37" s="160">
        <f>IF(AM36="","",VLOOKUP(AM36,'【記載例】シフト記号表（勤務時間帯）'!$D$6:$X$47,21,FALSE))</f>
        <v>8</v>
      </c>
      <c r="AN37" s="160" t="str">
        <f>IF(AN36="","",VLOOKUP(AN36,'【記載例】シフト記号表（勤務時間帯）'!$D$6:$X$47,21,FALSE))</f>
        <v/>
      </c>
      <c r="AO37" s="161">
        <f>IF(AO36="","",VLOOKUP(AO36,'【記載例】シフト記号表（勤務時間帯）'!$D$6:$X$47,21,FALSE))</f>
        <v>3</v>
      </c>
      <c r="AP37" s="159">
        <f>IF(AP36="","",VLOOKUP(AP36,'【記載例】シフト記号表（勤務時間帯）'!$D$6:$X$47,21,FALSE))</f>
        <v>3</v>
      </c>
      <c r="AQ37" s="160">
        <f>IF(AQ36="","",VLOOKUP(AQ36,'【記載例】シフト記号表（勤務時間帯）'!$D$6:$X$47,21,FALSE))</f>
        <v>8</v>
      </c>
      <c r="AR37" s="160">
        <f>IF(AR36="","",VLOOKUP(AR36,'【記載例】シフト記号表（勤務時間帯）'!$D$6:$X$47,21,FALSE))</f>
        <v>8</v>
      </c>
      <c r="AS37" s="160" t="str">
        <f>IF(AS36="","",VLOOKUP(AS36,'【記載例】シフト記号表（勤務時間帯）'!$D$6:$X$47,21,FALSE))</f>
        <v/>
      </c>
      <c r="AT37" s="160">
        <f>IF(AT36="","",VLOOKUP(AT36,'【記載例】シフト記号表（勤務時間帯）'!$D$6:$X$47,21,FALSE))</f>
        <v>8</v>
      </c>
      <c r="AU37" s="160">
        <f>IF(AU36="","",VLOOKUP(AU36,'【記載例】シフト記号表（勤務時間帯）'!$D$6:$X$47,21,FALSE))</f>
        <v>8</v>
      </c>
      <c r="AV37" s="161" t="str">
        <f>IF(AV36="","",VLOOKUP(AV36,'【記載例】シフト記号表（勤務時間帯）'!$D$6:$X$47,21,FALSE))</f>
        <v/>
      </c>
      <c r="AW37" s="159" t="str">
        <f>IF(AW36="","",VLOOKUP(AW36,'【記載例】シフト記号表（勤務時間帯）'!$D$6:$X$47,21,FALSE))</f>
        <v/>
      </c>
      <c r="AX37" s="160" t="str">
        <f>IF(AX36="","",VLOOKUP(AX36,'【記載例】シフト記号表（勤務時間帯）'!$D$6:$X$47,21,FALSE))</f>
        <v/>
      </c>
      <c r="AY37" s="160" t="str">
        <f>IF(AY36="","",VLOOKUP(AY36,'【記載例】シフト記号表（勤務時間帯）'!$D$6:$X$47,21,FALSE))</f>
        <v/>
      </c>
      <c r="AZ37" s="1199">
        <f>IF($BC$3="４週",SUM(U37:AV37),IF($BC$3="暦月",SUM(U37:AY37),""))</f>
        <v>120</v>
      </c>
      <c r="BA37" s="1200"/>
      <c r="BB37" s="1201">
        <f>IF($BC$3="４週",AZ37/4,IF($BC$3="暦月",(AZ37/($BC$8/7)),""))</f>
        <v>30</v>
      </c>
      <c r="BC37" s="1200"/>
      <c r="BD37" s="1193"/>
      <c r="BE37" s="1194"/>
      <c r="BF37" s="1194"/>
      <c r="BG37" s="1194"/>
      <c r="BH37" s="1195"/>
    </row>
    <row r="38" spans="2:60" ht="20.25" customHeight="1">
      <c r="B38" s="98"/>
      <c r="C38" s="1177"/>
      <c r="D38" s="1178"/>
      <c r="E38" s="1179"/>
      <c r="F38" s="136"/>
      <c r="G38" s="99" t="str">
        <f>C36</f>
        <v>介護従業者</v>
      </c>
      <c r="H38" s="1189"/>
      <c r="I38" s="1165"/>
      <c r="J38" s="1166"/>
      <c r="K38" s="1166"/>
      <c r="L38" s="1167"/>
      <c r="M38" s="1155"/>
      <c r="N38" s="1156"/>
      <c r="O38" s="1157"/>
      <c r="P38" s="22" t="s">
        <v>73</v>
      </c>
      <c r="Q38" s="26"/>
      <c r="R38" s="26"/>
      <c r="S38" s="14"/>
      <c r="T38" s="47"/>
      <c r="U38" s="162" t="str">
        <f>IF(U36="","",VLOOKUP(U36,'【記載例】シフト記号表（勤務時間帯）'!$D$6:$Z$47,23,FALSE))</f>
        <v>-</v>
      </c>
      <c r="V38" s="163" t="str">
        <f>IF(V36="","",VLOOKUP(V36,'【記載例】シフト記号表（勤務時間帯）'!$D$6:$Z$47,23,FALSE))</f>
        <v/>
      </c>
      <c r="W38" s="163" t="str">
        <f>IF(W36="","",VLOOKUP(W36,'【記載例】シフト記号表（勤務時間帯）'!$D$6:$Z$47,23,FALSE))</f>
        <v>-</v>
      </c>
      <c r="X38" s="163" t="str">
        <f>IF(X36="","",VLOOKUP(X36,'【記載例】シフト記号表（勤務時間帯）'!$D$6:$Z$47,23,FALSE))</f>
        <v/>
      </c>
      <c r="Y38" s="163">
        <f>IF(Y36="","",VLOOKUP(Y36,'【記載例】シフト記号表（勤務時間帯）'!$D$6:$Z$47,23,FALSE))</f>
        <v>3.9999999999999991</v>
      </c>
      <c r="Z38" s="163">
        <f>IF(Z36="","",VLOOKUP(Z36,'【記載例】シフト記号表（勤務時間帯）'!$D$6:$Z$47,23,FALSE))</f>
        <v>6</v>
      </c>
      <c r="AA38" s="164" t="str">
        <f>IF(AA36="","",VLOOKUP(AA36,'【記載例】シフト記号表（勤務時間帯）'!$D$6:$Z$47,23,FALSE))</f>
        <v>-</v>
      </c>
      <c r="AB38" s="162" t="str">
        <f>IF(AB36="","",VLOOKUP(AB36,'【記載例】シフト記号表（勤務時間帯）'!$D$6:$Z$47,23,FALSE))</f>
        <v/>
      </c>
      <c r="AC38" s="163">
        <f>IF(AC36="","",VLOOKUP(AC36,'【記載例】シフト記号表（勤務時間帯）'!$D$6:$Z$47,23,FALSE))</f>
        <v>3.9999999999999991</v>
      </c>
      <c r="AD38" s="163">
        <f>IF(AD36="","",VLOOKUP(AD36,'【記載例】シフト記号表（勤務時間帯）'!$D$6:$Z$47,23,FALSE))</f>
        <v>6</v>
      </c>
      <c r="AE38" s="163" t="str">
        <f>IF(AE36="","",VLOOKUP(AE36,'【記載例】シフト記号表（勤務時間帯）'!$D$6:$Z$47,23,FALSE))</f>
        <v>-</v>
      </c>
      <c r="AF38" s="163" t="str">
        <f>IF(AF36="","",VLOOKUP(AF36,'【記載例】シフト記号表（勤務時間帯）'!$D$6:$Z$47,23,FALSE))</f>
        <v/>
      </c>
      <c r="AG38" s="163">
        <f>IF(AG36="","",VLOOKUP(AG36,'【記載例】シフト記号表（勤務時間帯）'!$D$6:$Z$47,23,FALSE))</f>
        <v>3.9999999999999991</v>
      </c>
      <c r="AH38" s="164">
        <f>IF(AH36="","",VLOOKUP(AH36,'【記載例】シフト記号表（勤務時間帯）'!$D$6:$Z$47,23,FALSE))</f>
        <v>6</v>
      </c>
      <c r="AI38" s="162" t="str">
        <f>IF(AI36="","",VLOOKUP(AI36,'【記載例】シフト記号表（勤務時間帯）'!$D$6:$Z$47,23,FALSE))</f>
        <v/>
      </c>
      <c r="AJ38" s="163" t="str">
        <f>IF(AJ36="","",VLOOKUP(AJ36,'【記載例】シフト記号表（勤務時間帯）'!$D$6:$Z$47,23,FALSE))</f>
        <v>-</v>
      </c>
      <c r="AK38" s="163" t="str">
        <f>IF(AK36="","",VLOOKUP(AK36,'【記載例】シフト記号表（勤務時間帯）'!$D$6:$Z$47,23,FALSE))</f>
        <v>-</v>
      </c>
      <c r="AL38" s="163" t="str">
        <f>IF(AL36="","",VLOOKUP(AL36,'【記載例】シフト記号表（勤務時間帯）'!$D$6:$Z$47,23,FALSE))</f>
        <v>-</v>
      </c>
      <c r="AM38" s="163" t="str">
        <f>IF(AM36="","",VLOOKUP(AM36,'【記載例】シフト記号表（勤務時間帯）'!$D$6:$Z$47,23,FALSE))</f>
        <v>-</v>
      </c>
      <c r="AN38" s="163" t="str">
        <f>IF(AN36="","",VLOOKUP(AN36,'【記載例】シフト記号表（勤務時間帯）'!$D$6:$Z$47,23,FALSE))</f>
        <v/>
      </c>
      <c r="AO38" s="164">
        <f>IF(AO36="","",VLOOKUP(AO36,'【記載例】シフト記号表（勤務時間帯）'!$D$6:$Z$47,23,FALSE))</f>
        <v>3.9999999999999991</v>
      </c>
      <c r="AP38" s="162">
        <f>IF(AP36="","",VLOOKUP(AP36,'【記載例】シフト記号表（勤務時間帯）'!$D$6:$Z$47,23,FALSE))</f>
        <v>6</v>
      </c>
      <c r="AQ38" s="163" t="str">
        <f>IF(AQ36="","",VLOOKUP(AQ36,'【記載例】シフト記号表（勤務時間帯）'!$D$6:$Z$47,23,FALSE))</f>
        <v>-</v>
      </c>
      <c r="AR38" s="163" t="str">
        <f>IF(AR36="","",VLOOKUP(AR36,'【記載例】シフト記号表（勤務時間帯）'!$D$6:$Z$47,23,FALSE))</f>
        <v>-</v>
      </c>
      <c r="AS38" s="163" t="str">
        <f>IF(AS36="","",VLOOKUP(AS36,'【記載例】シフト記号表（勤務時間帯）'!$D$6:$Z$47,23,FALSE))</f>
        <v/>
      </c>
      <c r="AT38" s="163" t="str">
        <f>IF(AT36="","",VLOOKUP(AT36,'【記載例】シフト記号表（勤務時間帯）'!$D$6:$Z$47,23,FALSE))</f>
        <v>-</v>
      </c>
      <c r="AU38" s="163" t="str">
        <f>IF(AU36="","",VLOOKUP(AU36,'【記載例】シフト記号表（勤務時間帯）'!$D$6:$Z$47,23,FALSE))</f>
        <v>-</v>
      </c>
      <c r="AV38" s="164" t="str">
        <f>IF(AV36="","",VLOOKUP(AV36,'【記載例】シフト記号表（勤務時間帯）'!$D$6:$Z$47,23,FALSE))</f>
        <v/>
      </c>
      <c r="AW38" s="162" t="str">
        <f>IF(AW36="","",VLOOKUP(AW36,'【記載例】シフト記号表（勤務時間帯）'!$D$6:$Z$47,23,FALSE))</f>
        <v/>
      </c>
      <c r="AX38" s="163" t="str">
        <f>IF(AX36="","",VLOOKUP(AX36,'【記載例】シフト記号表（勤務時間帯）'!$D$6:$Z$47,23,FALSE))</f>
        <v/>
      </c>
      <c r="AY38" s="163" t="str">
        <f>IF(AY36="","",VLOOKUP(AY36,'【記載例】シフト記号表（勤務時間帯）'!$D$6:$Z$47,23,FALSE))</f>
        <v/>
      </c>
      <c r="AZ38" s="1202">
        <f>IF($BC$3="４週",SUM(U38:AV38),IF($BC$3="暦月",SUM(U38:AY38),""))</f>
        <v>40</v>
      </c>
      <c r="BA38" s="1203"/>
      <c r="BB38" s="1204">
        <f>IF($BC$3="４週",AZ38/4,IF($BC$3="暦月",(AZ38/($BC$8/7)),""))</f>
        <v>10</v>
      </c>
      <c r="BC38" s="1203"/>
      <c r="BD38" s="1196"/>
      <c r="BE38" s="1197"/>
      <c r="BF38" s="1197"/>
      <c r="BG38" s="1197"/>
      <c r="BH38" s="1198"/>
    </row>
    <row r="39" spans="2:60" ht="20.25" customHeight="1">
      <c r="B39" s="100"/>
      <c r="C39" s="1171" t="s">
        <v>85</v>
      </c>
      <c r="D39" s="1172"/>
      <c r="E39" s="1173"/>
      <c r="F39" s="95"/>
      <c r="G39" s="97"/>
      <c r="H39" s="1183" t="s">
        <v>105</v>
      </c>
      <c r="I39" s="1159" t="s">
        <v>106</v>
      </c>
      <c r="J39" s="1160"/>
      <c r="K39" s="1160"/>
      <c r="L39" s="1161"/>
      <c r="M39" s="1149" t="s">
        <v>126</v>
      </c>
      <c r="N39" s="1150"/>
      <c r="O39" s="1151"/>
      <c r="P39" s="18" t="s">
        <v>18</v>
      </c>
      <c r="Q39" s="24"/>
      <c r="R39" s="24"/>
      <c r="S39" s="12"/>
      <c r="T39" s="48"/>
      <c r="U39" s="165"/>
      <c r="V39" s="166" t="s">
        <v>151</v>
      </c>
      <c r="W39" s="166" t="s">
        <v>160</v>
      </c>
      <c r="X39" s="166" t="s">
        <v>161</v>
      </c>
      <c r="Y39" s="166" t="s">
        <v>208</v>
      </c>
      <c r="Z39" s="166"/>
      <c r="AA39" s="167" t="s">
        <v>151</v>
      </c>
      <c r="AB39" s="165" t="s">
        <v>209</v>
      </c>
      <c r="AC39" s="166" t="s">
        <v>209</v>
      </c>
      <c r="AD39" s="166"/>
      <c r="AE39" s="166"/>
      <c r="AF39" s="166" t="s">
        <v>160</v>
      </c>
      <c r="AG39" s="166" t="s">
        <v>161</v>
      </c>
      <c r="AH39" s="167" t="s">
        <v>209</v>
      </c>
      <c r="AI39" s="165" t="s">
        <v>208</v>
      </c>
      <c r="AJ39" s="166"/>
      <c r="AK39" s="166" t="s">
        <v>160</v>
      </c>
      <c r="AL39" s="166" t="s">
        <v>161</v>
      </c>
      <c r="AM39" s="166"/>
      <c r="AN39" s="166" t="s">
        <v>151</v>
      </c>
      <c r="AO39" s="167" t="s">
        <v>151</v>
      </c>
      <c r="AP39" s="165" t="s">
        <v>153</v>
      </c>
      <c r="AQ39" s="166"/>
      <c r="AR39" s="166" t="s">
        <v>151</v>
      </c>
      <c r="AS39" s="166" t="s">
        <v>152</v>
      </c>
      <c r="AT39" s="166" t="s">
        <v>160</v>
      </c>
      <c r="AU39" s="166" t="s">
        <v>161</v>
      </c>
      <c r="AV39" s="167"/>
      <c r="AW39" s="165"/>
      <c r="AX39" s="166"/>
      <c r="AY39" s="166"/>
      <c r="AZ39" s="1158"/>
      <c r="BA39" s="1146"/>
      <c r="BB39" s="1145"/>
      <c r="BC39" s="1146"/>
      <c r="BD39" s="1190"/>
      <c r="BE39" s="1191"/>
      <c r="BF39" s="1191"/>
      <c r="BG39" s="1191"/>
      <c r="BH39" s="1192"/>
    </row>
    <row r="40" spans="2:60" ht="20.25" customHeight="1">
      <c r="B40" s="96">
        <f>B37+1</f>
        <v>7</v>
      </c>
      <c r="C40" s="1174"/>
      <c r="D40" s="1175"/>
      <c r="E40" s="1176"/>
      <c r="F40" s="95" t="str">
        <f>C39</f>
        <v>介護従業者</v>
      </c>
      <c r="G40" s="97"/>
      <c r="H40" s="1184"/>
      <c r="I40" s="1162"/>
      <c r="J40" s="1163"/>
      <c r="K40" s="1163"/>
      <c r="L40" s="1164"/>
      <c r="M40" s="1152"/>
      <c r="N40" s="1153"/>
      <c r="O40" s="1154"/>
      <c r="P40" s="20" t="s">
        <v>72</v>
      </c>
      <c r="Q40" s="21"/>
      <c r="R40" s="21"/>
      <c r="S40" s="16"/>
      <c r="T40" s="46"/>
      <c r="U40" s="159" t="str">
        <f>IF(U39="","",VLOOKUP(U39,'【記載例】シフト記号表（勤務時間帯）'!$D$6:$X$47,21,FALSE))</f>
        <v/>
      </c>
      <c r="V40" s="160">
        <f>IF(V39="","",VLOOKUP(V39,'【記載例】シフト記号表（勤務時間帯）'!$D$6:$X$47,21,FALSE))</f>
        <v>7.9999999999999982</v>
      </c>
      <c r="W40" s="160">
        <f>IF(W39="","",VLOOKUP(W39,'【記載例】シフト記号表（勤務時間帯）'!$D$6:$X$47,21,FALSE))</f>
        <v>3</v>
      </c>
      <c r="X40" s="160">
        <f>IF(X39="","",VLOOKUP(X39,'【記載例】シフト記号表（勤務時間帯）'!$D$6:$X$47,21,FALSE))</f>
        <v>3</v>
      </c>
      <c r="Y40" s="160">
        <f>IF(Y39="","",VLOOKUP(Y39,'【記載例】シフト記号表（勤務時間帯）'!$D$6:$X$47,21,FALSE))</f>
        <v>7.9999999999999982</v>
      </c>
      <c r="Z40" s="160" t="str">
        <f>IF(Z39="","",VLOOKUP(Z39,'【記載例】シフト記号表（勤務時間帯）'!$D$6:$X$47,21,FALSE))</f>
        <v/>
      </c>
      <c r="AA40" s="161">
        <f>IF(AA39="","",VLOOKUP(AA39,'【記載例】シフト記号表（勤務時間帯）'!$D$6:$X$47,21,FALSE))</f>
        <v>7.9999999999999982</v>
      </c>
      <c r="AB40" s="159">
        <f>IF(AB39="","",VLOOKUP(AB39,'【記載例】シフト記号表（勤務時間帯）'!$D$6:$X$47,21,FALSE))</f>
        <v>8</v>
      </c>
      <c r="AC40" s="160">
        <f>IF(AC39="","",VLOOKUP(AC39,'【記載例】シフト記号表（勤務時間帯）'!$D$6:$X$47,21,FALSE))</f>
        <v>8</v>
      </c>
      <c r="AD40" s="160" t="str">
        <f>IF(AD39="","",VLOOKUP(AD39,'【記載例】シフト記号表（勤務時間帯）'!$D$6:$X$47,21,FALSE))</f>
        <v/>
      </c>
      <c r="AE40" s="160" t="str">
        <f>IF(AE39="","",VLOOKUP(AE39,'【記載例】シフト記号表（勤務時間帯）'!$D$6:$X$47,21,FALSE))</f>
        <v/>
      </c>
      <c r="AF40" s="160">
        <f>IF(AF39="","",VLOOKUP(AF39,'【記載例】シフト記号表（勤務時間帯）'!$D$6:$X$47,21,FALSE))</f>
        <v>3</v>
      </c>
      <c r="AG40" s="160">
        <f>IF(AG39="","",VLOOKUP(AG39,'【記載例】シフト記号表（勤務時間帯）'!$D$6:$X$47,21,FALSE))</f>
        <v>3</v>
      </c>
      <c r="AH40" s="161">
        <f>IF(AH39="","",VLOOKUP(AH39,'【記載例】シフト記号表（勤務時間帯）'!$D$6:$X$47,21,FALSE))</f>
        <v>8</v>
      </c>
      <c r="AI40" s="159">
        <f>IF(AI39="","",VLOOKUP(AI39,'【記載例】シフト記号表（勤務時間帯）'!$D$6:$X$47,21,FALSE))</f>
        <v>7.9999999999999982</v>
      </c>
      <c r="AJ40" s="160" t="str">
        <f>IF(AJ39="","",VLOOKUP(AJ39,'【記載例】シフト記号表（勤務時間帯）'!$D$6:$X$47,21,FALSE))</f>
        <v/>
      </c>
      <c r="AK40" s="160">
        <f>IF(AK39="","",VLOOKUP(AK39,'【記載例】シフト記号表（勤務時間帯）'!$D$6:$X$47,21,FALSE))</f>
        <v>3</v>
      </c>
      <c r="AL40" s="160">
        <f>IF(AL39="","",VLOOKUP(AL39,'【記載例】シフト記号表（勤務時間帯）'!$D$6:$X$47,21,FALSE))</f>
        <v>3</v>
      </c>
      <c r="AM40" s="160" t="str">
        <f>IF(AM39="","",VLOOKUP(AM39,'【記載例】シフト記号表（勤務時間帯）'!$D$6:$X$47,21,FALSE))</f>
        <v/>
      </c>
      <c r="AN40" s="160">
        <f>IF(AN39="","",VLOOKUP(AN39,'【記載例】シフト記号表（勤務時間帯）'!$D$6:$X$47,21,FALSE))</f>
        <v>7.9999999999999982</v>
      </c>
      <c r="AO40" s="161">
        <f>IF(AO39="","",VLOOKUP(AO39,'【記載例】シフト記号表（勤務時間帯）'!$D$6:$X$47,21,FALSE))</f>
        <v>7.9999999999999982</v>
      </c>
      <c r="AP40" s="159">
        <f>IF(AP39="","",VLOOKUP(AP39,'【記載例】シフト記号表（勤務時間帯）'!$D$6:$X$47,21,FALSE))</f>
        <v>8</v>
      </c>
      <c r="AQ40" s="160" t="str">
        <f>IF(AQ39="","",VLOOKUP(AQ39,'【記載例】シフト記号表（勤務時間帯）'!$D$6:$X$47,21,FALSE))</f>
        <v/>
      </c>
      <c r="AR40" s="160">
        <f>IF(AR39="","",VLOOKUP(AR39,'【記載例】シフト記号表（勤務時間帯）'!$D$6:$X$47,21,FALSE))</f>
        <v>7.9999999999999982</v>
      </c>
      <c r="AS40" s="160">
        <f>IF(AS39="","",VLOOKUP(AS39,'【記載例】シフト記号表（勤務時間帯）'!$D$6:$X$47,21,FALSE))</f>
        <v>8</v>
      </c>
      <c r="AT40" s="160">
        <f>IF(AT39="","",VLOOKUP(AT39,'【記載例】シフト記号表（勤務時間帯）'!$D$6:$X$47,21,FALSE))</f>
        <v>3</v>
      </c>
      <c r="AU40" s="160">
        <f>IF(AU39="","",VLOOKUP(AU39,'【記載例】シフト記号表（勤務時間帯）'!$D$6:$X$47,21,FALSE))</f>
        <v>3</v>
      </c>
      <c r="AV40" s="161" t="str">
        <f>IF(AV39="","",VLOOKUP(AV39,'【記載例】シフト記号表（勤務時間帯）'!$D$6:$X$47,21,FALSE))</f>
        <v/>
      </c>
      <c r="AW40" s="159" t="str">
        <f>IF(AW39="","",VLOOKUP(AW39,'【記載例】シフト記号表（勤務時間帯）'!$D$6:$X$47,21,FALSE))</f>
        <v/>
      </c>
      <c r="AX40" s="160" t="str">
        <f>IF(AX39="","",VLOOKUP(AX39,'【記載例】シフト記号表（勤務時間帯）'!$D$6:$X$47,21,FALSE))</f>
        <v/>
      </c>
      <c r="AY40" s="160" t="str">
        <f>IF(AY39="","",VLOOKUP(AY39,'【記載例】シフト記号表（勤務時間帯）'!$D$6:$X$47,21,FALSE))</f>
        <v/>
      </c>
      <c r="AZ40" s="1199">
        <f>IF($BC$3="４週",SUM(U40:AV40),IF($BC$3="暦月",SUM(U40:AY40),""))</f>
        <v>119.99999999999999</v>
      </c>
      <c r="BA40" s="1200"/>
      <c r="BB40" s="1201">
        <f>IF($BC$3="４週",AZ40/4,IF($BC$3="暦月",(AZ40/($BC$8/7)),""))</f>
        <v>29.999999999999996</v>
      </c>
      <c r="BC40" s="1200"/>
      <c r="BD40" s="1193"/>
      <c r="BE40" s="1194"/>
      <c r="BF40" s="1194"/>
      <c r="BG40" s="1194"/>
      <c r="BH40" s="1195"/>
    </row>
    <row r="41" spans="2:60" ht="20.25" customHeight="1">
      <c r="B41" s="98"/>
      <c r="C41" s="1177"/>
      <c r="D41" s="1178"/>
      <c r="E41" s="1179"/>
      <c r="F41" s="136"/>
      <c r="G41" s="99" t="str">
        <f>C39</f>
        <v>介護従業者</v>
      </c>
      <c r="H41" s="1189"/>
      <c r="I41" s="1165"/>
      <c r="J41" s="1166"/>
      <c r="K41" s="1166"/>
      <c r="L41" s="1167"/>
      <c r="M41" s="1155"/>
      <c r="N41" s="1156"/>
      <c r="O41" s="1157"/>
      <c r="P41" s="22" t="s">
        <v>73</v>
      </c>
      <c r="Q41" s="25"/>
      <c r="R41" s="25"/>
      <c r="S41" s="13"/>
      <c r="T41" s="49"/>
      <c r="U41" s="162" t="str">
        <f>IF(U39="","",VLOOKUP(U39,'【記載例】シフト記号表（勤務時間帯）'!$D$6:$Z$47,23,FALSE))</f>
        <v/>
      </c>
      <c r="V41" s="163" t="str">
        <f>IF(V39="","",VLOOKUP(V39,'【記載例】シフト記号表（勤務時間帯）'!$D$6:$Z$47,23,FALSE))</f>
        <v>-</v>
      </c>
      <c r="W41" s="163">
        <f>IF(W39="","",VLOOKUP(W39,'【記載例】シフト記号表（勤務時間帯）'!$D$6:$Z$47,23,FALSE))</f>
        <v>3.9999999999999991</v>
      </c>
      <c r="X41" s="163">
        <f>IF(X39="","",VLOOKUP(X39,'【記載例】シフト記号表（勤務時間帯）'!$D$6:$Z$47,23,FALSE))</f>
        <v>6</v>
      </c>
      <c r="Y41" s="163" t="str">
        <f>IF(Y39="","",VLOOKUP(Y39,'【記載例】シフト記号表（勤務時間帯）'!$D$6:$Z$47,23,FALSE))</f>
        <v>-</v>
      </c>
      <c r="Z41" s="163" t="str">
        <f>IF(Z39="","",VLOOKUP(Z39,'【記載例】シフト記号表（勤務時間帯）'!$D$6:$Z$47,23,FALSE))</f>
        <v/>
      </c>
      <c r="AA41" s="164" t="str">
        <f>IF(AA39="","",VLOOKUP(AA39,'【記載例】シフト記号表（勤務時間帯）'!$D$6:$Z$47,23,FALSE))</f>
        <v>-</v>
      </c>
      <c r="AB41" s="162" t="str">
        <f>IF(AB39="","",VLOOKUP(AB39,'【記載例】シフト記号表（勤務時間帯）'!$D$6:$Z$47,23,FALSE))</f>
        <v>-</v>
      </c>
      <c r="AC41" s="163" t="str">
        <f>IF(AC39="","",VLOOKUP(AC39,'【記載例】シフト記号表（勤務時間帯）'!$D$6:$Z$47,23,FALSE))</f>
        <v>-</v>
      </c>
      <c r="AD41" s="163" t="str">
        <f>IF(AD39="","",VLOOKUP(AD39,'【記載例】シフト記号表（勤務時間帯）'!$D$6:$Z$47,23,FALSE))</f>
        <v/>
      </c>
      <c r="AE41" s="163" t="str">
        <f>IF(AE39="","",VLOOKUP(AE39,'【記載例】シフト記号表（勤務時間帯）'!$D$6:$Z$47,23,FALSE))</f>
        <v/>
      </c>
      <c r="AF41" s="163">
        <f>IF(AF39="","",VLOOKUP(AF39,'【記載例】シフト記号表（勤務時間帯）'!$D$6:$Z$47,23,FALSE))</f>
        <v>3.9999999999999991</v>
      </c>
      <c r="AG41" s="163">
        <f>IF(AG39="","",VLOOKUP(AG39,'【記載例】シフト記号表（勤務時間帯）'!$D$6:$Z$47,23,FALSE))</f>
        <v>6</v>
      </c>
      <c r="AH41" s="164" t="str">
        <f>IF(AH39="","",VLOOKUP(AH39,'【記載例】シフト記号表（勤務時間帯）'!$D$6:$Z$47,23,FALSE))</f>
        <v>-</v>
      </c>
      <c r="AI41" s="162" t="str">
        <f>IF(AI39="","",VLOOKUP(AI39,'【記載例】シフト記号表（勤務時間帯）'!$D$6:$Z$47,23,FALSE))</f>
        <v>-</v>
      </c>
      <c r="AJ41" s="163" t="str">
        <f>IF(AJ39="","",VLOOKUP(AJ39,'【記載例】シフト記号表（勤務時間帯）'!$D$6:$Z$47,23,FALSE))</f>
        <v/>
      </c>
      <c r="AK41" s="163">
        <f>IF(AK39="","",VLOOKUP(AK39,'【記載例】シフト記号表（勤務時間帯）'!$D$6:$Z$47,23,FALSE))</f>
        <v>3.9999999999999991</v>
      </c>
      <c r="AL41" s="163">
        <f>IF(AL39="","",VLOOKUP(AL39,'【記載例】シフト記号表（勤務時間帯）'!$D$6:$Z$47,23,FALSE))</f>
        <v>6</v>
      </c>
      <c r="AM41" s="163" t="str">
        <f>IF(AM39="","",VLOOKUP(AM39,'【記載例】シフト記号表（勤務時間帯）'!$D$6:$Z$47,23,FALSE))</f>
        <v/>
      </c>
      <c r="AN41" s="163" t="str">
        <f>IF(AN39="","",VLOOKUP(AN39,'【記載例】シフト記号表（勤務時間帯）'!$D$6:$Z$47,23,FALSE))</f>
        <v>-</v>
      </c>
      <c r="AO41" s="164" t="str">
        <f>IF(AO39="","",VLOOKUP(AO39,'【記載例】シフト記号表（勤務時間帯）'!$D$6:$Z$47,23,FALSE))</f>
        <v>-</v>
      </c>
      <c r="AP41" s="162" t="str">
        <f>IF(AP39="","",VLOOKUP(AP39,'【記載例】シフト記号表（勤務時間帯）'!$D$6:$Z$47,23,FALSE))</f>
        <v>-</v>
      </c>
      <c r="AQ41" s="163" t="str">
        <f>IF(AQ39="","",VLOOKUP(AQ39,'【記載例】シフト記号表（勤務時間帯）'!$D$6:$Z$47,23,FALSE))</f>
        <v/>
      </c>
      <c r="AR41" s="163" t="str">
        <f>IF(AR39="","",VLOOKUP(AR39,'【記載例】シフト記号表（勤務時間帯）'!$D$6:$Z$47,23,FALSE))</f>
        <v>-</v>
      </c>
      <c r="AS41" s="163" t="str">
        <f>IF(AS39="","",VLOOKUP(AS39,'【記載例】シフト記号表（勤務時間帯）'!$D$6:$Z$47,23,FALSE))</f>
        <v>-</v>
      </c>
      <c r="AT41" s="163">
        <f>IF(AT39="","",VLOOKUP(AT39,'【記載例】シフト記号表（勤務時間帯）'!$D$6:$Z$47,23,FALSE))</f>
        <v>3.9999999999999991</v>
      </c>
      <c r="AU41" s="163">
        <f>IF(AU39="","",VLOOKUP(AU39,'【記載例】シフト記号表（勤務時間帯）'!$D$6:$Z$47,23,FALSE))</f>
        <v>6</v>
      </c>
      <c r="AV41" s="164" t="str">
        <f>IF(AV39="","",VLOOKUP(AV39,'【記載例】シフト記号表（勤務時間帯）'!$D$6:$Z$47,23,FALSE))</f>
        <v/>
      </c>
      <c r="AW41" s="162" t="str">
        <f>IF(AW39="","",VLOOKUP(AW39,'【記載例】シフト記号表（勤務時間帯）'!$D$6:$Z$47,23,FALSE))</f>
        <v/>
      </c>
      <c r="AX41" s="163" t="str">
        <f>IF(AX39="","",VLOOKUP(AX39,'【記載例】シフト記号表（勤務時間帯）'!$D$6:$Z$47,23,FALSE))</f>
        <v/>
      </c>
      <c r="AY41" s="163" t="str">
        <f>IF(AY39="","",VLOOKUP(AY39,'【記載例】シフト記号表（勤務時間帯）'!$D$6:$Z$47,23,FALSE))</f>
        <v/>
      </c>
      <c r="AZ41" s="1202">
        <f>IF($BC$3="４週",SUM(U41:AV41),IF($BC$3="暦月",SUM(U41:AY41),""))</f>
        <v>40</v>
      </c>
      <c r="BA41" s="1203"/>
      <c r="BB41" s="1204">
        <f>IF($BC$3="４週",AZ41/4,IF($BC$3="暦月",(AZ41/($BC$8/7)),""))</f>
        <v>10</v>
      </c>
      <c r="BC41" s="1203"/>
      <c r="BD41" s="1196"/>
      <c r="BE41" s="1197"/>
      <c r="BF41" s="1197"/>
      <c r="BG41" s="1197"/>
      <c r="BH41" s="1198"/>
    </row>
    <row r="42" spans="2:60" ht="20.25" customHeight="1">
      <c r="B42" s="100"/>
      <c r="C42" s="1171" t="s">
        <v>85</v>
      </c>
      <c r="D42" s="1172"/>
      <c r="E42" s="1173"/>
      <c r="F42" s="95"/>
      <c r="G42" s="97"/>
      <c r="H42" s="1183" t="s">
        <v>105</v>
      </c>
      <c r="I42" s="1159" t="s">
        <v>80</v>
      </c>
      <c r="J42" s="1160"/>
      <c r="K42" s="1160"/>
      <c r="L42" s="1161"/>
      <c r="M42" s="1149" t="s">
        <v>127</v>
      </c>
      <c r="N42" s="1150"/>
      <c r="O42" s="1151"/>
      <c r="P42" s="18" t="s">
        <v>18</v>
      </c>
      <c r="Q42" s="24"/>
      <c r="R42" s="24"/>
      <c r="S42" s="12"/>
      <c r="T42" s="48"/>
      <c r="U42" s="165" t="s">
        <v>151</v>
      </c>
      <c r="V42" s="166"/>
      <c r="W42" s="166" t="s">
        <v>152</v>
      </c>
      <c r="X42" s="166" t="s">
        <v>160</v>
      </c>
      <c r="Y42" s="166" t="s">
        <v>161</v>
      </c>
      <c r="Z42" s="166" t="s">
        <v>208</v>
      </c>
      <c r="AA42" s="167"/>
      <c r="AB42" s="165" t="s">
        <v>151</v>
      </c>
      <c r="AC42" s="166"/>
      <c r="AD42" s="166" t="s">
        <v>153</v>
      </c>
      <c r="AE42" s="166" t="s">
        <v>160</v>
      </c>
      <c r="AF42" s="166" t="s">
        <v>161</v>
      </c>
      <c r="AG42" s="166"/>
      <c r="AH42" s="167" t="s">
        <v>151</v>
      </c>
      <c r="AI42" s="165" t="s">
        <v>160</v>
      </c>
      <c r="AJ42" s="166" t="s">
        <v>161</v>
      </c>
      <c r="AK42" s="166"/>
      <c r="AL42" s="166" t="s">
        <v>151</v>
      </c>
      <c r="AM42" s="166" t="s">
        <v>151</v>
      </c>
      <c r="AN42" s="166" t="s">
        <v>209</v>
      </c>
      <c r="AO42" s="167"/>
      <c r="AP42" s="165" t="s">
        <v>160</v>
      </c>
      <c r="AQ42" s="166" t="s">
        <v>161</v>
      </c>
      <c r="AR42" s="166"/>
      <c r="AS42" s="166" t="s">
        <v>151</v>
      </c>
      <c r="AT42" s="166"/>
      <c r="AU42" s="166" t="s">
        <v>160</v>
      </c>
      <c r="AV42" s="167" t="s">
        <v>161</v>
      </c>
      <c r="AW42" s="165"/>
      <c r="AX42" s="166"/>
      <c r="AY42" s="166"/>
      <c r="AZ42" s="1158"/>
      <c r="BA42" s="1146"/>
      <c r="BB42" s="1145"/>
      <c r="BC42" s="1146"/>
      <c r="BD42" s="1190"/>
      <c r="BE42" s="1191"/>
      <c r="BF42" s="1191"/>
      <c r="BG42" s="1191"/>
      <c r="BH42" s="1192"/>
    </row>
    <row r="43" spans="2:60" ht="20.25" customHeight="1">
      <c r="B43" s="96">
        <f>B40+1</f>
        <v>8</v>
      </c>
      <c r="C43" s="1174"/>
      <c r="D43" s="1175"/>
      <c r="E43" s="1176"/>
      <c r="F43" s="95" t="str">
        <f>C42</f>
        <v>介護従業者</v>
      </c>
      <c r="G43" s="97"/>
      <c r="H43" s="1184"/>
      <c r="I43" s="1162"/>
      <c r="J43" s="1163"/>
      <c r="K43" s="1163"/>
      <c r="L43" s="1164"/>
      <c r="M43" s="1152"/>
      <c r="N43" s="1153"/>
      <c r="O43" s="1154"/>
      <c r="P43" s="20" t="s">
        <v>72</v>
      </c>
      <c r="Q43" s="21"/>
      <c r="R43" s="21"/>
      <c r="S43" s="16"/>
      <c r="T43" s="46"/>
      <c r="U43" s="159">
        <f>IF(U42="","",VLOOKUP(U42,'【記載例】シフト記号表（勤務時間帯）'!$D$6:$X$47,21,FALSE))</f>
        <v>7.9999999999999982</v>
      </c>
      <c r="V43" s="160" t="str">
        <f>IF(V42="","",VLOOKUP(V42,'【記載例】シフト記号表（勤務時間帯）'!$D$6:$X$47,21,FALSE))</f>
        <v/>
      </c>
      <c r="W43" s="160">
        <f>IF(W42="","",VLOOKUP(W42,'【記載例】シフト記号表（勤務時間帯）'!$D$6:$X$47,21,FALSE))</f>
        <v>8</v>
      </c>
      <c r="X43" s="160">
        <f>IF(X42="","",VLOOKUP(X42,'【記載例】シフト記号表（勤務時間帯）'!$D$6:$X$47,21,FALSE))</f>
        <v>3</v>
      </c>
      <c r="Y43" s="160">
        <f>IF(Y42="","",VLOOKUP(Y42,'【記載例】シフト記号表（勤務時間帯）'!$D$6:$X$47,21,FALSE))</f>
        <v>3</v>
      </c>
      <c r="Z43" s="160">
        <f>IF(Z42="","",VLOOKUP(Z42,'【記載例】シフト記号表（勤務時間帯）'!$D$6:$X$47,21,FALSE))</f>
        <v>7.9999999999999982</v>
      </c>
      <c r="AA43" s="161" t="str">
        <f>IF(AA42="","",VLOOKUP(AA42,'【記載例】シフト記号表（勤務時間帯）'!$D$6:$X$47,21,FALSE))</f>
        <v/>
      </c>
      <c r="AB43" s="159">
        <f>IF(AB42="","",VLOOKUP(AB42,'【記載例】シフト記号表（勤務時間帯）'!$D$6:$X$47,21,FALSE))</f>
        <v>7.9999999999999982</v>
      </c>
      <c r="AC43" s="160" t="str">
        <f>IF(AC42="","",VLOOKUP(AC42,'【記載例】シフト記号表（勤務時間帯）'!$D$6:$X$47,21,FALSE))</f>
        <v/>
      </c>
      <c r="AD43" s="160">
        <f>IF(AD42="","",VLOOKUP(AD42,'【記載例】シフト記号表（勤務時間帯）'!$D$6:$X$47,21,FALSE))</f>
        <v>8</v>
      </c>
      <c r="AE43" s="160">
        <f>IF(AE42="","",VLOOKUP(AE42,'【記載例】シフト記号表（勤務時間帯）'!$D$6:$X$47,21,FALSE))</f>
        <v>3</v>
      </c>
      <c r="AF43" s="160">
        <f>IF(AF42="","",VLOOKUP(AF42,'【記載例】シフト記号表（勤務時間帯）'!$D$6:$X$47,21,FALSE))</f>
        <v>3</v>
      </c>
      <c r="AG43" s="160" t="str">
        <f>IF(AG42="","",VLOOKUP(AG42,'【記載例】シフト記号表（勤務時間帯）'!$D$6:$X$47,21,FALSE))</f>
        <v/>
      </c>
      <c r="AH43" s="161">
        <f>IF(AH42="","",VLOOKUP(AH42,'【記載例】シフト記号表（勤務時間帯）'!$D$6:$X$47,21,FALSE))</f>
        <v>7.9999999999999982</v>
      </c>
      <c r="AI43" s="159">
        <f>IF(AI42="","",VLOOKUP(AI42,'【記載例】シフト記号表（勤務時間帯）'!$D$6:$X$47,21,FALSE))</f>
        <v>3</v>
      </c>
      <c r="AJ43" s="160">
        <f>IF(AJ42="","",VLOOKUP(AJ42,'【記載例】シフト記号表（勤務時間帯）'!$D$6:$X$47,21,FALSE))</f>
        <v>3</v>
      </c>
      <c r="AK43" s="160" t="str">
        <f>IF(AK42="","",VLOOKUP(AK42,'【記載例】シフト記号表（勤務時間帯）'!$D$6:$X$47,21,FALSE))</f>
        <v/>
      </c>
      <c r="AL43" s="160">
        <f>IF(AL42="","",VLOOKUP(AL42,'【記載例】シフト記号表（勤務時間帯）'!$D$6:$X$47,21,FALSE))</f>
        <v>7.9999999999999982</v>
      </c>
      <c r="AM43" s="160">
        <f>IF(AM42="","",VLOOKUP(AM42,'【記載例】シフト記号表（勤務時間帯）'!$D$6:$X$47,21,FALSE))</f>
        <v>7.9999999999999982</v>
      </c>
      <c r="AN43" s="160">
        <f>IF(AN42="","",VLOOKUP(AN42,'【記載例】シフト記号表（勤務時間帯）'!$D$6:$X$47,21,FALSE))</f>
        <v>8</v>
      </c>
      <c r="AO43" s="161" t="str">
        <f>IF(AO42="","",VLOOKUP(AO42,'【記載例】シフト記号表（勤務時間帯）'!$D$6:$X$47,21,FALSE))</f>
        <v/>
      </c>
      <c r="AP43" s="159">
        <f>IF(AP42="","",VLOOKUP(AP42,'【記載例】シフト記号表（勤務時間帯）'!$D$6:$X$47,21,FALSE))</f>
        <v>3</v>
      </c>
      <c r="AQ43" s="160">
        <f>IF(AQ42="","",VLOOKUP(AQ42,'【記載例】シフト記号表（勤務時間帯）'!$D$6:$X$47,21,FALSE))</f>
        <v>3</v>
      </c>
      <c r="AR43" s="160" t="str">
        <f>IF(AR42="","",VLOOKUP(AR42,'【記載例】シフト記号表（勤務時間帯）'!$D$6:$X$47,21,FALSE))</f>
        <v/>
      </c>
      <c r="AS43" s="160">
        <f>IF(AS42="","",VLOOKUP(AS42,'【記載例】シフト記号表（勤務時間帯）'!$D$6:$X$47,21,FALSE))</f>
        <v>7.9999999999999982</v>
      </c>
      <c r="AT43" s="160" t="str">
        <f>IF(AT42="","",VLOOKUP(AT42,'【記載例】シフト記号表（勤務時間帯）'!$D$6:$X$47,21,FALSE))</f>
        <v/>
      </c>
      <c r="AU43" s="160">
        <f>IF(AU42="","",VLOOKUP(AU42,'【記載例】シフト記号表（勤務時間帯）'!$D$6:$X$47,21,FALSE))</f>
        <v>3</v>
      </c>
      <c r="AV43" s="161">
        <f>IF(AV42="","",VLOOKUP(AV42,'【記載例】シフト記号表（勤務時間帯）'!$D$6:$X$47,21,FALSE))</f>
        <v>3</v>
      </c>
      <c r="AW43" s="159" t="str">
        <f>IF(AW42="","",VLOOKUP(AW42,'【記載例】シフト記号表（勤務時間帯）'!$D$6:$X$47,21,FALSE))</f>
        <v/>
      </c>
      <c r="AX43" s="160" t="str">
        <f>IF(AX42="","",VLOOKUP(AX42,'【記載例】シフト記号表（勤務時間帯）'!$D$6:$X$47,21,FALSE))</f>
        <v/>
      </c>
      <c r="AY43" s="160" t="str">
        <f>IF(AY42="","",VLOOKUP(AY42,'【記載例】シフト記号表（勤務時間帯）'!$D$6:$X$47,21,FALSE))</f>
        <v/>
      </c>
      <c r="AZ43" s="1199">
        <f>IF($BC$3="４週",SUM(U43:AV43),IF($BC$3="暦月",SUM(U43:AY43),""))</f>
        <v>110</v>
      </c>
      <c r="BA43" s="1200"/>
      <c r="BB43" s="1201">
        <f>IF($BC$3="４週",AZ43/4,IF($BC$3="暦月",(AZ43/($BC$8/7)),""))</f>
        <v>27.5</v>
      </c>
      <c r="BC43" s="1200"/>
      <c r="BD43" s="1193"/>
      <c r="BE43" s="1194"/>
      <c r="BF43" s="1194"/>
      <c r="BG43" s="1194"/>
      <c r="BH43" s="1195"/>
    </row>
    <row r="44" spans="2:60" ht="20.25" customHeight="1">
      <c r="B44" s="98"/>
      <c r="C44" s="1177"/>
      <c r="D44" s="1178"/>
      <c r="E44" s="1179"/>
      <c r="F44" s="136"/>
      <c r="G44" s="99" t="str">
        <f>C42</f>
        <v>介護従業者</v>
      </c>
      <c r="H44" s="1189"/>
      <c r="I44" s="1165"/>
      <c r="J44" s="1166"/>
      <c r="K44" s="1166"/>
      <c r="L44" s="1167"/>
      <c r="M44" s="1155"/>
      <c r="N44" s="1156"/>
      <c r="O44" s="1157"/>
      <c r="P44" s="22" t="s">
        <v>73</v>
      </c>
      <c r="Q44" s="26"/>
      <c r="R44" s="26"/>
      <c r="S44" s="14"/>
      <c r="T44" s="47"/>
      <c r="U44" s="162" t="str">
        <f>IF(U42="","",VLOOKUP(U42,'【記載例】シフト記号表（勤務時間帯）'!$D$6:$Z$47,23,FALSE))</f>
        <v>-</v>
      </c>
      <c r="V44" s="163" t="str">
        <f>IF(V42="","",VLOOKUP(V42,'【記載例】シフト記号表（勤務時間帯）'!$D$6:$Z$47,23,FALSE))</f>
        <v/>
      </c>
      <c r="W44" s="163" t="str">
        <f>IF(W42="","",VLOOKUP(W42,'【記載例】シフト記号表（勤務時間帯）'!$D$6:$Z$47,23,FALSE))</f>
        <v>-</v>
      </c>
      <c r="X44" s="163">
        <f>IF(X42="","",VLOOKUP(X42,'【記載例】シフト記号表（勤務時間帯）'!$D$6:$Z$47,23,FALSE))</f>
        <v>3.9999999999999991</v>
      </c>
      <c r="Y44" s="163">
        <f>IF(Y42="","",VLOOKUP(Y42,'【記載例】シフト記号表（勤務時間帯）'!$D$6:$Z$47,23,FALSE))</f>
        <v>6</v>
      </c>
      <c r="Z44" s="163" t="str">
        <f>IF(Z42="","",VLOOKUP(Z42,'【記載例】シフト記号表（勤務時間帯）'!$D$6:$Z$47,23,FALSE))</f>
        <v>-</v>
      </c>
      <c r="AA44" s="164" t="str">
        <f>IF(AA42="","",VLOOKUP(AA42,'【記載例】シフト記号表（勤務時間帯）'!$D$6:$Z$47,23,FALSE))</f>
        <v/>
      </c>
      <c r="AB44" s="162" t="str">
        <f>IF(AB42="","",VLOOKUP(AB42,'【記載例】シフト記号表（勤務時間帯）'!$D$6:$Z$47,23,FALSE))</f>
        <v>-</v>
      </c>
      <c r="AC44" s="163" t="str">
        <f>IF(AC42="","",VLOOKUP(AC42,'【記載例】シフト記号表（勤務時間帯）'!$D$6:$Z$47,23,FALSE))</f>
        <v/>
      </c>
      <c r="AD44" s="163" t="str">
        <f>IF(AD42="","",VLOOKUP(AD42,'【記載例】シフト記号表（勤務時間帯）'!$D$6:$Z$47,23,FALSE))</f>
        <v>-</v>
      </c>
      <c r="AE44" s="163">
        <f>IF(AE42="","",VLOOKUP(AE42,'【記載例】シフト記号表（勤務時間帯）'!$D$6:$Z$47,23,FALSE))</f>
        <v>3.9999999999999991</v>
      </c>
      <c r="AF44" s="163">
        <f>IF(AF42="","",VLOOKUP(AF42,'【記載例】シフト記号表（勤務時間帯）'!$D$6:$Z$47,23,FALSE))</f>
        <v>6</v>
      </c>
      <c r="AG44" s="163" t="str">
        <f>IF(AG42="","",VLOOKUP(AG42,'【記載例】シフト記号表（勤務時間帯）'!$D$6:$Z$47,23,FALSE))</f>
        <v/>
      </c>
      <c r="AH44" s="164" t="str">
        <f>IF(AH42="","",VLOOKUP(AH42,'【記載例】シフト記号表（勤務時間帯）'!$D$6:$Z$47,23,FALSE))</f>
        <v>-</v>
      </c>
      <c r="AI44" s="162">
        <f>IF(AI42="","",VLOOKUP(AI42,'【記載例】シフト記号表（勤務時間帯）'!$D$6:$Z$47,23,FALSE))</f>
        <v>3.9999999999999991</v>
      </c>
      <c r="AJ44" s="163">
        <f>IF(AJ42="","",VLOOKUP(AJ42,'【記載例】シフト記号表（勤務時間帯）'!$D$6:$Z$47,23,FALSE))</f>
        <v>6</v>
      </c>
      <c r="AK44" s="163" t="str">
        <f>IF(AK42="","",VLOOKUP(AK42,'【記載例】シフト記号表（勤務時間帯）'!$D$6:$Z$47,23,FALSE))</f>
        <v/>
      </c>
      <c r="AL44" s="163" t="str">
        <f>IF(AL42="","",VLOOKUP(AL42,'【記載例】シフト記号表（勤務時間帯）'!$D$6:$Z$47,23,FALSE))</f>
        <v>-</v>
      </c>
      <c r="AM44" s="163" t="str">
        <f>IF(AM42="","",VLOOKUP(AM42,'【記載例】シフト記号表（勤務時間帯）'!$D$6:$Z$47,23,FALSE))</f>
        <v>-</v>
      </c>
      <c r="AN44" s="163" t="str">
        <f>IF(AN42="","",VLOOKUP(AN42,'【記載例】シフト記号表（勤務時間帯）'!$D$6:$Z$47,23,FALSE))</f>
        <v>-</v>
      </c>
      <c r="AO44" s="164" t="str">
        <f>IF(AO42="","",VLOOKUP(AO42,'【記載例】シフト記号表（勤務時間帯）'!$D$6:$Z$47,23,FALSE))</f>
        <v/>
      </c>
      <c r="AP44" s="162">
        <f>IF(AP42="","",VLOOKUP(AP42,'【記載例】シフト記号表（勤務時間帯）'!$D$6:$Z$47,23,FALSE))</f>
        <v>3.9999999999999991</v>
      </c>
      <c r="AQ44" s="163">
        <f>IF(AQ42="","",VLOOKUP(AQ42,'【記載例】シフト記号表（勤務時間帯）'!$D$6:$Z$47,23,FALSE))</f>
        <v>6</v>
      </c>
      <c r="AR44" s="163" t="str">
        <f>IF(AR42="","",VLOOKUP(AR42,'【記載例】シフト記号表（勤務時間帯）'!$D$6:$Z$47,23,FALSE))</f>
        <v/>
      </c>
      <c r="AS44" s="163" t="str">
        <f>IF(AS42="","",VLOOKUP(AS42,'【記載例】シフト記号表（勤務時間帯）'!$D$6:$Z$47,23,FALSE))</f>
        <v>-</v>
      </c>
      <c r="AT44" s="163" t="str">
        <f>IF(AT42="","",VLOOKUP(AT42,'【記載例】シフト記号表（勤務時間帯）'!$D$6:$Z$47,23,FALSE))</f>
        <v/>
      </c>
      <c r="AU44" s="163">
        <f>IF(AU42="","",VLOOKUP(AU42,'【記載例】シフト記号表（勤務時間帯）'!$D$6:$Z$47,23,FALSE))</f>
        <v>3.9999999999999991</v>
      </c>
      <c r="AV44" s="164">
        <f>IF(AV42="","",VLOOKUP(AV42,'【記載例】シフト記号表（勤務時間帯）'!$D$6:$Z$47,23,FALSE))</f>
        <v>6</v>
      </c>
      <c r="AW44" s="162" t="str">
        <f>IF(AW42="","",VLOOKUP(AW42,'【記載例】シフト記号表（勤務時間帯）'!$D$6:$Z$47,23,FALSE))</f>
        <v/>
      </c>
      <c r="AX44" s="163" t="str">
        <f>IF(AX42="","",VLOOKUP(AX42,'【記載例】シフト記号表（勤務時間帯）'!$D$6:$Z$47,23,FALSE))</f>
        <v/>
      </c>
      <c r="AY44" s="163" t="str">
        <f>IF(AY42="","",VLOOKUP(AY42,'【記載例】シフト記号表（勤務時間帯）'!$D$6:$Z$47,23,FALSE))</f>
        <v/>
      </c>
      <c r="AZ44" s="1202">
        <f>IF($BC$3="４週",SUM(U44:AV44),IF($BC$3="暦月",SUM(U44:AY44),""))</f>
        <v>50</v>
      </c>
      <c r="BA44" s="1203"/>
      <c r="BB44" s="1204">
        <f>IF($BC$3="４週",AZ44/4,IF($BC$3="暦月",(AZ44/($BC$8/7)),""))</f>
        <v>12.5</v>
      </c>
      <c r="BC44" s="1203"/>
      <c r="BD44" s="1196"/>
      <c r="BE44" s="1197"/>
      <c r="BF44" s="1197"/>
      <c r="BG44" s="1197"/>
      <c r="BH44" s="1198"/>
    </row>
    <row r="45" spans="2:60" ht="20.25" customHeight="1">
      <c r="B45" s="100"/>
      <c r="C45" s="1171" t="s">
        <v>85</v>
      </c>
      <c r="D45" s="1172"/>
      <c r="E45" s="1173"/>
      <c r="F45" s="95"/>
      <c r="G45" s="97"/>
      <c r="H45" s="1183" t="s">
        <v>105</v>
      </c>
      <c r="I45" s="1159" t="s">
        <v>79</v>
      </c>
      <c r="J45" s="1160"/>
      <c r="K45" s="1160"/>
      <c r="L45" s="1161"/>
      <c r="M45" s="1149" t="s">
        <v>128</v>
      </c>
      <c r="N45" s="1150"/>
      <c r="O45" s="1151"/>
      <c r="P45" s="18" t="s">
        <v>18</v>
      </c>
      <c r="Q45" s="24"/>
      <c r="R45" s="24"/>
      <c r="S45" s="12"/>
      <c r="T45" s="48"/>
      <c r="U45" s="165" t="s">
        <v>161</v>
      </c>
      <c r="V45" s="166" t="s">
        <v>211</v>
      </c>
      <c r="W45" s="166" t="s">
        <v>153</v>
      </c>
      <c r="X45" s="166"/>
      <c r="Y45" s="166"/>
      <c r="Z45" s="166" t="s">
        <v>209</v>
      </c>
      <c r="AA45" s="167" t="s">
        <v>160</v>
      </c>
      <c r="AB45" s="165" t="s">
        <v>161</v>
      </c>
      <c r="AC45" s="166"/>
      <c r="AD45" s="166"/>
      <c r="AE45" s="166" t="s">
        <v>151</v>
      </c>
      <c r="AF45" s="166" t="s">
        <v>153</v>
      </c>
      <c r="AG45" s="166" t="s">
        <v>153</v>
      </c>
      <c r="AH45" s="167" t="s">
        <v>160</v>
      </c>
      <c r="AI45" s="165" t="s">
        <v>161</v>
      </c>
      <c r="AJ45" s="166" t="s">
        <v>153</v>
      </c>
      <c r="AK45" s="166"/>
      <c r="AL45" s="166" t="s">
        <v>152</v>
      </c>
      <c r="AM45" s="166" t="s">
        <v>160</v>
      </c>
      <c r="AN45" s="166" t="s">
        <v>161</v>
      </c>
      <c r="AO45" s="167"/>
      <c r="AP45" s="165"/>
      <c r="AQ45" s="166" t="s">
        <v>160</v>
      </c>
      <c r="AR45" s="166" t="s">
        <v>161</v>
      </c>
      <c r="AS45" s="166"/>
      <c r="AT45" s="166" t="s">
        <v>151</v>
      </c>
      <c r="AU45" s="166" t="s">
        <v>152</v>
      </c>
      <c r="AV45" s="167" t="s">
        <v>160</v>
      </c>
      <c r="AW45" s="165"/>
      <c r="AX45" s="166"/>
      <c r="AY45" s="166"/>
      <c r="AZ45" s="1158"/>
      <c r="BA45" s="1146"/>
      <c r="BB45" s="1145"/>
      <c r="BC45" s="1146"/>
      <c r="BD45" s="1190"/>
      <c r="BE45" s="1191"/>
      <c r="BF45" s="1191"/>
      <c r="BG45" s="1191"/>
      <c r="BH45" s="1192"/>
    </row>
    <row r="46" spans="2:60" ht="20.25" customHeight="1">
      <c r="B46" s="96">
        <f>B43+1</f>
        <v>9</v>
      </c>
      <c r="C46" s="1174"/>
      <c r="D46" s="1175"/>
      <c r="E46" s="1176"/>
      <c r="F46" s="95" t="str">
        <f>C45</f>
        <v>介護従業者</v>
      </c>
      <c r="G46" s="97"/>
      <c r="H46" s="1184"/>
      <c r="I46" s="1162"/>
      <c r="J46" s="1163"/>
      <c r="K46" s="1163"/>
      <c r="L46" s="1164"/>
      <c r="M46" s="1152"/>
      <c r="N46" s="1153"/>
      <c r="O46" s="1154"/>
      <c r="P46" s="20" t="s">
        <v>72</v>
      </c>
      <c r="Q46" s="21"/>
      <c r="R46" s="21"/>
      <c r="S46" s="16"/>
      <c r="T46" s="46"/>
      <c r="U46" s="159">
        <f>IF(U45="","",VLOOKUP(U45,'【記載例】シフト記号表（勤務時間帯）'!$D$6:$X$47,21,FALSE))</f>
        <v>3</v>
      </c>
      <c r="V46" s="160">
        <f>IF(V45="","",VLOOKUP(V45,'【記載例】シフト記号表（勤務時間帯）'!$D$6:$X$47,21,FALSE))</f>
        <v>8</v>
      </c>
      <c r="W46" s="160">
        <f>IF(W45="","",VLOOKUP(W45,'【記載例】シフト記号表（勤務時間帯）'!$D$6:$X$47,21,FALSE))</f>
        <v>8</v>
      </c>
      <c r="X46" s="160" t="str">
        <f>IF(X45="","",VLOOKUP(X45,'【記載例】シフト記号表（勤務時間帯）'!$D$6:$X$47,21,FALSE))</f>
        <v/>
      </c>
      <c r="Y46" s="160" t="str">
        <f>IF(Y45="","",VLOOKUP(Y45,'【記載例】シフト記号表（勤務時間帯）'!$D$6:$X$47,21,FALSE))</f>
        <v/>
      </c>
      <c r="Z46" s="160">
        <f>IF(Z45="","",VLOOKUP(Z45,'【記載例】シフト記号表（勤務時間帯）'!$D$6:$X$47,21,FALSE))</f>
        <v>8</v>
      </c>
      <c r="AA46" s="161">
        <f>IF(AA45="","",VLOOKUP(AA45,'【記載例】シフト記号表（勤務時間帯）'!$D$6:$X$47,21,FALSE))</f>
        <v>3</v>
      </c>
      <c r="AB46" s="159">
        <f>IF(AB45="","",VLOOKUP(AB45,'【記載例】シフト記号表（勤務時間帯）'!$D$6:$X$47,21,FALSE))</f>
        <v>3</v>
      </c>
      <c r="AC46" s="160" t="str">
        <f>IF(AC45="","",VLOOKUP(AC45,'【記載例】シフト記号表（勤務時間帯）'!$D$6:$X$47,21,FALSE))</f>
        <v/>
      </c>
      <c r="AD46" s="160" t="str">
        <f>IF(AD45="","",VLOOKUP(AD45,'【記載例】シフト記号表（勤務時間帯）'!$D$6:$X$47,21,FALSE))</f>
        <v/>
      </c>
      <c r="AE46" s="160">
        <f>IF(AE45="","",VLOOKUP(AE45,'【記載例】シフト記号表（勤務時間帯）'!$D$6:$X$47,21,FALSE))</f>
        <v>7.9999999999999982</v>
      </c>
      <c r="AF46" s="160">
        <f>IF(AF45="","",VLOOKUP(AF45,'【記載例】シフト記号表（勤務時間帯）'!$D$6:$X$47,21,FALSE))</f>
        <v>8</v>
      </c>
      <c r="AG46" s="160">
        <f>IF(AG45="","",VLOOKUP(AG45,'【記載例】シフト記号表（勤務時間帯）'!$D$6:$X$47,21,FALSE))</f>
        <v>8</v>
      </c>
      <c r="AH46" s="161">
        <f>IF(AH45="","",VLOOKUP(AH45,'【記載例】シフト記号表（勤務時間帯）'!$D$6:$X$47,21,FALSE))</f>
        <v>3</v>
      </c>
      <c r="AI46" s="159">
        <f>IF(AI45="","",VLOOKUP(AI45,'【記載例】シフト記号表（勤務時間帯）'!$D$6:$X$47,21,FALSE))</f>
        <v>3</v>
      </c>
      <c r="AJ46" s="160">
        <f>IF(AJ45="","",VLOOKUP(AJ45,'【記載例】シフト記号表（勤務時間帯）'!$D$6:$X$47,21,FALSE))</f>
        <v>8</v>
      </c>
      <c r="AK46" s="160" t="str">
        <f>IF(AK45="","",VLOOKUP(AK45,'【記載例】シフト記号表（勤務時間帯）'!$D$6:$X$47,21,FALSE))</f>
        <v/>
      </c>
      <c r="AL46" s="160">
        <f>IF(AL45="","",VLOOKUP(AL45,'【記載例】シフト記号表（勤務時間帯）'!$D$6:$X$47,21,FALSE))</f>
        <v>8</v>
      </c>
      <c r="AM46" s="160">
        <f>IF(AM45="","",VLOOKUP(AM45,'【記載例】シフト記号表（勤務時間帯）'!$D$6:$X$47,21,FALSE))</f>
        <v>3</v>
      </c>
      <c r="AN46" s="160">
        <f>IF(AN45="","",VLOOKUP(AN45,'【記載例】シフト記号表（勤務時間帯）'!$D$6:$X$47,21,FALSE))</f>
        <v>3</v>
      </c>
      <c r="AO46" s="161" t="str">
        <f>IF(AO45="","",VLOOKUP(AO45,'【記載例】シフト記号表（勤務時間帯）'!$D$6:$X$47,21,FALSE))</f>
        <v/>
      </c>
      <c r="AP46" s="159" t="str">
        <f>IF(AP45="","",VLOOKUP(AP45,'【記載例】シフト記号表（勤務時間帯）'!$D$6:$X$47,21,FALSE))</f>
        <v/>
      </c>
      <c r="AQ46" s="160">
        <f>IF(AQ45="","",VLOOKUP(AQ45,'【記載例】シフト記号表（勤務時間帯）'!$D$6:$X$47,21,FALSE))</f>
        <v>3</v>
      </c>
      <c r="AR46" s="160">
        <f>IF(AR45="","",VLOOKUP(AR45,'【記載例】シフト記号表（勤務時間帯）'!$D$6:$X$47,21,FALSE))</f>
        <v>3</v>
      </c>
      <c r="AS46" s="160" t="str">
        <f>IF(AS45="","",VLOOKUP(AS45,'【記載例】シフト記号表（勤務時間帯）'!$D$6:$X$47,21,FALSE))</f>
        <v/>
      </c>
      <c r="AT46" s="160">
        <f>IF(AT45="","",VLOOKUP(AT45,'【記載例】シフト記号表（勤務時間帯）'!$D$6:$X$47,21,FALSE))</f>
        <v>7.9999999999999982</v>
      </c>
      <c r="AU46" s="160">
        <f>IF(AU45="","",VLOOKUP(AU45,'【記載例】シフト記号表（勤務時間帯）'!$D$6:$X$47,21,FALSE))</f>
        <v>8</v>
      </c>
      <c r="AV46" s="161">
        <f>IF(AV45="","",VLOOKUP(AV45,'【記載例】シフト記号表（勤務時間帯）'!$D$6:$X$47,21,FALSE))</f>
        <v>3</v>
      </c>
      <c r="AW46" s="159" t="str">
        <f>IF(AW45="","",VLOOKUP(AW45,'【記載例】シフト記号表（勤務時間帯）'!$D$6:$X$47,21,FALSE))</f>
        <v/>
      </c>
      <c r="AX46" s="160" t="str">
        <f>IF(AX45="","",VLOOKUP(AX45,'【記載例】シフト記号表（勤務時間帯）'!$D$6:$X$47,21,FALSE))</f>
        <v/>
      </c>
      <c r="AY46" s="160" t="str">
        <f>IF(AY45="","",VLOOKUP(AY45,'【記載例】シフト記号表（勤務時間帯）'!$D$6:$X$47,21,FALSE))</f>
        <v/>
      </c>
      <c r="AZ46" s="1199">
        <f>IF($BC$3="４週",SUM(U46:AV46),IF($BC$3="暦月",SUM(U46:AY46),""))</f>
        <v>110</v>
      </c>
      <c r="BA46" s="1200"/>
      <c r="BB46" s="1201">
        <f>IF($BC$3="４週",AZ46/4,IF($BC$3="暦月",(AZ46/($BC$8/7)),""))</f>
        <v>27.5</v>
      </c>
      <c r="BC46" s="1200"/>
      <c r="BD46" s="1193"/>
      <c r="BE46" s="1194"/>
      <c r="BF46" s="1194"/>
      <c r="BG46" s="1194"/>
      <c r="BH46" s="1195"/>
    </row>
    <row r="47" spans="2:60" ht="20.25" customHeight="1">
      <c r="B47" s="98"/>
      <c r="C47" s="1177"/>
      <c r="D47" s="1178"/>
      <c r="E47" s="1179"/>
      <c r="F47" s="136"/>
      <c r="G47" s="99" t="str">
        <f>C45</f>
        <v>介護従業者</v>
      </c>
      <c r="H47" s="1189"/>
      <c r="I47" s="1165"/>
      <c r="J47" s="1166"/>
      <c r="K47" s="1166"/>
      <c r="L47" s="1167"/>
      <c r="M47" s="1155"/>
      <c r="N47" s="1156"/>
      <c r="O47" s="1157"/>
      <c r="P47" s="22" t="s">
        <v>73</v>
      </c>
      <c r="Q47" s="23"/>
      <c r="R47" s="23"/>
      <c r="S47" s="15"/>
      <c r="T47" s="50"/>
      <c r="U47" s="162">
        <f>IF(U45="","",VLOOKUP(U45,'【記載例】シフト記号表（勤務時間帯）'!$D$6:$Z$47,23,FALSE))</f>
        <v>6</v>
      </c>
      <c r="V47" s="163" t="str">
        <f>IF(V45="","",VLOOKUP(V45,'【記載例】シフト記号表（勤務時間帯）'!$D$6:$Z$47,23,FALSE))</f>
        <v>-</v>
      </c>
      <c r="W47" s="163" t="str">
        <f>IF(W45="","",VLOOKUP(W45,'【記載例】シフト記号表（勤務時間帯）'!$D$6:$Z$47,23,FALSE))</f>
        <v>-</v>
      </c>
      <c r="X47" s="163" t="str">
        <f>IF(X45="","",VLOOKUP(X45,'【記載例】シフト記号表（勤務時間帯）'!$D$6:$Z$47,23,FALSE))</f>
        <v/>
      </c>
      <c r="Y47" s="163" t="str">
        <f>IF(Y45="","",VLOOKUP(Y45,'【記載例】シフト記号表（勤務時間帯）'!$D$6:$Z$47,23,FALSE))</f>
        <v/>
      </c>
      <c r="Z47" s="163" t="str">
        <f>IF(Z45="","",VLOOKUP(Z45,'【記載例】シフト記号表（勤務時間帯）'!$D$6:$Z$47,23,FALSE))</f>
        <v>-</v>
      </c>
      <c r="AA47" s="164">
        <f>IF(AA45="","",VLOOKUP(AA45,'【記載例】シフト記号表（勤務時間帯）'!$D$6:$Z$47,23,FALSE))</f>
        <v>3.9999999999999991</v>
      </c>
      <c r="AB47" s="162">
        <f>IF(AB45="","",VLOOKUP(AB45,'【記載例】シフト記号表（勤務時間帯）'!$D$6:$Z$47,23,FALSE))</f>
        <v>6</v>
      </c>
      <c r="AC47" s="163" t="str">
        <f>IF(AC45="","",VLOOKUP(AC45,'【記載例】シフト記号表（勤務時間帯）'!$D$6:$Z$47,23,FALSE))</f>
        <v/>
      </c>
      <c r="AD47" s="163" t="str">
        <f>IF(AD45="","",VLOOKUP(AD45,'【記載例】シフト記号表（勤務時間帯）'!$D$6:$Z$47,23,FALSE))</f>
        <v/>
      </c>
      <c r="AE47" s="163" t="str">
        <f>IF(AE45="","",VLOOKUP(AE45,'【記載例】シフト記号表（勤務時間帯）'!$D$6:$Z$47,23,FALSE))</f>
        <v>-</v>
      </c>
      <c r="AF47" s="163" t="str">
        <f>IF(AF45="","",VLOOKUP(AF45,'【記載例】シフト記号表（勤務時間帯）'!$D$6:$Z$47,23,FALSE))</f>
        <v>-</v>
      </c>
      <c r="AG47" s="163" t="str">
        <f>IF(AG45="","",VLOOKUP(AG45,'【記載例】シフト記号表（勤務時間帯）'!$D$6:$Z$47,23,FALSE))</f>
        <v>-</v>
      </c>
      <c r="AH47" s="164">
        <f>IF(AH45="","",VLOOKUP(AH45,'【記載例】シフト記号表（勤務時間帯）'!$D$6:$Z$47,23,FALSE))</f>
        <v>3.9999999999999991</v>
      </c>
      <c r="AI47" s="162">
        <f>IF(AI45="","",VLOOKUP(AI45,'【記載例】シフト記号表（勤務時間帯）'!$D$6:$Z$47,23,FALSE))</f>
        <v>6</v>
      </c>
      <c r="AJ47" s="163" t="str">
        <f>IF(AJ45="","",VLOOKUP(AJ45,'【記載例】シフト記号表（勤務時間帯）'!$D$6:$Z$47,23,FALSE))</f>
        <v>-</v>
      </c>
      <c r="AK47" s="163" t="str">
        <f>IF(AK45="","",VLOOKUP(AK45,'【記載例】シフト記号表（勤務時間帯）'!$D$6:$Z$47,23,FALSE))</f>
        <v/>
      </c>
      <c r="AL47" s="163" t="str">
        <f>IF(AL45="","",VLOOKUP(AL45,'【記載例】シフト記号表（勤務時間帯）'!$D$6:$Z$47,23,FALSE))</f>
        <v>-</v>
      </c>
      <c r="AM47" s="163">
        <f>IF(AM45="","",VLOOKUP(AM45,'【記載例】シフト記号表（勤務時間帯）'!$D$6:$Z$47,23,FALSE))</f>
        <v>3.9999999999999991</v>
      </c>
      <c r="AN47" s="163">
        <f>IF(AN45="","",VLOOKUP(AN45,'【記載例】シフト記号表（勤務時間帯）'!$D$6:$Z$47,23,FALSE))</f>
        <v>6</v>
      </c>
      <c r="AO47" s="164" t="str">
        <f>IF(AO45="","",VLOOKUP(AO45,'【記載例】シフト記号表（勤務時間帯）'!$D$6:$Z$47,23,FALSE))</f>
        <v/>
      </c>
      <c r="AP47" s="162" t="str">
        <f>IF(AP45="","",VLOOKUP(AP45,'【記載例】シフト記号表（勤務時間帯）'!$D$6:$Z$47,23,FALSE))</f>
        <v/>
      </c>
      <c r="AQ47" s="163">
        <f>IF(AQ45="","",VLOOKUP(AQ45,'【記載例】シフト記号表（勤務時間帯）'!$D$6:$Z$47,23,FALSE))</f>
        <v>3.9999999999999991</v>
      </c>
      <c r="AR47" s="163">
        <f>IF(AR45="","",VLOOKUP(AR45,'【記載例】シフト記号表（勤務時間帯）'!$D$6:$Z$47,23,FALSE))</f>
        <v>6</v>
      </c>
      <c r="AS47" s="163" t="str">
        <f>IF(AS45="","",VLOOKUP(AS45,'【記載例】シフト記号表（勤務時間帯）'!$D$6:$Z$47,23,FALSE))</f>
        <v/>
      </c>
      <c r="AT47" s="163" t="str">
        <f>IF(AT45="","",VLOOKUP(AT45,'【記載例】シフト記号表（勤務時間帯）'!$D$6:$Z$47,23,FALSE))</f>
        <v>-</v>
      </c>
      <c r="AU47" s="163" t="str">
        <f>IF(AU45="","",VLOOKUP(AU45,'【記載例】シフト記号表（勤務時間帯）'!$D$6:$Z$47,23,FALSE))</f>
        <v>-</v>
      </c>
      <c r="AV47" s="164">
        <f>IF(AV45="","",VLOOKUP(AV45,'【記載例】シフト記号表（勤務時間帯）'!$D$6:$Z$47,23,FALSE))</f>
        <v>3.9999999999999991</v>
      </c>
      <c r="AW47" s="162" t="str">
        <f>IF(AW45="","",VLOOKUP(AW45,'【記載例】シフト記号表（勤務時間帯）'!$D$6:$Z$47,23,FALSE))</f>
        <v/>
      </c>
      <c r="AX47" s="163" t="str">
        <f>IF(AX45="","",VLOOKUP(AX45,'【記載例】シフト記号表（勤務時間帯）'!$D$6:$Z$47,23,FALSE))</f>
        <v/>
      </c>
      <c r="AY47" s="163" t="str">
        <f>IF(AY45="","",VLOOKUP(AY45,'【記載例】シフト記号表（勤務時間帯）'!$D$6:$Z$47,23,FALSE))</f>
        <v/>
      </c>
      <c r="AZ47" s="1202">
        <f>IF($BC$3="４週",SUM(U47:AV47),IF($BC$3="暦月",SUM(U47:AY47),""))</f>
        <v>50</v>
      </c>
      <c r="BA47" s="1203"/>
      <c r="BB47" s="1204">
        <f>IF($BC$3="４週",AZ47/4,IF($BC$3="暦月",(AZ47/($BC$8/7)),""))</f>
        <v>12.5</v>
      </c>
      <c r="BC47" s="1203"/>
      <c r="BD47" s="1196"/>
      <c r="BE47" s="1197"/>
      <c r="BF47" s="1197"/>
      <c r="BG47" s="1197"/>
      <c r="BH47" s="1198"/>
    </row>
    <row r="48" spans="2:60" ht="20.25" customHeight="1">
      <c r="B48" s="100"/>
      <c r="C48" s="1171" t="s">
        <v>85</v>
      </c>
      <c r="D48" s="1172"/>
      <c r="E48" s="1173"/>
      <c r="F48" s="95"/>
      <c r="G48" s="97"/>
      <c r="H48" s="1183" t="s">
        <v>120</v>
      </c>
      <c r="I48" s="1159" t="s">
        <v>19</v>
      </c>
      <c r="J48" s="1160"/>
      <c r="K48" s="1160"/>
      <c r="L48" s="1161"/>
      <c r="M48" s="1149" t="s">
        <v>129</v>
      </c>
      <c r="N48" s="1150"/>
      <c r="O48" s="1151"/>
      <c r="P48" s="18" t="s">
        <v>18</v>
      </c>
      <c r="Q48" s="25"/>
      <c r="R48" s="25"/>
      <c r="S48" s="13"/>
      <c r="T48" s="51"/>
      <c r="U48" s="165"/>
      <c r="V48" s="166"/>
      <c r="W48" s="166"/>
      <c r="X48" s="166" t="s">
        <v>208</v>
      </c>
      <c r="Y48" s="166" t="s">
        <v>212</v>
      </c>
      <c r="Z48" s="166"/>
      <c r="AA48" s="167"/>
      <c r="AB48" s="165"/>
      <c r="AC48" s="166"/>
      <c r="AD48" s="166"/>
      <c r="AE48" s="166" t="s">
        <v>151</v>
      </c>
      <c r="AF48" s="166" t="s">
        <v>212</v>
      </c>
      <c r="AG48" s="166"/>
      <c r="AH48" s="167"/>
      <c r="AI48" s="165"/>
      <c r="AJ48" s="166"/>
      <c r="AK48" s="166"/>
      <c r="AL48" s="166" t="s">
        <v>151</v>
      </c>
      <c r="AM48" s="166" t="s">
        <v>212</v>
      </c>
      <c r="AN48" s="166"/>
      <c r="AO48" s="167"/>
      <c r="AP48" s="165"/>
      <c r="AQ48" s="166"/>
      <c r="AR48" s="166"/>
      <c r="AS48" s="166" t="s">
        <v>208</v>
      </c>
      <c r="AT48" s="166" t="s">
        <v>212</v>
      </c>
      <c r="AU48" s="166"/>
      <c r="AV48" s="167"/>
      <c r="AW48" s="165"/>
      <c r="AX48" s="166"/>
      <c r="AY48" s="166"/>
      <c r="AZ48" s="1158"/>
      <c r="BA48" s="1146"/>
      <c r="BB48" s="1145"/>
      <c r="BC48" s="1146"/>
      <c r="BD48" s="1190"/>
      <c r="BE48" s="1191"/>
      <c r="BF48" s="1191"/>
      <c r="BG48" s="1191"/>
      <c r="BH48" s="1192"/>
    </row>
    <row r="49" spans="2:60" ht="20.25" customHeight="1">
      <c r="B49" s="96">
        <f>B46+1</f>
        <v>10</v>
      </c>
      <c r="C49" s="1174"/>
      <c r="D49" s="1175"/>
      <c r="E49" s="1176"/>
      <c r="F49" s="95" t="str">
        <f>C48</f>
        <v>介護従業者</v>
      </c>
      <c r="G49" s="97"/>
      <c r="H49" s="1184"/>
      <c r="I49" s="1162"/>
      <c r="J49" s="1163"/>
      <c r="K49" s="1163"/>
      <c r="L49" s="1164"/>
      <c r="M49" s="1152"/>
      <c r="N49" s="1153"/>
      <c r="O49" s="1154"/>
      <c r="P49" s="20" t="s">
        <v>72</v>
      </c>
      <c r="Q49" s="21"/>
      <c r="R49" s="21"/>
      <c r="S49" s="16"/>
      <c r="T49" s="46"/>
      <c r="U49" s="159" t="str">
        <f>IF(U48="","",VLOOKUP(U48,'【記載例】シフト記号表（勤務時間帯）'!$D$6:$X$47,21,FALSE))</f>
        <v/>
      </c>
      <c r="V49" s="160" t="str">
        <f>IF(V48="","",VLOOKUP(V48,'【記載例】シフト記号表（勤務時間帯）'!$D$6:$X$47,21,FALSE))</f>
        <v/>
      </c>
      <c r="W49" s="160" t="str">
        <f>IF(W48="","",VLOOKUP(W48,'【記載例】シフト記号表（勤務時間帯）'!$D$6:$X$47,21,FALSE))</f>
        <v/>
      </c>
      <c r="X49" s="160">
        <f>IF(X48="","",VLOOKUP(X48,'【記載例】シフト記号表（勤務時間帯）'!$D$6:$X$47,21,FALSE))</f>
        <v>7.9999999999999982</v>
      </c>
      <c r="Y49" s="160">
        <f>IF(Y48="","",VLOOKUP(Y48,'【記載例】シフト記号表（勤務時間帯）'!$D$6:$X$47,21,FALSE))</f>
        <v>5.9999999999999982</v>
      </c>
      <c r="Z49" s="160" t="str">
        <f>IF(Z48="","",VLOOKUP(Z48,'【記載例】シフト記号表（勤務時間帯）'!$D$6:$X$47,21,FALSE))</f>
        <v/>
      </c>
      <c r="AA49" s="161" t="str">
        <f>IF(AA48="","",VLOOKUP(AA48,'【記載例】シフト記号表（勤務時間帯）'!$D$6:$X$47,21,FALSE))</f>
        <v/>
      </c>
      <c r="AB49" s="159" t="str">
        <f>IF(AB48="","",VLOOKUP(AB48,'【記載例】シフト記号表（勤務時間帯）'!$D$6:$X$47,21,FALSE))</f>
        <v/>
      </c>
      <c r="AC49" s="160" t="str">
        <f>IF(AC48="","",VLOOKUP(AC48,'【記載例】シフト記号表（勤務時間帯）'!$D$6:$X$47,21,FALSE))</f>
        <v/>
      </c>
      <c r="AD49" s="160" t="str">
        <f>IF(AD48="","",VLOOKUP(AD48,'【記載例】シフト記号表（勤務時間帯）'!$D$6:$X$47,21,FALSE))</f>
        <v/>
      </c>
      <c r="AE49" s="160">
        <f>IF(AE48="","",VLOOKUP(AE48,'【記載例】シフト記号表（勤務時間帯）'!$D$6:$X$47,21,FALSE))</f>
        <v>7.9999999999999982</v>
      </c>
      <c r="AF49" s="160">
        <f>IF(AF48="","",VLOOKUP(AF48,'【記載例】シフト記号表（勤務時間帯）'!$D$6:$X$47,21,FALSE))</f>
        <v>5.9999999999999982</v>
      </c>
      <c r="AG49" s="160" t="str">
        <f>IF(AG48="","",VLOOKUP(AG48,'【記載例】シフト記号表（勤務時間帯）'!$D$6:$X$47,21,FALSE))</f>
        <v/>
      </c>
      <c r="AH49" s="161" t="str">
        <f>IF(AH48="","",VLOOKUP(AH48,'【記載例】シフト記号表（勤務時間帯）'!$D$6:$X$47,21,FALSE))</f>
        <v/>
      </c>
      <c r="AI49" s="159" t="str">
        <f>IF(AI48="","",VLOOKUP(AI48,'【記載例】シフト記号表（勤務時間帯）'!$D$6:$X$47,21,FALSE))</f>
        <v/>
      </c>
      <c r="AJ49" s="160" t="str">
        <f>IF(AJ48="","",VLOOKUP(AJ48,'【記載例】シフト記号表（勤務時間帯）'!$D$6:$X$47,21,FALSE))</f>
        <v/>
      </c>
      <c r="AK49" s="160" t="str">
        <f>IF(AK48="","",VLOOKUP(AK48,'【記載例】シフト記号表（勤務時間帯）'!$D$6:$X$47,21,FALSE))</f>
        <v/>
      </c>
      <c r="AL49" s="160">
        <f>IF(AL48="","",VLOOKUP(AL48,'【記載例】シフト記号表（勤務時間帯）'!$D$6:$X$47,21,FALSE))</f>
        <v>7.9999999999999982</v>
      </c>
      <c r="AM49" s="160">
        <f>IF(AM48="","",VLOOKUP(AM48,'【記載例】シフト記号表（勤務時間帯）'!$D$6:$X$47,21,FALSE))</f>
        <v>5.9999999999999982</v>
      </c>
      <c r="AN49" s="160" t="str">
        <f>IF(AN48="","",VLOOKUP(AN48,'【記載例】シフト記号表（勤務時間帯）'!$D$6:$X$47,21,FALSE))</f>
        <v/>
      </c>
      <c r="AO49" s="161" t="str">
        <f>IF(AO48="","",VLOOKUP(AO48,'【記載例】シフト記号表（勤務時間帯）'!$D$6:$X$47,21,FALSE))</f>
        <v/>
      </c>
      <c r="AP49" s="159" t="str">
        <f>IF(AP48="","",VLOOKUP(AP48,'【記載例】シフト記号表（勤務時間帯）'!$D$6:$X$47,21,FALSE))</f>
        <v/>
      </c>
      <c r="AQ49" s="160" t="str">
        <f>IF(AQ48="","",VLOOKUP(AQ48,'【記載例】シフト記号表（勤務時間帯）'!$D$6:$X$47,21,FALSE))</f>
        <v/>
      </c>
      <c r="AR49" s="160" t="str">
        <f>IF(AR48="","",VLOOKUP(AR48,'【記載例】シフト記号表（勤務時間帯）'!$D$6:$X$47,21,FALSE))</f>
        <v/>
      </c>
      <c r="AS49" s="160">
        <f>IF(AS48="","",VLOOKUP(AS48,'【記載例】シフト記号表（勤務時間帯）'!$D$6:$X$47,21,FALSE))</f>
        <v>7.9999999999999982</v>
      </c>
      <c r="AT49" s="160">
        <f>IF(AT48="","",VLOOKUP(AT48,'【記載例】シフト記号表（勤務時間帯）'!$D$6:$X$47,21,FALSE))</f>
        <v>5.9999999999999982</v>
      </c>
      <c r="AU49" s="160" t="str">
        <f>IF(AU48="","",VLOOKUP(AU48,'【記載例】シフト記号表（勤務時間帯）'!$D$6:$X$47,21,FALSE))</f>
        <v/>
      </c>
      <c r="AV49" s="161" t="str">
        <f>IF(AV48="","",VLOOKUP(AV48,'【記載例】シフト記号表（勤務時間帯）'!$D$6:$X$47,21,FALSE))</f>
        <v/>
      </c>
      <c r="AW49" s="159" t="str">
        <f>IF(AW48="","",VLOOKUP(AW48,'【記載例】シフト記号表（勤務時間帯）'!$D$6:$X$47,21,FALSE))</f>
        <v/>
      </c>
      <c r="AX49" s="160" t="str">
        <f>IF(AX48="","",VLOOKUP(AX48,'【記載例】シフト記号表（勤務時間帯）'!$D$6:$X$47,21,FALSE))</f>
        <v/>
      </c>
      <c r="AY49" s="160" t="str">
        <f>IF(AY48="","",VLOOKUP(AY48,'【記載例】シフト記号表（勤務時間帯）'!$D$6:$X$47,21,FALSE))</f>
        <v/>
      </c>
      <c r="AZ49" s="1199">
        <f>IF($BC$3="４週",SUM(U49:AV49),IF($BC$3="暦月",SUM(U49:AY49),""))</f>
        <v>55.999999999999993</v>
      </c>
      <c r="BA49" s="1200"/>
      <c r="BB49" s="1201">
        <f>IF($BC$3="４週",AZ49/4,IF($BC$3="暦月",(AZ49/($BC$8/7)),""))</f>
        <v>13.999999999999998</v>
      </c>
      <c r="BC49" s="1200"/>
      <c r="BD49" s="1193"/>
      <c r="BE49" s="1194"/>
      <c r="BF49" s="1194"/>
      <c r="BG49" s="1194"/>
      <c r="BH49" s="1195"/>
    </row>
    <row r="50" spans="2:60" ht="20.25" customHeight="1">
      <c r="B50" s="98"/>
      <c r="C50" s="1177"/>
      <c r="D50" s="1178"/>
      <c r="E50" s="1179"/>
      <c r="F50" s="136"/>
      <c r="G50" s="99" t="str">
        <f>C48</f>
        <v>介護従業者</v>
      </c>
      <c r="H50" s="1189"/>
      <c r="I50" s="1165"/>
      <c r="J50" s="1166"/>
      <c r="K50" s="1166"/>
      <c r="L50" s="1167"/>
      <c r="M50" s="1155"/>
      <c r="N50" s="1156"/>
      <c r="O50" s="1157"/>
      <c r="P50" s="37" t="s">
        <v>73</v>
      </c>
      <c r="Q50" s="38"/>
      <c r="R50" s="38"/>
      <c r="S50" s="39"/>
      <c r="T50" s="52"/>
      <c r="U50" s="162" t="str">
        <f>IF(U48="","",VLOOKUP(U48,'【記載例】シフト記号表（勤務時間帯）'!$D$6:$Z$47,23,FALSE))</f>
        <v/>
      </c>
      <c r="V50" s="163" t="str">
        <f>IF(V48="","",VLOOKUP(V48,'【記載例】シフト記号表（勤務時間帯）'!$D$6:$Z$47,23,FALSE))</f>
        <v/>
      </c>
      <c r="W50" s="163" t="str">
        <f>IF(W48="","",VLOOKUP(W48,'【記載例】シフト記号表（勤務時間帯）'!$D$6:$Z$47,23,FALSE))</f>
        <v/>
      </c>
      <c r="X50" s="163" t="str">
        <f>IF(X48="","",VLOOKUP(X48,'【記載例】シフト記号表（勤務時間帯）'!$D$6:$Z$47,23,FALSE))</f>
        <v>-</v>
      </c>
      <c r="Y50" s="163" t="str">
        <f>IF(Y48="","",VLOOKUP(Y48,'【記載例】シフト記号表（勤務時間帯）'!$D$6:$Z$47,23,FALSE))</f>
        <v>-</v>
      </c>
      <c r="Z50" s="163" t="str">
        <f>IF(Z48="","",VLOOKUP(Z48,'【記載例】シフト記号表（勤務時間帯）'!$D$6:$Z$47,23,FALSE))</f>
        <v/>
      </c>
      <c r="AA50" s="164" t="str">
        <f>IF(AA48="","",VLOOKUP(AA48,'【記載例】シフト記号表（勤務時間帯）'!$D$6:$Z$47,23,FALSE))</f>
        <v/>
      </c>
      <c r="AB50" s="162" t="str">
        <f>IF(AB48="","",VLOOKUP(AB48,'【記載例】シフト記号表（勤務時間帯）'!$D$6:$Z$47,23,FALSE))</f>
        <v/>
      </c>
      <c r="AC50" s="163" t="str">
        <f>IF(AC48="","",VLOOKUP(AC48,'【記載例】シフト記号表（勤務時間帯）'!$D$6:$Z$47,23,FALSE))</f>
        <v/>
      </c>
      <c r="AD50" s="163" t="str">
        <f>IF(AD48="","",VLOOKUP(AD48,'【記載例】シフト記号表（勤務時間帯）'!$D$6:$Z$47,23,FALSE))</f>
        <v/>
      </c>
      <c r="AE50" s="163" t="str">
        <f>IF(AE48="","",VLOOKUP(AE48,'【記載例】シフト記号表（勤務時間帯）'!$D$6:$Z$47,23,FALSE))</f>
        <v>-</v>
      </c>
      <c r="AF50" s="163" t="str">
        <f>IF(AF48="","",VLOOKUP(AF48,'【記載例】シフト記号表（勤務時間帯）'!$D$6:$Z$47,23,FALSE))</f>
        <v>-</v>
      </c>
      <c r="AG50" s="163" t="str">
        <f>IF(AG48="","",VLOOKUP(AG48,'【記載例】シフト記号表（勤務時間帯）'!$D$6:$Z$47,23,FALSE))</f>
        <v/>
      </c>
      <c r="AH50" s="164" t="str">
        <f>IF(AH48="","",VLOOKUP(AH48,'【記載例】シフト記号表（勤務時間帯）'!$D$6:$Z$47,23,FALSE))</f>
        <v/>
      </c>
      <c r="AI50" s="162" t="str">
        <f>IF(AI48="","",VLOOKUP(AI48,'【記載例】シフト記号表（勤務時間帯）'!$D$6:$Z$47,23,FALSE))</f>
        <v/>
      </c>
      <c r="AJ50" s="163" t="str">
        <f>IF(AJ48="","",VLOOKUP(AJ48,'【記載例】シフト記号表（勤務時間帯）'!$D$6:$Z$47,23,FALSE))</f>
        <v/>
      </c>
      <c r="AK50" s="163" t="str">
        <f>IF(AK48="","",VLOOKUP(AK48,'【記載例】シフト記号表（勤務時間帯）'!$D$6:$Z$47,23,FALSE))</f>
        <v/>
      </c>
      <c r="AL50" s="163" t="str">
        <f>IF(AL48="","",VLOOKUP(AL48,'【記載例】シフト記号表（勤務時間帯）'!$D$6:$Z$47,23,FALSE))</f>
        <v>-</v>
      </c>
      <c r="AM50" s="163" t="str">
        <f>IF(AM48="","",VLOOKUP(AM48,'【記載例】シフト記号表（勤務時間帯）'!$D$6:$Z$47,23,FALSE))</f>
        <v>-</v>
      </c>
      <c r="AN50" s="163" t="str">
        <f>IF(AN48="","",VLOOKUP(AN48,'【記載例】シフト記号表（勤務時間帯）'!$D$6:$Z$47,23,FALSE))</f>
        <v/>
      </c>
      <c r="AO50" s="164" t="str">
        <f>IF(AO48="","",VLOOKUP(AO48,'【記載例】シフト記号表（勤務時間帯）'!$D$6:$Z$47,23,FALSE))</f>
        <v/>
      </c>
      <c r="AP50" s="162" t="str">
        <f>IF(AP48="","",VLOOKUP(AP48,'【記載例】シフト記号表（勤務時間帯）'!$D$6:$Z$47,23,FALSE))</f>
        <v/>
      </c>
      <c r="AQ50" s="163" t="str">
        <f>IF(AQ48="","",VLOOKUP(AQ48,'【記載例】シフト記号表（勤務時間帯）'!$D$6:$Z$47,23,FALSE))</f>
        <v/>
      </c>
      <c r="AR50" s="163" t="str">
        <f>IF(AR48="","",VLOOKUP(AR48,'【記載例】シフト記号表（勤務時間帯）'!$D$6:$Z$47,23,FALSE))</f>
        <v/>
      </c>
      <c r="AS50" s="163" t="str">
        <f>IF(AS48="","",VLOOKUP(AS48,'【記載例】シフト記号表（勤務時間帯）'!$D$6:$Z$47,23,FALSE))</f>
        <v>-</v>
      </c>
      <c r="AT50" s="163" t="str">
        <f>IF(AT48="","",VLOOKUP(AT48,'【記載例】シフト記号表（勤務時間帯）'!$D$6:$Z$47,23,FALSE))</f>
        <v>-</v>
      </c>
      <c r="AU50" s="163" t="str">
        <f>IF(AU48="","",VLOOKUP(AU48,'【記載例】シフト記号表（勤務時間帯）'!$D$6:$Z$47,23,FALSE))</f>
        <v/>
      </c>
      <c r="AV50" s="164" t="str">
        <f>IF(AV48="","",VLOOKUP(AV48,'【記載例】シフト記号表（勤務時間帯）'!$D$6:$Z$47,23,FALSE))</f>
        <v/>
      </c>
      <c r="AW50" s="162" t="str">
        <f>IF(AW48="","",VLOOKUP(AW48,'【記載例】シフト記号表（勤務時間帯）'!$D$6:$Z$47,23,FALSE))</f>
        <v/>
      </c>
      <c r="AX50" s="163" t="str">
        <f>IF(AX48="","",VLOOKUP(AX48,'【記載例】シフト記号表（勤務時間帯）'!$D$6:$Z$47,23,FALSE))</f>
        <v/>
      </c>
      <c r="AY50" s="163" t="str">
        <f>IF(AY48="","",VLOOKUP(AY48,'【記載例】シフト記号表（勤務時間帯）'!$D$6:$Z$47,23,FALSE))</f>
        <v/>
      </c>
      <c r="AZ50" s="1202">
        <f>IF($BC$3="４週",SUM(U50:AV50),IF($BC$3="暦月",SUM(U50:AY50),""))</f>
        <v>0</v>
      </c>
      <c r="BA50" s="1203"/>
      <c r="BB50" s="1204">
        <f>IF($BC$3="４週",AZ50/4,IF($BC$3="暦月",(AZ50/($BC$8/7)),""))</f>
        <v>0</v>
      </c>
      <c r="BC50" s="1203"/>
      <c r="BD50" s="1196"/>
      <c r="BE50" s="1197"/>
      <c r="BF50" s="1197"/>
      <c r="BG50" s="1197"/>
      <c r="BH50" s="1198"/>
    </row>
    <row r="51" spans="2:60" ht="20.25" customHeight="1">
      <c r="B51" s="100"/>
      <c r="C51" s="1171" t="s">
        <v>85</v>
      </c>
      <c r="D51" s="1172"/>
      <c r="E51" s="1173"/>
      <c r="F51" s="95"/>
      <c r="G51" s="97"/>
      <c r="H51" s="1183" t="s">
        <v>120</v>
      </c>
      <c r="I51" s="1159" t="s">
        <v>19</v>
      </c>
      <c r="J51" s="1160"/>
      <c r="K51" s="1160"/>
      <c r="L51" s="1161"/>
      <c r="M51" s="1149" t="s">
        <v>130</v>
      </c>
      <c r="N51" s="1150"/>
      <c r="O51" s="1151"/>
      <c r="P51" s="18" t="s">
        <v>18</v>
      </c>
      <c r="Q51" s="25"/>
      <c r="R51" s="25"/>
      <c r="S51" s="13"/>
      <c r="T51" s="51"/>
      <c r="U51" s="165"/>
      <c r="V51" s="166"/>
      <c r="W51" s="166"/>
      <c r="X51" s="166" t="s">
        <v>212</v>
      </c>
      <c r="Y51" s="166"/>
      <c r="Z51" s="166"/>
      <c r="AA51" s="167" t="s">
        <v>157</v>
      </c>
      <c r="AB51" s="165"/>
      <c r="AC51" s="166"/>
      <c r="AD51" s="166"/>
      <c r="AE51" s="166" t="s">
        <v>157</v>
      </c>
      <c r="AF51" s="166"/>
      <c r="AG51" s="166"/>
      <c r="AH51" s="167" t="s">
        <v>157</v>
      </c>
      <c r="AI51" s="165"/>
      <c r="AJ51" s="166"/>
      <c r="AK51" s="166"/>
      <c r="AL51" s="166" t="s">
        <v>157</v>
      </c>
      <c r="AM51" s="166"/>
      <c r="AN51" s="166"/>
      <c r="AO51" s="167" t="s">
        <v>157</v>
      </c>
      <c r="AP51" s="165"/>
      <c r="AQ51" s="166"/>
      <c r="AR51" s="166"/>
      <c r="AS51" s="166" t="s">
        <v>157</v>
      </c>
      <c r="AT51" s="166"/>
      <c r="AU51" s="166"/>
      <c r="AV51" s="167" t="s">
        <v>157</v>
      </c>
      <c r="AW51" s="165"/>
      <c r="AX51" s="166"/>
      <c r="AY51" s="166"/>
      <c r="AZ51" s="1158"/>
      <c r="BA51" s="1146"/>
      <c r="BB51" s="1145"/>
      <c r="BC51" s="1146"/>
      <c r="BD51" s="1190"/>
      <c r="BE51" s="1191"/>
      <c r="BF51" s="1191"/>
      <c r="BG51" s="1191"/>
      <c r="BH51" s="1192"/>
    </row>
    <row r="52" spans="2:60" ht="20.25" customHeight="1">
      <c r="B52" s="96">
        <f>B49+1</f>
        <v>11</v>
      </c>
      <c r="C52" s="1174"/>
      <c r="D52" s="1175"/>
      <c r="E52" s="1176"/>
      <c r="F52" s="95" t="str">
        <f>C51</f>
        <v>介護従業者</v>
      </c>
      <c r="G52" s="97"/>
      <c r="H52" s="1184"/>
      <c r="I52" s="1162"/>
      <c r="J52" s="1163"/>
      <c r="K52" s="1163"/>
      <c r="L52" s="1164"/>
      <c r="M52" s="1152"/>
      <c r="N52" s="1153"/>
      <c r="O52" s="1154"/>
      <c r="P52" s="20" t="s">
        <v>72</v>
      </c>
      <c r="Q52" s="21"/>
      <c r="R52" s="21"/>
      <c r="S52" s="16"/>
      <c r="T52" s="46"/>
      <c r="U52" s="159" t="str">
        <f>IF(U51="","",VLOOKUP(U51,'【記載例】シフト記号表（勤務時間帯）'!$D$6:$X$47,21,FALSE))</f>
        <v/>
      </c>
      <c r="V52" s="160" t="str">
        <f>IF(V51="","",VLOOKUP(V51,'【記載例】シフト記号表（勤務時間帯）'!$D$6:$X$47,21,FALSE))</f>
        <v/>
      </c>
      <c r="W52" s="160" t="str">
        <f>IF(W51="","",VLOOKUP(W51,'【記載例】シフト記号表（勤務時間帯）'!$D$6:$X$47,21,FALSE))</f>
        <v/>
      </c>
      <c r="X52" s="160">
        <f>IF(X51="","",VLOOKUP(X51,'【記載例】シフト記号表（勤務時間帯）'!$D$6:$X$47,21,FALSE))</f>
        <v>5.9999999999999982</v>
      </c>
      <c r="Y52" s="160" t="str">
        <f>IF(Y51="","",VLOOKUP(Y51,'【記載例】シフト記号表（勤務時間帯）'!$D$6:$X$47,21,FALSE))</f>
        <v/>
      </c>
      <c r="Z52" s="160" t="str">
        <f>IF(Z51="","",VLOOKUP(Z51,'【記載例】シフト記号表（勤務時間帯）'!$D$6:$X$47,21,FALSE))</f>
        <v/>
      </c>
      <c r="AA52" s="161">
        <f>IF(AA51="","",VLOOKUP(AA51,'【記載例】シフト記号表（勤務時間帯）'!$D$6:$X$47,21,FALSE))</f>
        <v>5.9999999999999982</v>
      </c>
      <c r="AB52" s="159" t="str">
        <f>IF(AB51="","",VLOOKUP(AB51,'【記載例】シフト記号表（勤務時間帯）'!$D$6:$X$47,21,FALSE))</f>
        <v/>
      </c>
      <c r="AC52" s="160" t="str">
        <f>IF(AC51="","",VLOOKUP(AC51,'【記載例】シフト記号表（勤務時間帯）'!$D$6:$X$47,21,FALSE))</f>
        <v/>
      </c>
      <c r="AD52" s="160" t="str">
        <f>IF(AD51="","",VLOOKUP(AD51,'【記載例】シフト記号表（勤務時間帯）'!$D$6:$X$47,21,FALSE))</f>
        <v/>
      </c>
      <c r="AE52" s="160">
        <f>IF(AE51="","",VLOOKUP(AE51,'【記載例】シフト記号表（勤務時間帯）'!$D$6:$X$47,21,FALSE))</f>
        <v>5.9999999999999982</v>
      </c>
      <c r="AF52" s="160" t="str">
        <f>IF(AF51="","",VLOOKUP(AF51,'【記載例】シフト記号表（勤務時間帯）'!$D$6:$X$47,21,FALSE))</f>
        <v/>
      </c>
      <c r="AG52" s="160" t="str">
        <f>IF(AG51="","",VLOOKUP(AG51,'【記載例】シフト記号表（勤務時間帯）'!$D$6:$X$47,21,FALSE))</f>
        <v/>
      </c>
      <c r="AH52" s="161">
        <f>IF(AH51="","",VLOOKUP(AH51,'【記載例】シフト記号表（勤務時間帯）'!$D$6:$X$47,21,FALSE))</f>
        <v>5.9999999999999982</v>
      </c>
      <c r="AI52" s="159" t="str">
        <f>IF(AI51="","",VLOOKUP(AI51,'【記載例】シフト記号表（勤務時間帯）'!$D$6:$X$47,21,FALSE))</f>
        <v/>
      </c>
      <c r="AJ52" s="160" t="str">
        <f>IF(AJ51="","",VLOOKUP(AJ51,'【記載例】シフト記号表（勤務時間帯）'!$D$6:$X$47,21,FALSE))</f>
        <v/>
      </c>
      <c r="AK52" s="160" t="str">
        <f>IF(AK51="","",VLOOKUP(AK51,'【記載例】シフト記号表（勤務時間帯）'!$D$6:$X$47,21,FALSE))</f>
        <v/>
      </c>
      <c r="AL52" s="160">
        <f>IF(AL51="","",VLOOKUP(AL51,'【記載例】シフト記号表（勤務時間帯）'!$D$6:$X$47,21,FALSE))</f>
        <v>5.9999999999999982</v>
      </c>
      <c r="AM52" s="160" t="str">
        <f>IF(AM51="","",VLOOKUP(AM51,'【記載例】シフト記号表（勤務時間帯）'!$D$6:$X$47,21,FALSE))</f>
        <v/>
      </c>
      <c r="AN52" s="160" t="str">
        <f>IF(AN51="","",VLOOKUP(AN51,'【記載例】シフト記号表（勤務時間帯）'!$D$6:$X$47,21,FALSE))</f>
        <v/>
      </c>
      <c r="AO52" s="161">
        <f>IF(AO51="","",VLOOKUP(AO51,'【記載例】シフト記号表（勤務時間帯）'!$D$6:$X$47,21,FALSE))</f>
        <v>5.9999999999999982</v>
      </c>
      <c r="AP52" s="159" t="str">
        <f>IF(AP51="","",VLOOKUP(AP51,'【記載例】シフト記号表（勤務時間帯）'!$D$6:$X$47,21,FALSE))</f>
        <v/>
      </c>
      <c r="AQ52" s="160" t="str">
        <f>IF(AQ51="","",VLOOKUP(AQ51,'【記載例】シフト記号表（勤務時間帯）'!$D$6:$X$47,21,FALSE))</f>
        <v/>
      </c>
      <c r="AR52" s="160" t="str">
        <f>IF(AR51="","",VLOOKUP(AR51,'【記載例】シフト記号表（勤務時間帯）'!$D$6:$X$47,21,FALSE))</f>
        <v/>
      </c>
      <c r="AS52" s="160">
        <f>IF(AS51="","",VLOOKUP(AS51,'【記載例】シフト記号表（勤務時間帯）'!$D$6:$X$47,21,FALSE))</f>
        <v>5.9999999999999982</v>
      </c>
      <c r="AT52" s="160" t="str">
        <f>IF(AT51="","",VLOOKUP(AT51,'【記載例】シフト記号表（勤務時間帯）'!$D$6:$X$47,21,FALSE))</f>
        <v/>
      </c>
      <c r="AU52" s="160" t="str">
        <f>IF(AU51="","",VLOOKUP(AU51,'【記載例】シフト記号表（勤務時間帯）'!$D$6:$X$47,21,FALSE))</f>
        <v/>
      </c>
      <c r="AV52" s="161">
        <f>IF(AV51="","",VLOOKUP(AV51,'【記載例】シフト記号表（勤務時間帯）'!$D$6:$X$47,21,FALSE))</f>
        <v>5.9999999999999982</v>
      </c>
      <c r="AW52" s="159" t="str">
        <f>IF(AW51="","",VLOOKUP(AW51,'【記載例】シフト記号表（勤務時間帯）'!$D$6:$X$47,21,FALSE))</f>
        <v/>
      </c>
      <c r="AX52" s="160" t="str">
        <f>IF(AX51="","",VLOOKUP(AX51,'【記載例】シフト記号表（勤務時間帯）'!$D$6:$X$47,21,FALSE))</f>
        <v/>
      </c>
      <c r="AY52" s="160" t="str">
        <f>IF(AY51="","",VLOOKUP(AY51,'【記載例】シフト記号表（勤務時間帯）'!$D$6:$X$47,21,FALSE))</f>
        <v/>
      </c>
      <c r="AZ52" s="1199">
        <f>IF($BC$3="４週",SUM(U52:AV52),IF($BC$3="暦月",SUM(U52:AY52),""))</f>
        <v>47.999999999999993</v>
      </c>
      <c r="BA52" s="1200"/>
      <c r="BB52" s="1201">
        <f>IF($BC$3="４週",AZ52/4,IF($BC$3="暦月",(AZ52/($BC$8/7)),""))</f>
        <v>11.999999999999998</v>
      </c>
      <c r="BC52" s="1200"/>
      <c r="BD52" s="1193"/>
      <c r="BE52" s="1194"/>
      <c r="BF52" s="1194"/>
      <c r="BG52" s="1194"/>
      <c r="BH52" s="1195"/>
    </row>
    <row r="53" spans="2:60" ht="20.25" customHeight="1">
      <c r="B53" s="98"/>
      <c r="C53" s="1177"/>
      <c r="D53" s="1178"/>
      <c r="E53" s="1179"/>
      <c r="F53" s="136"/>
      <c r="G53" s="99" t="str">
        <f>C51</f>
        <v>介護従業者</v>
      </c>
      <c r="H53" s="1189"/>
      <c r="I53" s="1165"/>
      <c r="J53" s="1166"/>
      <c r="K53" s="1166"/>
      <c r="L53" s="1167"/>
      <c r="M53" s="1155"/>
      <c r="N53" s="1156"/>
      <c r="O53" s="1157"/>
      <c r="P53" s="37" t="s">
        <v>73</v>
      </c>
      <c r="Q53" s="38"/>
      <c r="R53" s="38"/>
      <c r="S53" s="39"/>
      <c r="T53" s="52"/>
      <c r="U53" s="162" t="str">
        <f>IF(U51="","",VLOOKUP(U51,'【記載例】シフト記号表（勤務時間帯）'!$D$6:$Z$47,23,FALSE))</f>
        <v/>
      </c>
      <c r="V53" s="163" t="str">
        <f>IF(V51="","",VLOOKUP(V51,'【記載例】シフト記号表（勤務時間帯）'!$D$6:$Z$47,23,FALSE))</f>
        <v/>
      </c>
      <c r="W53" s="163" t="str">
        <f>IF(W51="","",VLOOKUP(W51,'【記載例】シフト記号表（勤務時間帯）'!$D$6:$Z$47,23,FALSE))</f>
        <v/>
      </c>
      <c r="X53" s="163" t="str">
        <f>IF(X51="","",VLOOKUP(X51,'【記載例】シフト記号表（勤務時間帯）'!$D$6:$Z$47,23,FALSE))</f>
        <v>-</v>
      </c>
      <c r="Y53" s="163" t="str">
        <f>IF(Y51="","",VLOOKUP(Y51,'【記載例】シフト記号表（勤務時間帯）'!$D$6:$Z$47,23,FALSE))</f>
        <v/>
      </c>
      <c r="Z53" s="163" t="str">
        <f>IF(Z51="","",VLOOKUP(Z51,'【記載例】シフト記号表（勤務時間帯）'!$D$6:$Z$47,23,FALSE))</f>
        <v/>
      </c>
      <c r="AA53" s="164" t="str">
        <f>IF(AA51="","",VLOOKUP(AA51,'【記載例】シフト記号表（勤務時間帯）'!$D$6:$Z$47,23,FALSE))</f>
        <v>-</v>
      </c>
      <c r="AB53" s="162" t="str">
        <f>IF(AB51="","",VLOOKUP(AB51,'【記載例】シフト記号表（勤務時間帯）'!$D$6:$Z$47,23,FALSE))</f>
        <v/>
      </c>
      <c r="AC53" s="163" t="str">
        <f>IF(AC51="","",VLOOKUP(AC51,'【記載例】シフト記号表（勤務時間帯）'!$D$6:$Z$47,23,FALSE))</f>
        <v/>
      </c>
      <c r="AD53" s="163" t="str">
        <f>IF(AD51="","",VLOOKUP(AD51,'【記載例】シフト記号表（勤務時間帯）'!$D$6:$Z$47,23,FALSE))</f>
        <v/>
      </c>
      <c r="AE53" s="163" t="str">
        <f>IF(AE51="","",VLOOKUP(AE51,'【記載例】シフト記号表（勤務時間帯）'!$D$6:$Z$47,23,FALSE))</f>
        <v>-</v>
      </c>
      <c r="AF53" s="163" t="str">
        <f>IF(AF51="","",VLOOKUP(AF51,'【記載例】シフト記号表（勤務時間帯）'!$D$6:$Z$47,23,FALSE))</f>
        <v/>
      </c>
      <c r="AG53" s="163" t="str">
        <f>IF(AG51="","",VLOOKUP(AG51,'【記載例】シフト記号表（勤務時間帯）'!$D$6:$Z$47,23,FALSE))</f>
        <v/>
      </c>
      <c r="AH53" s="164" t="str">
        <f>IF(AH51="","",VLOOKUP(AH51,'【記載例】シフト記号表（勤務時間帯）'!$D$6:$Z$47,23,FALSE))</f>
        <v>-</v>
      </c>
      <c r="AI53" s="162" t="str">
        <f>IF(AI51="","",VLOOKUP(AI51,'【記載例】シフト記号表（勤務時間帯）'!$D$6:$Z$47,23,FALSE))</f>
        <v/>
      </c>
      <c r="AJ53" s="163" t="str">
        <f>IF(AJ51="","",VLOOKUP(AJ51,'【記載例】シフト記号表（勤務時間帯）'!$D$6:$Z$47,23,FALSE))</f>
        <v/>
      </c>
      <c r="AK53" s="163" t="str">
        <f>IF(AK51="","",VLOOKUP(AK51,'【記載例】シフト記号表（勤務時間帯）'!$D$6:$Z$47,23,FALSE))</f>
        <v/>
      </c>
      <c r="AL53" s="163" t="str">
        <f>IF(AL51="","",VLOOKUP(AL51,'【記載例】シフト記号表（勤務時間帯）'!$D$6:$Z$47,23,FALSE))</f>
        <v>-</v>
      </c>
      <c r="AM53" s="163" t="str">
        <f>IF(AM51="","",VLOOKUP(AM51,'【記載例】シフト記号表（勤務時間帯）'!$D$6:$Z$47,23,FALSE))</f>
        <v/>
      </c>
      <c r="AN53" s="163" t="str">
        <f>IF(AN51="","",VLOOKUP(AN51,'【記載例】シフト記号表（勤務時間帯）'!$D$6:$Z$47,23,FALSE))</f>
        <v/>
      </c>
      <c r="AO53" s="164" t="str">
        <f>IF(AO51="","",VLOOKUP(AO51,'【記載例】シフト記号表（勤務時間帯）'!$D$6:$Z$47,23,FALSE))</f>
        <v>-</v>
      </c>
      <c r="AP53" s="162" t="str">
        <f>IF(AP51="","",VLOOKUP(AP51,'【記載例】シフト記号表（勤務時間帯）'!$D$6:$Z$47,23,FALSE))</f>
        <v/>
      </c>
      <c r="AQ53" s="163" t="str">
        <f>IF(AQ51="","",VLOOKUP(AQ51,'【記載例】シフト記号表（勤務時間帯）'!$D$6:$Z$47,23,FALSE))</f>
        <v/>
      </c>
      <c r="AR53" s="163" t="str">
        <f>IF(AR51="","",VLOOKUP(AR51,'【記載例】シフト記号表（勤務時間帯）'!$D$6:$Z$47,23,FALSE))</f>
        <v/>
      </c>
      <c r="AS53" s="163" t="str">
        <f>IF(AS51="","",VLOOKUP(AS51,'【記載例】シフト記号表（勤務時間帯）'!$D$6:$Z$47,23,FALSE))</f>
        <v>-</v>
      </c>
      <c r="AT53" s="163" t="str">
        <f>IF(AT51="","",VLOOKUP(AT51,'【記載例】シフト記号表（勤務時間帯）'!$D$6:$Z$47,23,FALSE))</f>
        <v/>
      </c>
      <c r="AU53" s="163" t="str">
        <f>IF(AU51="","",VLOOKUP(AU51,'【記載例】シフト記号表（勤務時間帯）'!$D$6:$Z$47,23,FALSE))</f>
        <v/>
      </c>
      <c r="AV53" s="164" t="str">
        <f>IF(AV51="","",VLOOKUP(AV51,'【記載例】シフト記号表（勤務時間帯）'!$D$6:$Z$47,23,FALSE))</f>
        <v>-</v>
      </c>
      <c r="AW53" s="162" t="str">
        <f>IF(AW51="","",VLOOKUP(AW51,'【記載例】シフト記号表（勤務時間帯）'!$D$6:$Z$47,23,FALSE))</f>
        <v/>
      </c>
      <c r="AX53" s="163" t="str">
        <f>IF(AX51="","",VLOOKUP(AX51,'【記載例】シフト記号表（勤務時間帯）'!$D$6:$Z$47,23,FALSE))</f>
        <v/>
      </c>
      <c r="AY53" s="163" t="str">
        <f>IF(AY51="","",VLOOKUP(AY51,'【記載例】シフト記号表（勤務時間帯）'!$D$6:$Z$47,23,FALSE))</f>
        <v/>
      </c>
      <c r="AZ53" s="1202">
        <f>IF($BC$3="４週",SUM(U53:AV53),IF($BC$3="暦月",SUM(U53:AY53),""))</f>
        <v>0</v>
      </c>
      <c r="BA53" s="1203"/>
      <c r="BB53" s="1204">
        <f>IF($BC$3="４週",AZ53/4,IF($BC$3="暦月",(AZ53/($BC$8/7)),""))</f>
        <v>0</v>
      </c>
      <c r="BC53" s="1203"/>
      <c r="BD53" s="1196"/>
      <c r="BE53" s="1197"/>
      <c r="BF53" s="1197"/>
      <c r="BG53" s="1197"/>
      <c r="BH53" s="1198"/>
    </row>
    <row r="54" spans="2:60" ht="20.25" customHeight="1">
      <c r="B54" s="100"/>
      <c r="C54" s="1171" t="s">
        <v>85</v>
      </c>
      <c r="D54" s="1172"/>
      <c r="E54" s="1173"/>
      <c r="F54" s="95"/>
      <c r="G54" s="97"/>
      <c r="H54" s="1183" t="s">
        <v>120</v>
      </c>
      <c r="I54" s="1159" t="s">
        <v>106</v>
      </c>
      <c r="J54" s="1160"/>
      <c r="K54" s="1160"/>
      <c r="L54" s="1161"/>
      <c r="M54" s="1149" t="s">
        <v>131</v>
      </c>
      <c r="N54" s="1150"/>
      <c r="O54" s="1151"/>
      <c r="P54" s="18" t="s">
        <v>18</v>
      </c>
      <c r="Q54" s="25"/>
      <c r="R54" s="25"/>
      <c r="S54" s="13"/>
      <c r="T54" s="51"/>
      <c r="U54" s="165"/>
      <c r="V54" s="166" t="s">
        <v>151</v>
      </c>
      <c r="W54" s="166"/>
      <c r="X54" s="166"/>
      <c r="Y54" s="166" t="s">
        <v>208</v>
      </c>
      <c r="Z54" s="166"/>
      <c r="AA54" s="167"/>
      <c r="AB54" s="165"/>
      <c r="AC54" s="166" t="s">
        <v>151</v>
      </c>
      <c r="AD54" s="166"/>
      <c r="AE54" s="166"/>
      <c r="AF54" s="166" t="s">
        <v>208</v>
      </c>
      <c r="AG54" s="166"/>
      <c r="AH54" s="167"/>
      <c r="AI54" s="165"/>
      <c r="AJ54" s="166" t="s">
        <v>151</v>
      </c>
      <c r="AK54" s="166"/>
      <c r="AL54" s="166"/>
      <c r="AM54" s="166" t="s">
        <v>151</v>
      </c>
      <c r="AN54" s="166"/>
      <c r="AO54" s="167"/>
      <c r="AP54" s="165"/>
      <c r="AQ54" s="166" t="s">
        <v>208</v>
      </c>
      <c r="AR54" s="166"/>
      <c r="AS54" s="166"/>
      <c r="AT54" s="166" t="s">
        <v>208</v>
      </c>
      <c r="AU54" s="166"/>
      <c r="AV54" s="167"/>
      <c r="AW54" s="165"/>
      <c r="AX54" s="166"/>
      <c r="AY54" s="166"/>
      <c r="AZ54" s="1158"/>
      <c r="BA54" s="1146"/>
      <c r="BB54" s="1145"/>
      <c r="BC54" s="1146"/>
      <c r="BD54" s="1190"/>
      <c r="BE54" s="1191"/>
      <c r="BF54" s="1191"/>
      <c r="BG54" s="1191"/>
      <c r="BH54" s="1192"/>
    </row>
    <row r="55" spans="2:60" ht="20.25" customHeight="1">
      <c r="B55" s="96">
        <f>B52+1</f>
        <v>12</v>
      </c>
      <c r="C55" s="1174"/>
      <c r="D55" s="1175"/>
      <c r="E55" s="1176"/>
      <c r="F55" s="95" t="str">
        <f>C54</f>
        <v>介護従業者</v>
      </c>
      <c r="G55" s="97"/>
      <c r="H55" s="1184"/>
      <c r="I55" s="1162"/>
      <c r="J55" s="1163"/>
      <c r="K55" s="1163"/>
      <c r="L55" s="1164"/>
      <c r="M55" s="1152"/>
      <c r="N55" s="1153"/>
      <c r="O55" s="1154"/>
      <c r="P55" s="20" t="s">
        <v>72</v>
      </c>
      <c r="Q55" s="21"/>
      <c r="R55" s="21"/>
      <c r="S55" s="16"/>
      <c r="T55" s="46"/>
      <c r="U55" s="159" t="str">
        <f>IF(U54="","",VLOOKUP(U54,'【記載例】シフト記号表（勤務時間帯）'!$D$6:$X$47,21,FALSE))</f>
        <v/>
      </c>
      <c r="V55" s="160">
        <f>IF(V54="","",VLOOKUP(V54,'【記載例】シフト記号表（勤務時間帯）'!$D$6:$X$47,21,FALSE))</f>
        <v>7.9999999999999982</v>
      </c>
      <c r="W55" s="160" t="str">
        <f>IF(W54="","",VLOOKUP(W54,'【記載例】シフト記号表（勤務時間帯）'!$D$6:$X$47,21,FALSE))</f>
        <v/>
      </c>
      <c r="X55" s="160" t="str">
        <f>IF(X54="","",VLOOKUP(X54,'【記載例】シフト記号表（勤務時間帯）'!$D$6:$X$47,21,FALSE))</f>
        <v/>
      </c>
      <c r="Y55" s="160">
        <f>IF(Y54="","",VLOOKUP(Y54,'【記載例】シフト記号表（勤務時間帯）'!$D$6:$X$47,21,FALSE))</f>
        <v>7.9999999999999982</v>
      </c>
      <c r="Z55" s="160" t="str">
        <f>IF(Z54="","",VLOOKUP(Z54,'【記載例】シフト記号表（勤務時間帯）'!$D$6:$X$47,21,FALSE))</f>
        <v/>
      </c>
      <c r="AA55" s="161" t="str">
        <f>IF(AA54="","",VLOOKUP(AA54,'【記載例】シフト記号表（勤務時間帯）'!$D$6:$X$47,21,FALSE))</f>
        <v/>
      </c>
      <c r="AB55" s="159" t="str">
        <f>IF(AB54="","",VLOOKUP(AB54,'【記載例】シフト記号表（勤務時間帯）'!$D$6:$X$47,21,FALSE))</f>
        <v/>
      </c>
      <c r="AC55" s="160">
        <f>IF(AC54="","",VLOOKUP(AC54,'【記載例】シフト記号表（勤務時間帯）'!$D$6:$X$47,21,FALSE))</f>
        <v>7.9999999999999982</v>
      </c>
      <c r="AD55" s="160" t="str">
        <f>IF(AD54="","",VLOOKUP(AD54,'【記載例】シフト記号表（勤務時間帯）'!$D$6:$X$47,21,FALSE))</f>
        <v/>
      </c>
      <c r="AE55" s="160" t="str">
        <f>IF(AE54="","",VLOOKUP(AE54,'【記載例】シフト記号表（勤務時間帯）'!$D$6:$X$47,21,FALSE))</f>
        <v/>
      </c>
      <c r="AF55" s="160">
        <f>IF(AF54="","",VLOOKUP(AF54,'【記載例】シフト記号表（勤務時間帯）'!$D$6:$X$47,21,FALSE))</f>
        <v>7.9999999999999982</v>
      </c>
      <c r="AG55" s="160" t="str">
        <f>IF(AG54="","",VLOOKUP(AG54,'【記載例】シフト記号表（勤務時間帯）'!$D$6:$X$47,21,FALSE))</f>
        <v/>
      </c>
      <c r="AH55" s="161" t="str">
        <f>IF(AH54="","",VLOOKUP(AH54,'【記載例】シフト記号表（勤務時間帯）'!$D$6:$X$47,21,FALSE))</f>
        <v/>
      </c>
      <c r="AI55" s="159" t="str">
        <f>IF(AI54="","",VLOOKUP(AI54,'【記載例】シフト記号表（勤務時間帯）'!$D$6:$X$47,21,FALSE))</f>
        <v/>
      </c>
      <c r="AJ55" s="160">
        <f>IF(AJ54="","",VLOOKUP(AJ54,'【記載例】シフト記号表（勤務時間帯）'!$D$6:$X$47,21,FALSE))</f>
        <v>7.9999999999999982</v>
      </c>
      <c r="AK55" s="160" t="str">
        <f>IF(AK54="","",VLOOKUP(AK54,'【記載例】シフト記号表（勤務時間帯）'!$D$6:$X$47,21,FALSE))</f>
        <v/>
      </c>
      <c r="AL55" s="160" t="str">
        <f>IF(AL54="","",VLOOKUP(AL54,'【記載例】シフト記号表（勤務時間帯）'!$D$6:$X$47,21,FALSE))</f>
        <v/>
      </c>
      <c r="AM55" s="160">
        <f>IF(AM54="","",VLOOKUP(AM54,'【記載例】シフト記号表（勤務時間帯）'!$D$6:$X$47,21,FALSE))</f>
        <v>7.9999999999999982</v>
      </c>
      <c r="AN55" s="160" t="str">
        <f>IF(AN54="","",VLOOKUP(AN54,'【記載例】シフト記号表（勤務時間帯）'!$D$6:$X$47,21,FALSE))</f>
        <v/>
      </c>
      <c r="AO55" s="161" t="str">
        <f>IF(AO54="","",VLOOKUP(AO54,'【記載例】シフト記号表（勤務時間帯）'!$D$6:$X$47,21,FALSE))</f>
        <v/>
      </c>
      <c r="AP55" s="159" t="str">
        <f>IF(AP54="","",VLOOKUP(AP54,'【記載例】シフト記号表（勤務時間帯）'!$D$6:$X$47,21,FALSE))</f>
        <v/>
      </c>
      <c r="AQ55" s="160">
        <f>IF(AQ54="","",VLOOKUP(AQ54,'【記載例】シフト記号表（勤務時間帯）'!$D$6:$X$47,21,FALSE))</f>
        <v>7.9999999999999982</v>
      </c>
      <c r="AR55" s="160" t="str">
        <f>IF(AR54="","",VLOOKUP(AR54,'【記載例】シフト記号表（勤務時間帯）'!$D$6:$X$47,21,FALSE))</f>
        <v/>
      </c>
      <c r="AS55" s="160" t="str">
        <f>IF(AS54="","",VLOOKUP(AS54,'【記載例】シフト記号表（勤務時間帯）'!$D$6:$X$47,21,FALSE))</f>
        <v/>
      </c>
      <c r="AT55" s="160">
        <f>IF(AT54="","",VLOOKUP(AT54,'【記載例】シフト記号表（勤務時間帯）'!$D$6:$X$47,21,FALSE))</f>
        <v>7.9999999999999982</v>
      </c>
      <c r="AU55" s="160" t="str">
        <f>IF(AU54="","",VLOOKUP(AU54,'【記載例】シフト記号表（勤務時間帯）'!$D$6:$X$47,21,FALSE))</f>
        <v/>
      </c>
      <c r="AV55" s="161" t="str">
        <f>IF(AV54="","",VLOOKUP(AV54,'【記載例】シフト記号表（勤務時間帯）'!$D$6:$X$47,21,FALSE))</f>
        <v/>
      </c>
      <c r="AW55" s="159" t="str">
        <f>IF(AW54="","",VLOOKUP(AW54,'【記載例】シフト記号表（勤務時間帯）'!$D$6:$X$47,21,FALSE))</f>
        <v/>
      </c>
      <c r="AX55" s="160" t="str">
        <f>IF(AX54="","",VLOOKUP(AX54,'【記載例】シフト記号表（勤務時間帯）'!$D$6:$X$47,21,FALSE))</f>
        <v/>
      </c>
      <c r="AY55" s="160" t="str">
        <f>IF(AY54="","",VLOOKUP(AY54,'【記載例】シフト記号表（勤務時間帯）'!$D$6:$X$47,21,FALSE))</f>
        <v/>
      </c>
      <c r="AZ55" s="1199">
        <f>IF($BC$3="４週",SUM(U55:AV55),IF($BC$3="暦月",SUM(U55:AY55),""))</f>
        <v>63.999999999999993</v>
      </c>
      <c r="BA55" s="1200"/>
      <c r="BB55" s="1201">
        <f>IF($BC$3="４週",AZ55/4,IF($BC$3="暦月",(AZ55/($BC$8/7)),""))</f>
        <v>15.999999999999998</v>
      </c>
      <c r="BC55" s="1200"/>
      <c r="BD55" s="1193"/>
      <c r="BE55" s="1194"/>
      <c r="BF55" s="1194"/>
      <c r="BG55" s="1194"/>
      <c r="BH55" s="1195"/>
    </row>
    <row r="56" spans="2:60" ht="20.25" customHeight="1">
      <c r="B56" s="98"/>
      <c r="C56" s="1177"/>
      <c r="D56" s="1178"/>
      <c r="E56" s="1179"/>
      <c r="F56" s="136"/>
      <c r="G56" s="99" t="str">
        <f>C54</f>
        <v>介護従業者</v>
      </c>
      <c r="H56" s="1189"/>
      <c r="I56" s="1165"/>
      <c r="J56" s="1166"/>
      <c r="K56" s="1166"/>
      <c r="L56" s="1167"/>
      <c r="M56" s="1155"/>
      <c r="N56" s="1156"/>
      <c r="O56" s="1157"/>
      <c r="P56" s="37" t="s">
        <v>73</v>
      </c>
      <c r="Q56" s="38"/>
      <c r="R56" s="38"/>
      <c r="S56" s="39"/>
      <c r="T56" s="52"/>
      <c r="U56" s="162" t="str">
        <f>IF(U54="","",VLOOKUP(U54,'【記載例】シフト記号表（勤務時間帯）'!$D$6:$Z$47,23,FALSE))</f>
        <v/>
      </c>
      <c r="V56" s="163" t="str">
        <f>IF(V54="","",VLOOKUP(V54,'【記載例】シフト記号表（勤務時間帯）'!$D$6:$Z$47,23,FALSE))</f>
        <v>-</v>
      </c>
      <c r="W56" s="163" t="str">
        <f>IF(W54="","",VLOOKUP(W54,'【記載例】シフト記号表（勤務時間帯）'!$D$6:$Z$47,23,FALSE))</f>
        <v/>
      </c>
      <c r="X56" s="163" t="str">
        <f>IF(X54="","",VLOOKUP(X54,'【記載例】シフト記号表（勤務時間帯）'!$D$6:$Z$47,23,FALSE))</f>
        <v/>
      </c>
      <c r="Y56" s="163" t="str">
        <f>IF(Y54="","",VLOOKUP(Y54,'【記載例】シフト記号表（勤務時間帯）'!$D$6:$Z$47,23,FALSE))</f>
        <v>-</v>
      </c>
      <c r="Z56" s="163" t="str">
        <f>IF(Z54="","",VLOOKUP(Z54,'【記載例】シフト記号表（勤務時間帯）'!$D$6:$Z$47,23,FALSE))</f>
        <v/>
      </c>
      <c r="AA56" s="164" t="str">
        <f>IF(AA54="","",VLOOKUP(AA54,'【記載例】シフト記号表（勤務時間帯）'!$D$6:$Z$47,23,FALSE))</f>
        <v/>
      </c>
      <c r="AB56" s="162" t="str">
        <f>IF(AB54="","",VLOOKUP(AB54,'【記載例】シフト記号表（勤務時間帯）'!$D$6:$Z$47,23,FALSE))</f>
        <v/>
      </c>
      <c r="AC56" s="163" t="str">
        <f>IF(AC54="","",VLOOKUP(AC54,'【記載例】シフト記号表（勤務時間帯）'!$D$6:$Z$47,23,FALSE))</f>
        <v>-</v>
      </c>
      <c r="AD56" s="163" t="str">
        <f>IF(AD54="","",VLOOKUP(AD54,'【記載例】シフト記号表（勤務時間帯）'!$D$6:$Z$47,23,FALSE))</f>
        <v/>
      </c>
      <c r="AE56" s="163" t="str">
        <f>IF(AE54="","",VLOOKUP(AE54,'【記載例】シフト記号表（勤務時間帯）'!$D$6:$Z$47,23,FALSE))</f>
        <v/>
      </c>
      <c r="AF56" s="163" t="str">
        <f>IF(AF54="","",VLOOKUP(AF54,'【記載例】シフト記号表（勤務時間帯）'!$D$6:$Z$47,23,FALSE))</f>
        <v>-</v>
      </c>
      <c r="AG56" s="163" t="str">
        <f>IF(AG54="","",VLOOKUP(AG54,'【記載例】シフト記号表（勤務時間帯）'!$D$6:$Z$47,23,FALSE))</f>
        <v/>
      </c>
      <c r="AH56" s="164" t="str">
        <f>IF(AH54="","",VLOOKUP(AH54,'【記載例】シフト記号表（勤務時間帯）'!$D$6:$Z$47,23,FALSE))</f>
        <v/>
      </c>
      <c r="AI56" s="162" t="str">
        <f>IF(AI54="","",VLOOKUP(AI54,'【記載例】シフト記号表（勤務時間帯）'!$D$6:$Z$47,23,FALSE))</f>
        <v/>
      </c>
      <c r="AJ56" s="163" t="str">
        <f>IF(AJ54="","",VLOOKUP(AJ54,'【記載例】シフト記号表（勤務時間帯）'!$D$6:$Z$47,23,FALSE))</f>
        <v>-</v>
      </c>
      <c r="AK56" s="163" t="str">
        <f>IF(AK54="","",VLOOKUP(AK54,'【記載例】シフト記号表（勤務時間帯）'!$D$6:$Z$47,23,FALSE))</f>
        <v/>
      </c>
      <c r="AL56" s="163" t="str">
        <f>IF(AL54="","",VLOOKUP(AL54,'【記載例】シフト記号表（勤務時間帯）'!$D$6:$Z$47,23,FALSE))</f>
        <v/>
      </c>
      <c r="AM56" s="163" t="str">
        <f>IF(AM54="","",VLOOKUP(AM54,'【記載例】シフト記号表（勤務時間帯）'!$D$6:$Z$47,23,FALSE))</f>
        <v>-</v>
      </c>
      <c r="AN56" s="163" t="str">
        <f>IF(AN54="","",VLOOKUP(AN54,'【記載例】シフト記号表（勤務時間帯）'!$D$6:$Z$47,23,FALSE))</f>
        <v/>
      </c>
      <c r="AO56" s="164" t="str">
        <f>IF(AO54="","",VLOOKUP(AO54,'【記載例】シフト記号表（勤務時間帯）'!$D$6:$Z$47,23,FALSE))</f>
        <v/>
      </c>
      <c r="AP56" s="162" t="str">
        <f>IF(AP54="","",VLOOKUP(AP54,'【記載例】シフト記号表（勤務時間帯）'!$D$6:$Z$47,23,FALSE))</f>
        <v/>
      </c>
      <c r="AQ56" s="163" t="str">
        <f>IF(AQ54="","",VLOOKUP(AQ54,'【記載例】シフト記号表（勤務時間帯）'!$D$6:$Z$47,23,FALSE))</f>
        <v>-</v>
      </c>
      <c r="AR56" s="163" t="str">
        <f>IF(AR54="","",VLOOKUP(AR54,'【記載例】シフト記号表（勤務時間帯）'!$D$6:$Z$47,23,FALSE))</f>
        <v/>
      </c>
      <c r="AS56" s="163" t="str">
        <f>IF(AS54="","",VLOOKUP(AS54,'【記載例】シフト記号表（勤務時間帯）'!$D$6:$Z$47,23,FALSE))</f>
        <v/>
      </c>
      <c r="AT56" s="163" t="str">
        <f>IF(AT54="","",VLOOKUP(AT54,'【記載例】シフト記号表（勤務時間帯）'!$D$6:$Z$47,23,FALSE))</f>
        <v>-</v>
      </c>
      <c r="AU56" s="163" t="str">
        <f>IF(AU54="","",VLOOKUP(AU54,'【記載例】シフト記号表（勤務時間帯）'!$D$6:$Z$47,23,FALSE))</f>
        <v/>
      </c>
      <c r="AV56" s="164" t="str">
        <f>IF(AV54="","",VLOOKUP(AV54,'【記載例】シフト記号表（勤務時間帯）'!$D$6:$Z$47,23,FALSE))</f>
        <v/>
      </c>
      <c r="AW56" s="162" t="str">
        <f>IF(AW54="","",VLOOKUP(AW54,'【記載例】シフト記号表（勤務時間帯）'!$D$6:$Z$47,23,FALSE))</f>
        <v/>
      </c>
      <c r="AX56" s="163" t="str">
        <f>IF(AX54="","",VLOOKUP(AX54,'【記載例】シフト記号表（勤務時間帯）'!$D$6:$Z$47,23,FALSE))</f>
        <v/>
      </c>
      <c r="AY56" s="163" t="str">
        <f>IF(AY54="","",VLOOKUP(AY54,'【記載例】シフト記号表（勤務時間帯）'!$D$6:$Z$47,23,FALSE))</f>
        <v/>
      </c>
      <c r="AZ56" s="1202">
        <f>IF($BC$3="４週",SUM(U56:AV56),IF($BC$3="暦月",SUM(U56:AY56),""))</f>
        <v>0</v>
      </c>
      <c r="BA56" s="1203"/>
      <c r="BB56" s="1204">
        <f>IF($BC$3="４週",AZ56/4,IF($BC$3="暦月",(AZ56/($BC$8/7)),""))</f>
        <v>0</v>
      </c>
      <c r="BC56" s="1203"/>
      <c r="BD56" s="1196"/>
      <c r="BE56" s="1197"/>
      <c r="BF56" s="1197"/>
      <c r="BG56" s="1197"/>
      <c r="BH56" s="1198"/>
    </row>
    <row r="57" spans="2:60" ht="20.25" customHeight="1">
      <c r="B57" s="100"/>
      <c r="C57" s="1171" t="s">
        <v>85</v>
      </c>
      <c r="D57" s="1172"/>
      <c r="E57" s="1173"/>
      <c r="F57" s="95"/>
      <c r="G57" s="97"/>
      <c r="H57" s="1183" t="s">
        <v>120</v>
      </c>
      <c r="I57" s="1159" t="s">
        <v>106</v>
      </c>
      <c r="J57" s="1160"/>
      <c r="K57" s="1160"/>
      <c r="L57" s="1161"/>
      <c r="M57" s="1149" t="s">
        <v>132</v>
      </c>
      <c r="N57" s="1150"/>
      <c r="O57" s="1151"/>
      <c r="P57" s="18" t="s">
        <v>18</v>
      </c>
      <c r="Q57" s="25"/>
      <c r="R57" s="25"/>
      <c r="S57" s="13"/>
      <c r="T57" s="51"/>
      <c r="U57" s="165" t="s">
        <v>213</v>
      </c>
      <c r="V57" s="166"/>
      <c r="W57" s="166"/>
      <c r="X57" s="166"/>
      <c r="Y57" s="166"/>
      <c r="Z57" s="166" t="s">
        <v>156</v>
      </c>
      <c r="AA57" s="167"/>
      <c r="AB57" s="165" t="s">
        <v>213</v>
      </c>
      <c r="AC57" s="166"/>
      <c r="AD57" s="166"/>
      <c r="AE57" s="166"/>
      <c r="AF57" s="166"/>
      <c r="AG57" s="166" t="s">
        <v>156</v>
      </c>
      <c r="AH57" s="167"/>
      <c r="AI57" s="165" t="s">
        <v>213</v>
      </c>
      <c r="AJ57" s="166"/>
      <c r="AK57" s="166"/>
      <c r="AL57" s="166"/>
      <c r="AM57" s="166"/>
      <c r="AN57" s="166" t="s">
        <v>156</v>
      </c>
      <c r="AO57" s="167"/>
      <c r="AP57" s="165" t="s">
        <v>213</v>
      </c>
      <c r="AQ57" s="166"/>
      <c r="AR57" s="166"/>
      <c r="AS57" s="166"/>
      <c r="AT57" s="166"/>
      <c r="AU57" s="166" t="s">
        <v>156</v>
      </c>
      <c r="AV57" s="167"/>
      <c r="AW57" s="165"/>
      <c r="AX57" s="166"/>
      <c r="AY57" s="166"/>
      <c r="AZ57" s="1158"/>
      <c r="BA57" s="1146"/>
      <c r="BB57" s="1145"/>
      <c r="BC57" s="1146"/>
      <c r="BD57" s="1190"/>
      <c r="BE57" s="1191"/>
      <c r="BF57" s="1191"/>
      <c r="BG57" s="1191"/>
      <c r="BH57" s="1192"/>
    </row>
    <row r="58" spans="2:60" ht="20.25" customHeight="1">
      <c r="B58" s="96">
        <f>B55+1</f>
        <v>13</v>
      </c>
      <c r="C58" s="1174"/>
      <c r="D58" s="1175"/>
      <c r="E58" s="1176"/>
      <c r="F58" s="95" t="str">
        <f>C57</f>
        <v>介護従業者</v>
      </c>
      <c r="G58" s="97"/>
      <c r="H58" s="1184"/>
      <c r="I58" s="1162"/>
      <c r="J58" s="1163"/>
      <c r="K58" s="1163"/>
      <c r="L58" s="1164"/>
      <c r="M58" s="1152"/>
      <c r="N58" s="1153"/>
      <c r="O58" s="1154"/>
      <c r="P58" s="20" t="s">
        <v>72</v>
      </c>
      <c r="Q58" s="21"/>
      <c r="R58" s="21"/>
      <c r="S58" s="16"/>
      <c r="T58" s="46"/>
      <c r="U58" s="159">
        <f>IF(U57="","",VLOOKUP(U57,'【記載例】シフト記号表（勤務時間帯）'!$D$6:$X$47,21,FALSE))</f>
        <v>6</v>
      </c>
      <c r="V58" s="160" t="str">
        <f>IF(V57="","",VLOOKUP(V57,'【記載例】シフト記号表（勤務時間帯）'!$D$6:$X$47,21,FALSE))</f>
        <v/>
      </c>
      <c r="W58" s="160" t="str">
        <f>IF(W57="","",VLOOKUP(W57,'【記載例】シフト記号表（勤務時間帯）'!$D$6:$X$47,21,FALSE))</f>
        <v/>
      </c>
      <c r="X58" s="160" t="str">
        <f>IF(X57="","",VLOOKUP(X57,'【記載例】シフト記号表（勤務時間帯）'!$D$6:$X$47,21,FALSE))</f>
        <v/>
      </c>
      <c r="Y58" s="160" t="str">
        <f>IF(Y57="","",VLOOKUP(Y57,'【記載例】シフト記号表（勤務時間帯）'!$D$6:$X$47,21,FALSE))</f>
        <v/>
      </c>
      <c r="Z58" s="160">
        <f>IF(Z57="","",VLOOKUP(Z57,'【記載例】シフト記号表（勤務時間帯）'!$D$6:$X$47,21,FALSE))</f>
        <v>6</v>
      </c>
      <c r="AA58" s="161" t="str">
        <f>IF(AA57="","",VLOOKUP(AA57,'【記載例】シフト記号表（勤務時間帯）'!$D$6:$X$47,21,FALSE))</f>
        <v/>
      </c>
      <c r="AB58" s="159">
        <f>IF(AB57="","",VLOOKUP(AB57,'【記載例】シフト記号表（勤務時間帯）'!$D$6:$X$47,21,FALSE))</f>
        <v>6</v>
      </c>
      <c r="AC58" s="160" t="str">
        <f>IF(AC57="","",VLOOKUP(AC57,'【記載例】シフト記号表（勤務時間帯）'!$D$6:$X$47,21,FALSE))</f>
        <v/>
      </c>
      <c r="AD58" s="160" t="str">
        <f>IF(AD57="","",VLOOKUP(AD57,'【記載例】シフト記号表（勤務時間帯）'!$D$6:$X$47,21,FALSE))</f>
        <v/>
      </c>
      <c r="AE58" s="160" t="str">
        <f>IF(AE57="","",VLOOKUP(AE57,'【記載例】シフト記号表（勤務時間帯）'!$D$6:$X$47,21,FALSE))</f>
        <v/>
      </c>
      <c r="AF58" s="160" t="str">
        <f>IF(AF57="","",VLOOKUP(AF57,'【記載例】シフト記号表（勤務時間帯）'!$D$6:$X$47,21,FALSE))</f>
        <v/>
      </c>
      <c r="AG58" s="160">
        <f>IF(AG57="","",VLOOKUP(AG57,'【記載例】シフト記号表（勤務時間帯）'!$D$6:$X$47,21,FALSE))</f>
        <v>6</v>
      </c>
      <c r="AH58" s="161" t="str">
        <f>IF(AH57="","",VLOOKUP(AH57,'【記載例】シフト記号表（勤務時間帯）'!$D$6:$X$47,21,FALSE))</f>
        <v/>
      </c>
      <c r="AI58" s="159">
        <f>IF(AI57="","",VLOOKUP(AI57,'【記載例】シフト記号表（勤務時間帯）'!$D$6:$X$47,21,FALSE))</f>
        <v>6</v>
      </c>
      <c r="AJ58" s="160" t="str">
        <f>IF(AJ57="","",VLOOKUP(AJ57,'【記載例】シフト記号表（勤務時間帯）'!$D$6:$X$47,21,FALSE))</f>
        <v/>
      </c>
      <c r="AK58" s="160" t="str">
        <f>IF(AK57="","",VLOOKUP(AK57,'【記載例】シフト記号表（勤務時間帯）'!$D$6:$X$47,21,FALSE))</f>
        <v/>
      </c>
      <c r="AL58" s="160" t="str">
        <f>IF(AL57="","",VLOOKUP(AL57,'【記載例】シフト記号表（勤務時間帯）'!$D$6:$X$47,21,FALSE))</f>
        <v/>
      </c>
      <c r="AM58" s="160" t="str">
        <f>IF(AM57="","",VLOOKUP(AM57,'【記載例】シフト記号表（勤務時間帯）'!$D$6:$X$47,21,FALSE))</f>
        <v/>
      </c>
      <c r="AN58" s="160">
        <f>IF(AN57="","",VLOOKUP(AN57,'【記載例】シフト記号表（勤務時間帯）'!$D$6:$X$47,21,FALSE))</f>
        <v>6</v>
      </c>
      <c r="AO58" s="161" t="str">
        <f>IF(AO57="","",VLOOKUP(AO57,'【記載例】シフト記号表（勤務時間帯）'!$D$6:$X$47,21,FALSE))</f>
        <v/>
      </c>
      <c r="AP58" s="159">
        <f>IF(AP57="","",VLOOKUP(AP57,'【記載例】シフト記号表（勤務時間帯）'!$D$6:$X$47,21,FALSE))</f>
        <v>6</v>
      </c>
      <c r="AQ58" s="160" t="str">
        <f>IF(AQ57="","",VLOOKUP(AQ57,'【記載例】シフト記号表（勤務時間帯）'!$D$6:$X$47,21,FALSE))</f>
        <v/>
      </c>
      <c r="AR58" s="160" t="str">
        <f>IF(AR57="","",VLOOKUP(AR57,'【記載例】シフト記号表（勤務時間帯）'!$D$6:$X$47,21,FALSE))</f>
        <v/>
      </c>
      <c r="AS58" s="160" t="str">
        <f>IF(AS57="","",VLOOKUP(AS57,'【記載例】シフト記号表（勤務時間帯）'!$D$6:$X$47,21,FALSE))</f>
        <v/>
      </c>
      <c r="AT58" s="160" t="str">
        <f>IF(AT57="","",VLOOKUP(AT57,'【記載例】シフト記号表（勤務時間帯）'!$D$6:$X$47,21,FALSE))</f>
        <v/>
      </c>
      <c r="AU58" s="160">
        <f>IF(AU57="","",VLOOKUP(AU57,'【記載例】シフト記号表（勤務時間帯）'!$D$6:$X$47,21,FALSE))</f>
        <v>6</v>
      </c>
      <c r="AV58" s="161" t="str">
        <f>IF(AV57="","",VLOOKUP(AV57,'【記載例】シフト記号表（勤務時間帯）'!$D$6:$X$47,21,FALSE))</f>
        <v/>
      </c>
      <c r="AW58" s="159" t="str">
        <f>IF(AW57="","",VLOOKUP(AW57,'【記載例】シフト記号表（勤務時間帯）'!$D$6:$X$47,21,FALSE))</f>
        <v/>
      </c>
      <c r="AX58" s="160" t="str">
        <f>IF(AX57="","",VLOOKUP(AX57,'【記載例】シフト記号表（勤務時間帯）'!$D$6:$X$47,21,FALSE))</f>
        <v/>
      </c>
      <c r="AY58" s="160" t="str">
        <f>IF(AY57="","",VLOOKUP(AY57,'【記載例】シフト記号表（勤務時間帯）'!$D$6:$X$47,21,FALSE))</f>
        <v/>
      </c>
      <c r="AZ58" s="1199">
        <f>IF($BC$3="４週",SUM(U58:AV58),IF($BC$3="暦月",SUM(U58:AY58),""))</f>
        <v>48</v>
      </c>
      <c r="BA58" s="1200"/>
      <c r="BB58" s="1201">
        <f>IF($BC$3="４週",AZ58/4,IF($BC$3="暦月",(AZ58/($BC$8/7)),""))</f>
        <v>12</v>
      </c>
      <c r="BC58" s="1200"/>
      <c r="BD58" s="1193"/>
      <c r="BE58" s="1194"/>
      <c r="BF58" s="1194"/>
      <c r="BG58" s="1194"/>
      <c r="BH58" s="1195"/>
    </row>
    <row r="59" spans="2:60" ht="20.25" customHeight="1">
      <c r="B59" s="98"/>
      <c r="C59" s="1177"/>
      <c r="D59" s="1178"/>
      <c r="E59" s="1179"/>
      <c r="F59" s="136"/>
      <c r="G59" s="99" t="str">
        <f>C57</f>
        <v>介護従業者</v>
      </c>
      <c r="H59" s="1189"/>
      <c r="I59" s="1165"/>
      <c r="J59" s="1166"/>
      <c r="K59" s="1166"/>
      <c r="L59" s="1167"/>
      <c r="M59" s="1155"/>
      <c r="N59" s="1156"/>
      <c r="O59" s="1157"/>
      <c r="P59" s="37" t="s">
        <v>73</v>
      </c>
      <c r="Q59" s="38"/>
      <c r="R59" s="38"/>
      <c r="S59" s="39"/>
      <c r="T59" s="52"/>
      <c r="U59" s="162" t="str">
        <f>IF(U57="","",VLOOKUP(U57,'【記載例】シフト記号表（勤務時間帯）'!$D$6:$Z$47,23,FALSE))</f>
        <v>-</v>
      </c>
      <c r="V59" s="163" t="str">
        <f>IF(V57="","",VLOOKUP(V57,'【記載例】シフト記号表（勤務時間帯）'!$D$6:$Z$47,23,FALSE))</f>
        <v/>
      </c>
      <c r="W59" s="163" t="str">
        <f>IF(W57="","",VLOOKUP(W57,'【記載例】シフト記号表（勤務時間帯）'!$D$6:$Z$47,23,FALSE))</f>
        <v/>
      </c>
      <c r="X59" s="163" t="str">
        <f>IF(X57="","",VLOOKUP(X57,'【記載例】シフト記号表（勤務時間帯）'!$D$6:$Z$47,23,FALSE))</f>
        <v/>
      </c>
      <c r="Y59" s="163" t="str">
        <f>IF(Y57="","",VLOOKUP(Y57,'【記載例】シフト記号表（勤務時間帯）'!$D$6:$Z$47,23,FALSE))</f>
        <v/>
      </c>
      <c r="Z59" s="163" t="str">
        <f>IF(Z57="","",VLOOKUP(Z57,'【記載例】シフト記号表（勤務時間帯）'!$D$6:$Z$47,23,FALSE))</f>
        <v>-</v>
      </c>
      <c r="AA59" s="164" t="str">
        <f>IF(AA57="","",VLOOKUP(AA57,'【記載例】シフト記号表（勤務時間帯）'!$D$6:$Z$47,23,FALSE))</f>
        <v/>
      </c>
      <c r="AB59" s="162" t="str">
        <f>IF(AB57="","",VLOOKUP(AB57,'【記載例】シフト記号表（勤務時間帯）'!$D$6:$Z$47,23,FALSE))</f>
        <v>-</v>
      </c>
      <c r="AC59" s="163" t="str">
        <f>IF(AC57="","",VLOOKUP(AC57,'【記載例】シフト記号表（勤務時間帯）'!$D$6:$Z$47,23,FALSE))</f>
        <v/>
      </c>
      <c r="AD59" s="163" t="str">
        <f>IF(AD57="","",VLOOKUP(AD57,'【記載例】シフト記号表（勤務時間帯）'!$D$6:$Z$47,23,FALSE))</f>
        <v/>
      </c>
      <c r="AE59" s="163" t="str">
        <f>IF(AE57="","",VLOOKUP(AE57,'【記載例】シフト記号表（勤務時間帯）'!$D$6:$Z$47,23,FALSE))</f>
        <v/>
      </c>
      <c r="AF59" s="163" t="str">
        <f>IF(AF57="","",VLOOKUP(AF57,'【記載例】シフト記号表（勤務時間帯）'!$D$6:$Z$47,23,FALSE))</f>
        <v/>
      </c>
      <c r="AG59" s="163" t="str">
        <f>IF(AG57="","",VLOOKUP(AG57,'【記載例】シフト記号表（勤務時間帯）'!$D$6:$Z$47,23,FALSE))</f>
        <v>-</v>
      </c>
      <c r="AH59" s="164" t="str">
        <f>IF(AH57="","",VLOOKUP(AH57,'【記載例】シフト記号表（勤務時間帯）'!$D$6:$Z$47,23,FALSE))</f>
        <v/>
      </c>
      <c r="AI59" s="162" t="str">
        <f>IF(AI57="","",VLOOKUP(AI57,'【記載例】シフト記号表（勤務時間帯）'!$D$6:$Z$47,23,FALSE))</f>
        <v>-</v>
      </c>
      <c r="AJ59" s="163" t="str">
        <f>IF(AJ57="","",VLOOKUP(AJ57,'【記載例】シフト記号表（勤務時間帯）'!$D$6:$Z$47,23,FALSE))</f>
        <v/>
      </c>
      <c r="AK59" s="163" t="str">
        <f>IF(AK57="","",VLOOKUP(AK57,'【記載例】シフト記号表（勤務時間帯）'!$D$6:$Z$47,23,FALSE))</f>
        <v/>
      </c>
      <c r="AL59" s="163" t="str">
        <f>IF(AL57="","",VLOOKUP(AL57,'【記載例】シフト記号表（勤務時間帯）'!$D$6:$Z$47,23,FALSE))</f>
        <v/>
      </c>
      <c r="AM59" s="163" t="str">
        <f>IF(AM57="","",VLOOKUP(AM57,'【記載例】シフト記号表（勤務時間帯）'!$D$6:$Z$47,23,FALSE))</f>
        <v/>
      </c>
      <c r="AN59" s="163" t="str">
        <f>IF(AN57="","",VLOOKUP(AN57,'【記載例】シフト記号表（勤務時間帯）'!$D$6:$Z$47,23,FALSE))</f>
        <v>-</v>
      </c>
      <c r="AO59" s="164" t="str">
        <f>IF(AO57="","",VLOOKUP(AO57,'【記載例】シフト記号表（勤務時間帯）'!$D$6:$Z$47,23,FALSE))</f>
        <v/>
      </c>
      <c r="AP59" s="162" t="str">
        <f>IF(AP57="","",VLOOKUP(AP57,'【記載例】シフト記号表（勤務時間帯）'!$D$6:$Z$47,23,FALSE))</f>
        <v>-</v>
      </c>
      <c r="AQ59" s="163" t="str">
        <f>IF(AQ57="","",VLOOKUP(AQ57,'【記載例】シフト記号表（勤務時間帯）'!$D$6:$Z$47,23,FALSE))</f>
        <v/>
      </c>
      <c r="AR59" s="163" t="str">
        <f>IF(AR57="","",VLOOKUP(AR57,'【記載例】シフト記号表（勤務時間帯）'!$D$6:$Z$47,23,FALSE))</f>
        <v/>
      </c>
      <c r="AS59" s="163" t="str">
        <f>IF(AS57="","",VLOOKUP(AS57,'【記載例】シフト記号表（勤務時間帯）'!$D$6:$Z$47,23,FALSE))</f>
        <v/>
      </c>
      <c r="AT59" s="163" t="str">
        <f>IF(AT57="","",VLOOKUP(AT57,'【記載例】シフト記号表（勤務時間帯）'!$D$6:$Z$47,23,FALSE))</f>
        <v/>
      </c>
      <c r="AU59" s="163" t="str">
        <f>IF(AU57="","",VLOOKUP(AU57,'【記載例】シフト記号表（勤務時間帯）'!$D$6:$Z$47,23,FALSE))</f>
        <v>-</v>
      </c>
      <c r="AV59" s="164" t="str">
        <f>IF(AV57="","",VLOOKUP(AV57,'【記載例】シフト記号表（勤務時間帯）'!$D$6:$Z$47,23,FALSE))</f>
        <v/>
      </c>
      <c r="AW59" s="162" t="str">
        <f>IF(AW57="","",VLOOKUP(AW57,'【記載例】シフト記号表（勤務時間帯）'!$D$6:$Z$47,23,FALSE))</f>
        <v/>
      </c>
      <c r="AX59" s="163" t="str">
        <f>IF(AX57="","",VLOOKUP(AX57,'【記載例】シフト記号表（勤務時間帯）'!$D$6:$Z$47,23,FALSE))</f>
        <v/>
      </c>
      <c r="AY59" s="163" t="str">
        <f>IF(AY57="","",VLOOKUP(AY57,'【記載例】シフト記号表（勤務時間帯）'!$D$6:$Z$47,23,FALSE))</f>
        <v/>
      </c>
      <c r="AZ59" s="1202">
        <f>IF($BC$3="４週",SUM(U59:AV59),IF($BC$3="暦月",SUM(U59:AY59),""))</f>
        <v>0</v>
      </c>
      <c r="BA59" s="1203"/>
      <c r="BB59" s="1204">
        <f>IF($BC$3="４週",AZ59/4,IF($BC$3="暦月",(AZ59/($BC$8/7)),""))</f>
        <v>0</v>
      </c>
      <c r="BC59" s="1203"/>
      <c r="BD59" s="1196"/>
      <c r="BE59" s="1197"/>
      <c r="BF59" s="1197"/>
      <c r="BG59" s="1197"/>
      <c r="BH59" s="1198"/>
    </row>
    <row r="60" spans="2:60" ht="20.25" customHeight="1">
      <c r="B60" s="100"/>
      <c r="C60" s="1171" t="s">
        <v>85</v>
      </c>
      <c r="D60" s="1172"/>
      <c r="E60" s="1173"/>
      <c r="F60" s="95"/>
      <c r="G60" s="97"/>
      <c r="H60" s="1183" t="s">
        <v>120</v>
      </c>
      <c r="I60" s="1159" t="s">
        <v>106</v>
      </c>
      <c r="J60" s="1160"/>
      <c r="K60" s="1160"/>
      <c r="L60" s="1161"/>
      <c r="M60" s="1149" t="s">
        <v>133</v>
      </c>
      <c r="N60" s="1150"/>
      <c r="O60" s="1151"/>
      <c r="P60" s="18" t="s">
        <v>18</v>
      </c>
      <c r="Q60" s="25"/>
      <c r="R60" s="25"/>
      <c r="S60" s="13"/>
      <c r="T60" s="51"/>
      <c r="U60" s="165" t="s">
        <v>159</v>
      </c>
      <c r="V60" s="166" t="s">
        <v>159</v>
      </c>
      <c r="W60" s="166" t="s">
        <v>214</v>
      </c>
      <c r="X60" s="166"/>
      <c r="Y60" s="166"/>
      <c r="Z60" s="166"/>
      <c r="AA60" s="167" t="s">
        <v>159</v>
      </c>
      <c r="AB60" s="165" t="s">
        <v>214</v>
      </c>
      <c r="AC60" s="166" t="s">
        <v>159</v>
      </c>
      <c r="AD60" s="166" t="s">
        <v>159</v>
      </c>
      <c r="AE60" s="166"/>
      <c r="AF60" s="166"/>
      <c r="AG60" s="166"/>
      <c r="AH60" s="167" t="s">
        <v>214</v>
      </c>
      <c r="AI60" s="165" t="s">
        <v>159</v>
      </c>
      <c r="AJ60" s="166" t="s">
        <v>159</v>
      </c>
      <c r="AK60" s="166" t="s">
        <v>159</v>
      </c>
      <c r="AL60" s="166"/>
      <c r="AM60" s="166"/>
      <c r="AN60" s="166"/>
      <c r="AO60" s="167" t="s">
        <v>159</v>
      </c>
      <c r="AP60" s="165" t="s">
        <v>214</v>
      </c>
      <c r="AQ60" s="166" t="s">
        <v>159</v>
      </c>
      <c r="AR60" s="166" t="s">
        <v>159</v>
      </c>
      <c r="AS60" s="166"/>
      <c r="AT60" s="166"/>
      <c r="AU60" s="166"/>
      <c r="AV60" s="167" t="s">
        <v>159</v>
      </c>
      <c r="AW60" s="165"/>
      <c r="AX60" s="166"/>
      <c r="AY60" s="166"/>
      <c r="AZ60" s="1158"/>
      <c r="BA60" s="1146"/>
      <c r="BB60" s="1145"/>
      <c r="BC60" s="1146"/>
      <c r="BD60" s="1190"/>
      <c r="BE60" s="1191"/>
      <c r="BF60" s="1191"/>
      <c r="BG60" s="1191"/>
      <c r="BH60" s="1192"/>
    </row>
    <row r="61" spans="2:60" ht="20.25" customHeight="1">
      <c r="B61" s="96">
        <f>B58+1</f>
        <v>14</v>
      </c>
      <c r="C61" s="1174"/>
      <c r="D61" s="1175"/>
      <c r="E61" s="1176"/>
      <c r="F61" s="95" t="str">
        <f>C60</f>
        <v>介護従業者</v>
      </c>
      <c r="G61" s="97"/>
      <c r="H61" s="1184"/>
      <c r="I61" s="1162"/>
      <c r="J61" s="1163"/>
      <c r="K61" s="1163"/>
      <c r="L61" s="1164"/>
      <c r="M61" s="1152"/>
      <c r="N61" s="1153"/>
      <c r="O61" s="1154"/>
      <c r="P61" s="20" t="s">
        <v>72</v>
      </c>
      <c r="Q61" s="21"/>
      <c r="R61" s="21"/>
      <c r="S61" s="16"/>
      <c r="T61" s="46"/>
      <c r="U61" s="159">
        <f>IF(U60="","",VLOOKUP(U60,'【記載例】シフト記号表（勤務時間帯）'!$D$6:$X$47,21,FALSE))</f>
        <v>4.0000000000000018</v>
      </c>
      <c r="V61" s="160">
        <f>IF(V60="","",VLOOKUP(V60,'【記載例】シフト記号表（勤務時間帯）'!$D$6:$X$47,21,FALSE))</f>
        <v>4.0000000000000018</v>
      </c>
      <c r="W61" s="160">
        <f>IF(W60="","",VLOOKUP(W60,'【記載例】シフト記号表（勤務時間帯）'!$D$6:$X$47,21,FALSE))</f>
        <v>4.0000000000000018</v>
      </c>
      <c r="X61" s="160" t="str">
        <f>IF(X60="","",VLOOKUP(X60,'【記載例】シフト記号表（勤務時間帯）'!$D$6:$X$47,21,FALSE))</f>
        <v/>
      </c>
      <c r="Y61" s="160" t="str">
        <f>IF(Y60="","",VLOOKUP(Y60,'【記載例】シフト記号表（勤務時間帯）'!$D$6:$X$47,21,FALSE))</f>
        <v/>
      </c>
      <c r="Z61" s="160" t="str">
        <f>IF(Z60="","",VLOOKUP(Z60,'【記載例】シフト記号表（勤務時間帯）'!$D$6:$X$47,21,FALSE))</f>
        <v/>
      </c>
      <c r="AA61" s="161">
        <f>IF(AA60="","",VLOOKUP(AA60,'【記載例】シフト記号表（勤務時間帯）'!$D$6:$X$47,21,FALSE))</f>
        <v>4.0000000000000018</v>
      </c>
      <c r="AB61" s="159">
        <f>IF(AB60="","",VLOOKUP(AB60,'【記載例】シフト記号表（勤務時間帯）'!$D$6:$X$47,21,FALSE))</f>
        <v>4.0000000000000018</v>
      </c>
      <c r="AC61" s="160">
        <f>IF(AC60="","",VLOOKUP(AC60,'【記載例】シフト記号表（勤務時間帯）'!$D$6:$X$47,21,FALSE))</f>
        <v>4.0000000000000018</v>
      </c>
      <c r="AD61" s="160">
        <f>IF(AD60="","",VLOOKUP(AD60,'【記載例】シフト記号表（勤務時間帯）'!$D$6:$X$47,21,FALSE))</f>
        <v>4.0000000000000018</v>
      </c>
      <c r="AE61" s="160" t="str">
        <f>IF(AE60="","",VLOOKUP(AE60,'【記載例】シフト記号表（勤務時間帯）'!$D$6:$X$47,21,FALSE))</f>
        <v/>
      </c>
      <c r="AF61" s="160" t="str">
        <f>IF(AF60="","",VLOOKUP(AF60,'【記載例】シフト記号表（勤務時間帯）'!$D$6:$X$47,21,FALSE))</f>
        <v/>
      </c>
      <c r="AG61" s="160" t="str">
        <f>IF(AG60="","",VLOOKUP(AG60,'【記載例】シフト記号表（勤務時間帯）'!$D$6:$X$47,21,FALSE))</f>
        <v/>
      </c>
      <c r="AH61" s="161">
        <f>IF(AH60="","",VLOOKUP(AH60,'【記載例】シフト記号表（勤務時間帯）'!$D$6:$X$47,21,FALSE))</f>
        <v>4.0000000000000018</v>
      </c>
      <c r="AI61" s="159">
        <f>IF(AI60="","",VLOOKUP(AI60,'【記載例】シフト記号表（勤務時間帯）'!$D$6:$X$47,21,FALSE))</f>
        <v>4.0000000000000018</v>
      </c>
      <c r="AJ61" s="160">
        <f>IF(AJ60="","",VLOOKUP(AJ60,'【記載例】シフト記号表（勤務時間帯）'!$D$6:$X$47,21,FALSE))</f>
        <v>4.0000000000000018</v>
      </c>
      <c r="AK61" s="160">
        <f>IF(AK60="","",VLOOKUP(AK60,'【記載例】シフト記号表（勤務時間帯）'!$D$6:$X$47,21,FALSE))</f>
        <v>4.0000000000000018</v>
      </c>
      <c r="AL61" s="160" t="str">
        <f>IF(AL60="","",VLOOKUP(AL60,'【記載例】シフト記号表（勤務時間帯）'!$D$6:$X$47,21,FALSE))</f>
        <v/>
      </c>
      <c r="AM61" s="160" t="str">
        <f>IF(AM60="","",VLOOKUP(AM60,'【記載例】シフト記号表（勤務時間帯）'!$D$6:$X$47,21,FALSE))</f>
        <v/>
      </c>
      <c r="AN61" s="160" t="str">
        <f>IF(AN60="","",VLOOKUP(AN60,'【記載例】シフト記号表（勤務時間帯）'!$D$6:$X$47,21,FALSE))</f>
        <v/>
      </c>
      <c r="AO61" s="161">
        <f>IF(AO60="","",VLOOKUP(AO60,'【記載例】シフト記号表（勤務時間帯）'!$D$6:$X$47,21,FALSE))</f>
        <v>4.0000000000000018</v>
      </c>
      <c r="AP61" s="159">
        <f>IF(AP60="","",VLOOKUP(AP60,'【記載例】シフト記号表（勤務時間帯）'!$D$6:$X$47,21,FALSE))</f>
        <v>4.0000000000000018</v>
      </c>
      <c r="AQ61" s="160">
        <f>IF(AQ60="","",VLOOKUP(AQ60,'【記載例】シフト記号表（勤務時間帯）'!$D$6:$X$47,21,FALSE))</f>
        <v>4.0000000000000018</v>
      </c>
      <c r="AR61" s="160">
        <f>IF(AR60="","",VLOOKUP(AR60,'【記載例】シフト記号表（勤務時間帯）'!$D$6:$X$47,21,FALSE))</f>
        <v>4.0000000000000018</v>
      </c>
      <c r="AS61" s="160" t="str">
        <f>IF(AS60="","",VLOOKUP(AS60,'【記載例】シフト記号表（勤務時間帯）'!$D$6:$X$47,21,FALSE))</f>
        <v/>
      </c>
      <c r="AT61" s="160" t="str">
        <f>IF(AT60="","",VLOOKUP(AT60,'【記載例】シフト記号表（勤務時間帯）'!$D$6:$X$47,21,FALSE))</f>
        <v/>
      </c>
      <c r="AU61" s="160" t="str">
        <f>IF(AU60="","",VLOOKUP(AU60,'【記載例】シフト記号表（勤務時間帯）'!$D$6:$X$47,21,FALSE))</f>
        <v/>
      </c>
      <c r="AV61" s="161">
        <f>IF(AV60="","",VLOOKUP(AV60,'【記載例】シフト記号表（勤務時間帯）'!$D$6:$X$47,21,FALSE))</f>
        <v>4.0000000000000018</v>
      </c>
      <c r="AW61" s="159" t="str">
        <f>IF(AW60="","",VLOOKUP(AW60,'【記載例】シフト記号表（勤務時間帯）'!$D$6:$X$47,21,FALSE))</f>
        <v/>
      </c>
      <c r="AX61" s="160" t="str">
        <f>IF(AX60="","",VLOOKUP(AX60,'【記載例】シフト記号表（勤務時間帯）'!$D$6:$X$47,21,FALSE))</f>
        <v/>
      </c>
      <c r="AY61" s="160" t="str">
        <f>IF(AY60="","",VLOOKUP(AY60,'【記載例】シフト記号表（勤務時間帯）'!$D$6:$X$47,21,FALSE))</f>
        <v/>
      </c>
      <c r="AZ61" s="1199">
        <f>IF($BC$3="４週",SUM(U61:AV61),IF($BC$3="暦月",SUM(U61:AY61),""))</f>
        <v>64.000000000000014</v>
      </c>
      <c r="BA61" s="1200"/>
      <c r="BB61" s="1201">
        <f>IF($BC$3="４週",AZ61/4,IF($BC$3="暦月",(AZ61/($BC$8/7)),""))</f>
        <v>16.000000000000004</v>
      </c>
      <c r="BC61" s="1200"/>
      <c r="BD61" s="1193"/>
      <c r="BE61" s="1194"/>
      <c r="BF61" s="1194"/>
      <c r="BG61" s="1194"/>
      <c r="BH61" s="1195"/>
    </row>
    <row r="62" spans="2:60" ht="20.25" customHeight="1">
      <c r="B62" s="98"/>
      <c r="C62" s="1177"/>
      <c r="D62" s="1178"/>
      <c r="E62" s="1179"/>
      <c r="F62" s="136"/>
      <c r="G62" s="99" t="str">
        <f>C60</f>
        <v>介護従業者</v>
      </c>
      <c r="H62" s="1189"/>
      <c r="I62" s="1165"/>
      <c r="J62" s="1166"/>
      <c r="K62" s="1166"/>
      <c r="L62" s="1167"/>
      <c r="M62" s="1155"/>
      <c r="N62" s="1156"/>
      <c r="O62" s="1157"/>
      <c r="P62" s="37" t="s">
        <v>73</v>
      </c>
      <c r="Q62" s="38"/>
      <c r="R62" s="38"/>
      <c r="S62" s="39"/>
      <c r="T62" s="52"/>
      <c r="U62" s="162" t="str">
        <f>IF(U60="","",VLOOKUP(U60,'【記載例】シフト記号表（勤務時間帯）'!$D$6:$Z$47,23,FALSE))</f>
        <v>-</v>
      </c>
      <c r="V62" s="163" t="str">
        <f>IF(V60="","",VLOOKUP(V60,'【記載例】シフト記号表（勤務時間帯）'!$D$6:$Z$47,23,FALSE))</f>
        <v>-</v>
      </c>
      <c r="W62" s="163" t="str">
        <f>IF(W60="","",VLOOKUP(W60,'【記載例】シフト記号表（勤務時間帯）'!$D$6:$Z$47,23,FALSE))</f>
        <v>-</v>
      </c>
      <c r="X62" s="163" t="str">
        <f>IF(X60="","",VLOOKUP(X60,'【記載例】シフト記号表（勤務時間帯）'!$D$6:$Z$47,23,FALSE))</f>
        <v/>
      </c>
      <c r="Y62" s="163" t="str">
        <f>IF(Y60="","",VLOOKUP(Y60,'【記載例】シフト記号表（勤務時間帯）'!$D$6:$Z$47,23,FALSE))</f>
        <v/>
      </c>
      <c r="Z62" s="163" t="str">
        <f>IF(Z60="","",VLOOKUP(Z60,'【記載例】シフト記号表（勤務時間帯）'!$D$6:$Z$47,23,FALSE))</f>
        <v/>
      </c>
      <c r="AA62" s="164" t="str">
        <f>IF(AA60="","",VLOOKUP(AA60,'【記載例】シフト記号表（勤務時間帯）'!$D$6:$Z$47,23,FALSE))</f>
        <v>-</v>
      </c>
      <c r="AB62" s="162" t="str">
        <f>IF(AB60="","",VLOOKUP(AB60,'【記載例】シフト記号表（勤務時間帯）'!$D$6:$Z$47,23,FALSE))</f>
        <v>-</v>
      </c>
      <c r="AC62" s="163" t="str">
        <f>IF(AC60="","",VLOOKUP(AC60,'【記載例】シフト記号表（勤務時間帯）'!$D$6:$Z$47,23,FALSE))</f>
        <v>-</v>
      </c>
      <c r="AD62" s="163" t="str">
        <f>IF(AD60="","",VLOOKUP(AD60,'【記載例】シフト記号表（勤務時間帯）'!$D$6:$Z$47,23,FALSE))</f>
        <v>-</v>
      </c>
      <c r="AE62" s="163" t="str">
        <f>IF(AE60="","",VLOOKUP(AE60,'【記載例】シフト記号表（勤務時間帯）'!$D$6:$Z$47,23,FALSE))</f>
        <v/>
      </c>
      <c r="AF62" s="163" t="str">
        <f>IF(AF60="","",VLOOKUP(AF60,'【記載例】シフト記号表（勤務時間帯）'!$D$6:$Z$47,23,FALSE))</f>
        <v/>
      </c>
      <c r="AG62" s="163" t="str">
        <f>IF(AG60="","",VLOOKUP(AG60,'【記載例】シフト記号表（勤務時間帯）'!$D$6:$Z$47,23,FALSE))</f>
        <v/>
      </c>
      <c r="AH62" s="164" t="str">
        <f>IF(AH60="","",VLOOKUP(AH60,'【記載例】シフト記号表（勤務時間帯）'!$D$6:$Z$47,23,FALSE))</f>
        <v>-</v>
      </c>
      <c r="AI62" s="162" t="str">
        <f>IF(AI60="","",VLOOKUP(AI60,'【記載例】シフト記号表（勤務時間帯）'!$D$6:$Z$47,23,FALSE))</f>
        <v>-</v>
      </c>
      <c r="AJ62" s="163" t="str">
        <f>IF(AJ60="","",VLOOKUP(AJ60,'【記載例】シフト記号表（勤務時間帯）'!$D$6:$Z$47,23,FALSE))</f>
        <v>-</v>
      </c>
      <c r="AK62" s="163" t="str">
        <f>IF(AK60="","",VLOOKUP(AK60,'【記載例】シフト記号表（勤務時間帯）'!$D$6:$Z$47,23,FALSE))</f>
        <v>-</v>
      </c>
      <c r="AL62" s="163" t="str">
        <f>IF(AL60="","",VLOOKUP(AL60,'【記載例】シフト記号表（勤務時間帯）'!$D$6:$Z$47,23,FALSE))</f>
        <v/>
      </c>
      <c r="AM62" s="163" t="str">
        <f>IF(AM60="","",VLOOKUP(AM60,'【記載例】シフト記号表（勤務時間帯）'!$D$6:$Z$47,23,FALSE))</f>
        <v/>
      </c>
      <c r="AN62" s="163" t="str">
        <f>IF(AN60="","",VLOOKUP(AN60,'【記載例】シフト記号表（勤務時間帯）'!$D$6:$Z$47,23,FALSE))</f>
        <v/>
      </c>
      <c r="AO62" s="164" t="str">
        <f>IF(AO60="","",VLOOKUP(AO60,'【記載例】シフト記号表（勤務時間帯）'!$D$6:$Z$47,23,FALSE))</f>
        <v>-</v>
      </c>
      <c r="AP62" s="162" t="str">
        <f>IF(AP60="","",VLOOKUP(AP60,'【記載例】シフト記号表（勤務時間帯）'!$D$6:$Z$47,23,FALSE))</f>
        <v>-</v>
      </c>
      <c r="AQ62" s="163" t="str">
        <f>IF(AQ60="","",VLOOKUP(AQ60,'【記載例】シフト記号表（勤務時間帯）'!$D$6:$Z$47,23,FALSE))</f>
        <v>-</v>
      </c>
      <c r="AR62" s="163" t="str">
        <f>IF(AR60="","",VLOOKUP(AR60,'【記載例】シフト記号表（勤務時間帯）'!$D$6:$Z$47,23,FALSE))</f>
        <v>-</v>
      </c>
      <c r="AS62" s="163" t="str">
        <f>IF(AS60="","",VLOOKUP(AS60,'【記載例】シフト記号表（勤務時間帯）'!$D$6:$Z$47,23,FALSE))</f>
        <v/>
      </c>
      <c r="AT62" s="163" t="str">
        <f>IF(AT60="","",VLOOKUP(AT60,'【記載例】シフト記号表（勤務時間帯）'!$D$6:$Z$47,23,FALSE))</f>
        <v/>
      </c>
      <c r="AU62" s="163" t="str">
        <f>IF(AU60="","",VLOOKUP(AU60,'【記載例】シフト記号表（勤務時間帯）'!$D$6:$Z$47,23,FALSE))</f>
        <v/>
      </c>
      <c r="AV62" s="164" t="str">
        <f>IF(AV60="","",VLOOKUP(AV60,'【記載例】シフト記号表（勤務時間帯）'!$D$6:$Z$47,23,FALSE))</f>
        <v>-</v>
      </c>
      <c r="AW62" s="162" t="str">
        <f>IF(AW60="","",VLOOKUP(AW60,'【記載例】シフト記号表（勤務時間帯）'!$D$6:$Z$47,23,FALSE))</f>
        <v/>
      </c>
      <c r="AX62" s="163" t="str">
        <f>IF(AX60="","",VLOOKUP(AX60,'【記載例】シフト記号表（勤務時間帯）'!$D$6:$Z$47,23,FALSE))</f>
        <v/>
      </c>
      <c r="AY62" s="163" t="str">
        <f>IF(AY60="","",VLOOKUP(AY60,'【記載例】シフト記号表（勤務時間帯）'!$D$6:$Z$47,23,FALSE))</f>
        <v/>
      </c>
      <c r="AZ62" s="1202">
        <f>IF($BC$3="４週",SUM(U62:AV62),IF($BC$3="暦月",SUM(U62:AY62),""))</f>
        <v>0</v>
      </c>
      <c r="BA62" s="1203"/>
      <c r="BB62" s="1204">
        <f>IF($BC$3="４週",AZ62/4,IF($BC$3="暦月",(AZ62/($BC$8/7)),""))</f>
        <v>0</v>
      </c>
      <c r="BC62" s="1203"/>
      <c r="BD62" s="1196"/>
      <c r="BE62" s="1197"/>
      <c r="BF62" s="1197"/>
      <c r="BG62" s="1197"/>
      <c r="BH62" s="1198"/>
    </row>
    <row r="63" spans="2:60" ht="20.25" customHeight="1">
      <c r="B63" s="100"/>
      <c r="C63" s="1171" t="s">
        <v>85</v>
      </c>
      <c r="D63" s="1172"/>
      <c r="E63" s="1173"/>
      <c r="F63" s="95"/>
      <c r="G63" s="97"/>
      <c r="H63" s="1183" t="s">
        <v>120</v>
      </c>
      <c r="I63" s="1159" t="s">
        <v>106</v>
      </c>
      <c r="J63" s="1160"/>
      <c r="K63" s="1160"/>
      <c r="L63" s="1161"/>
      <c r="M63" s="1149" t="s">
        <v>134</v>
      </c>
      <c r="N63" s="1150"/>
      <c r="O63" s="1151"/>
      <c r="P63" s="18" t="s">
        <v>18</v>
      </c>
      <c r="Q63" s="25"/>
      <c r="R63" s="25"/>
      <c r="S63" s="13"/>
      <c r="T63" s="51"/>
      <c r="U63" s="165" t="s">
        <v>215</v>
      </c>
      <c r="V63" s="166" t="s">
        <v>215</v>
      </c>
      <c r="W63" s="166" t="s">
        <v>158</v>
      </c>
      <c r="X63" s="166"/>
      <c r="Y63" s="166"/>
      <c r="Z63" s="166"/>
      <c r="AA63" s="167"/>
      <c r="AB63" s="165" t="s">
        <v>215</v>
      </c>
      <c r="AC63" s="166" t="s">
        <v>215</v>
      </c>
      <c r="AD63" s="166" t="s">
        <v>158</v>
      </c>
      <c r="AE63" s="166"/>
      <c r="AF63" s="166"/>
      <c r="AG63" s="166"/>
      <c r="AH63" s="167"/>
      <c r="AI63" s="165" t="s">
        <v>215</v>
      </c>
      <c r="AJ63" s="166" t="s">
        <v>158</v>
      </c>
      <c r="AK63" s="166" t="s">
        <v>158</v>
      </c>
      <c r="AL63" s="166"/>
      <c r="AM63" s="166"/>
      <c r="AN63" s="166"/>
      <c r="AO63" s="167"/>
      <c r="AP63" s="165" t="s">
        <v>215</v>
      </c>
      <c r="AQ63" s="166" t="s">
        <v>215</v>
      </c>
      <c r="AR63" s="166" t="s">
        <v>158</v>
      </c>
      <c r="AS63" s="166"/>
      <c r="AT63" s="166"/>
      <c r="AU63" s="166"/>
      <c r="AV63" s="167"/>
      <c r="AW63" s="165"/>
      <c r="AX63" s="166"/>
      <c r="AY63" s="166"/>
      <c r="AZ63" s="1158"/>
      <c r="BA63" s="1146"/>
      <c r="BB63" s="1145"/>
      <c r="BC63" s="1146"/>
      <c r="BD63" s="1190"/>
      <c r="BE63" s="1191"/>
      <c r="BF63" s="1191"/>
      <c r="BG63" s="1191"/>
      <c r="BH63" s="1192"/>
    </row>
    <row r="64" spans="2:60" ht="20.25" customHeight="1">
      <c r="B64" s="96">
        <f>B61+1</f>
        <v>15</v>
      </c>
      <c r="C64" s="1174"/>
      <c r="D64" s="1175"/>
      <c r="E64" s="1176"/>
      <c r="F64" s="95" t="str">
        <f>C63</f>
        <v>介護従業者</v>
      </c>
      <c r="G64" s="97"/>
      <c r="H64" s="1184"/>
      <c r="I64" s="1162"/>
      <c r="J64" s="1163"/>
      <c r="K64" s="1163"/>
      <c r="L64" s="1164"/>
      <c r="M64" s="1152"/>
      <c r="N64" s="1153"/>
      <c r="O64" s="1154"/>
      <c r="P64" s="20" t="s">
        <v>72</v>
      </c>
      <c r="Q64" s="21"/>
      <c r="R64" s="21"/>
      <c r="S64" s="16"/>
      <c r="T64" s="46"/>
      <c r="U64" s="159">
        <f>IF(U63="","",VLOOKUP(U63,'【記載例】シフト記号表（勤務時間帯）'!$D$6:$X$47,21,FALSE))</f>
        <v>2.4999999999999991</v>
      </c>
      <c r="V64" s="160">
        <f>IF(V63="","",VLOOKUP(V63,'【記載例】シフト記号表（勤務時間帯）'!$D$6:$X$47,21,FALSE))</f>
        <v>2.4999999999999991</v>
      </c>
      <c r="W64" s="160">
        <f>IF(W63="","",VLOOKUP(W63,'【記載例】シフト記号表（勤務時間帯）'!$D$6:$X$47,21,FALSE))</f>
        <v>2.4999999999999991</v>
      </c>
      <c r="X64" s="160" t="str">
        <f>IF(X63="","",VLOOKUP(X63,'【記載例】シフト記号表（勤務時間帯）'!$D$6:$X$47,21,FALSE))</f>
        <v/>
      </c>
      <c r="Y64" s="160" t="str">
        <f>IF(Y63="","",VLOOKUP(Y63,'【記載例】シフト記号表（勤務時間帯）'!$D$6:$X$47,21,FALSE))</f>
        <v/>
      </c>
      <c r="Z64" s="160" t="str">
        <f>IF(Z63="","",VLOOKUP(Z63,'【記載例】シフト記号表（勤務時間帯）'!$D$6:$X$47,21,FALSE))</f>
        <v/>
      </c>
      <c r="AA64" s="161" t="str">
        <f>IF(AA63="","",VLOOKUP(AA63,'【記載例】シフト記号表（勤務時間帯）'!$D$6:$X$47,21,FALSE))</f>
        <v/>
      </c>
      <c r="AB64" s="159">
        <f>IF(AB63="","",VLOOKUP(AB63,'【記載例】シフト記号表（勤務時間帯）'!$D$6:$X$47,21,FALSE))</f>
        <v>2.4999999999999991</v>
      </c>
      <c r="AC64" s="160">
        <f>IF(AC63="","",VLOOKUP(AC63,'【記載例】シフト記号表（勤務時間帯）'!$D$6:$X$47,21,FALSE))</f>
        <v>2.4999999999999991</v>
      </c>
      <c r="AD64" s="160">
        <f>IF(AD63="","",VLOOKUP(AD63,'【記載例】シフト記号表（勤務時間帯）'!$D$6:$X$47,21,FALSE))</f>
        <v>2.4999999999999991</v>
      </c>
      <c r="AE64" s="160" t="str">
        <f>IF(AE63="","",VLOOKUP(AE63,'【記載例】シフト記号表（勤務時間帯）'!$D$6:$X$47,21,FALSE))</f>
        <v/>
      </c>
      <c r="AF64" s="160" t="str">
        <f>IF(AF63="","",VLOOKUP(AF63,'【記載例】シフト記号表（勤務時間帯）'!$D$6:$X$47,21,FALSE))</f>
        <v/>
      </c>
      <c r="AG64" s="160" t="str">
        <f>IF(AG63="","",VLOOKUP(AG63,'【記載例】シフト記号表（勤務時間帯）'!$D$6:$X$47,21,FALSE))</f>
        <v/>
      </c>
      <c r="AH64" s="161" t="str">
        <f>IF(AH63="","",VLOOKUP(AH63,'【記載例】シフト記号表（勤務時間帯）'!$D$6:$X$47,21,FALSE))</f>
        <v/>
      </c>
      <c r="AI64" s="159">
        <f>IF(AI63="","",VLOOKUP(AI63,'【記載例】シフト記号表（勤務時間帯）'!$D$6:$X$47,21,FALSE))</f>
        <v>2.4999999999999991</v>
      </c>
      <c r="AJ64" s="160">
        <f>IF(AJ63="","",VLOOKUP(AJ63,'【記載例】シフト記号表（勤務時間帯）'!$D$6:$X$47,21,FALSE))</f>
        <v>2.4999999999999991</v>
      </c>
      <c r="AK64" s="160">
        <f>IF(AK63="","",VLOOKUP(AK63,'【記載例】シフト記号表（勤務時間帯）'!$D$6:$X$47,21,FALSE))</f>
        <v>2.4999999999999991</v>
      </c>
      <c r="AL64" s="160" t="str">
        <f>IF(AL63="","",VLOOKUP(AL63,'【記載例】シフト記号表（勤務時間帯）'!$D$6:$X$47,21,FALSE))</f>
        <v/>
      </c>
      <c r="AM64" s="160" t="str">
        <f>IF(AM63="","",VLOOKUP(AM63,'【記載例】シフト記号表（勤務時間帯）'!$D$6:$X$47,21,FALSE))</f>
        <v/>
      </c>
      <c r="AN64" s="160" t="str">
        <f>IF(AN63="","",VLOOKUP(AN63,'【記載例】シフト記号表（勤務時間帯）'!$D$6:$X$47,21,FALSE))</f>
        <v/>
      </c>
      <c r="AO64" s="161" t="str">
        <f>IF(AO63="","",VLOOKUP(AO63,'【記載例】シフト記号表（勤務時間帯）'!$D$6:$X$47,21,FALSE))</f>
        <v/>
      </c>
      <c r="AP64" s="159">
        <f>IF(AP63="","",VLOOKUP(AP63,'【記載例】シフト記号表（勤務時間帯）'!$D$6:$X$47,21,FALSE))</f>
        <v>2.4999999999999991</v>
      </c>
      <c r="AQ64" s="160">
        <f>IF(AQ63="","",VLOOKUP(AQ63,'【記載例】シフト記号表（勤務時間帯）'!$D$6:$X$47,21,FALSE))</f>
        <v>2.4999999999999991</v>
      </c>
      <c r="AR64" s="160">
        <f>IF(AR63="","",VLOOKUP(AR63,'【記載例】シフト記号表（勤務時間帯）'!$D$6:$X$47,21,FALSE))</f>
        <v>2.4999999999999991</v>
      </c>
      <c r="AS64" s="160" t="str">
        <f>IF(AS63="","",VLOOKUP(AS63,'【記載例】シフト記号表（勤務時間帯）'!$D$6:$X$47,21,FALSE))</f>
        <v/>
      </c>
      <c r="AT64" s="160" t="str">
        <f>IF(AT63="","",VLOOKUP(AT63,'【記載例】シフト記号表（勤務時間帯）'!$D$6:$X$47,21,FALSE))</f>
        <v/>
      </c>
      <c r="AU64" s="160" t="str">
        <f>IF(AU63="","",VLOOKUP(AU63,'【記載例】シフト記号表（勤務時間帯）'!$D$6:$X$47,21,FALSE))</f>
        <v/>
      </c>
      <c r="AV64" s="161" t="str">
        <f>IF(AV63="","",VLOOKUP(AV63,'【記載例】シフト記号表（勤務時間帯）'!$D$6:$X$47,21,FALSE))</f>
        <v/>
      </c>
      <c r="AW64" s="159" t="str">
        <f>IF(AW63="","",VLOOKUP(AW63,'【記載例】シフト記号表（勤務時間帯）'!$D$6:$X$47,21,FALSE))</f>
        <v/>
      </c>
      <c r="AX64" s="160" t="str">
        <f>IF(AX63="","",VLOOKUP(AX63,'【記載例】シフト記号表（勤務時間帯）'!$D$6:$X$47,21,FALSE))</f>
        <v/>
      </c>
      <c r="AY64" s="160" t="str">
        <f>IF(AY63="","",VLOOKUP(AY63,'【記載例】シフト記号表（勤務時間帯）'!$D$6:$X$47,21,FALSE))</f>
        <v/>
      </c>
      <c r="AZ64" s="1199">
        <f>IF($BC$3="４週",SUM(U64:AV64),IF($BC$3="暦月",SUM(U64:AY64),""))</f>
        <v>29.999999999999996</v>
      </c>
      <c r="BA64" s="1200"/>
      <c r="BB64" s="1201">
        <f>IF($BC$3="４週",AZ64/4,IF($BC$3="暦月",(AZ64/($BC$8/7)),""))</f>
        <v>7.4999999999999991</v>
      </c>
      <c r="BC64" s="1200"/>
      <c r="BD64" s="1193"/>
      <c r="BE64" s="1194"/>
      <c r="BF64" s="1194"/>
      <c r="BG64" s="1194"/>
      <c r="BH64" s="1195"/>
    </row>
    <row r="65" spans="2:60" ht="20.25" customHeight="1">
      <c r="B65" s="98"/>
      <c r="C65" s="1177"/>
      <c r="D65" s="1178"/>
      <c r="E65" s="1179"/>
      <c r="F65" s="136"/>
      <c r="G65" s="99" t="str">
        <f>C63</f>
        <v>介護従業者</v>
      </c>
      <c r="H65" s="1189"/>
      <c r="I65" s="1165"/>
      <c r="J65" s="1166"/>
      <c r="K65" s="1166"/>
      <c r="L65" s="1167"/>
      <c r="M65" s="1155"/>
      <c r="N65" s="1156"/>
      <c r="O65" s="1157"/>
      <c r="P65" s="37" t="s">
        <v>73</v>
      </c>
      <c r="Q65" s="38"/>
      <c r="R65" s="38"/>
      <c r="S65" s="39"/>
      <c r="T65" s="52"/>
      <c r="U65" s="162" t="str">
        <f>IF(U63="","",VLOOKUP(U63,'【記載例】シフト記号表（勤務時間帯）'!$D$6:$Z$47,23,FALSE))</f>
        <v>-</v>
      </c>
      <c r="V65" s="163" t="str">
        <f>IF(V63="","",VLOOKUP(V63,'【記載例】シフト記号表（勤務時間帯）'!$D$6:$Z$47,23,FALSE))</f>
        <v>-</v>
      </c>
      <c r="W65" s="163" t="str">
        <f>IF(W63="","",VLOOKUP(W63,'【記載例】シフト記号表（勤務時間帯）'!$D$6:$Z$47,23,FALSE))</f>
        <v>-</v>
      </c>
      <c r="X65" s="163" t="str">
        <f>IF(X63="","",VLOOKUP(X63,'【記載例】シフト記号表（勤務時間帯）'!$D$6:$Z$47,23,FALSE))</f>
        <v/>
      </c>
      <c r="Y65" s="163" t="str">
        <f>IF(Y63="","",VLOOKUP(Y63,'【記載例】シフト記号表（勤務時間帯）'!$D$6:$Z$47,23,FALSE))</f>
        <v/>
      </c>
      <c r="Z65" s="163" t="str">
        <f>IF(Z63="","",VLOOKUP(Z63,'【記載例】シフト記号表（勤務時間帯）'!$D$6:$Z$47,23,FALSE))</f>
        <v/>
      </c>
      <c r="AA65" s="164" t="str">
        <f>IF(AA63="","",VLOOKUP(AA63,'【記載例】シフト記号表（勤務時間帯）'!$D$6:$Z$47,23,FALSE))</f>
        <v/>
      </c>
      <c r="AB65" s="162" t="str">
        <f>IF(AB63="","",VLOOKUP(AB63,'【記載例】シフト記号表（勤務時間帯）'!$D$6:$Z$47,23,FALSE))</f>
        <v>-</v>
      </c>
      <c r="AC65" s="163" t="str">
        <f>IF(AC63="","",VLOOKUP(AC63,'【記載例】シフト記号表（勤務時間帯）'!$D$6:$Z$47,23,FALSE))</f>
        <v>-</v>
      </c>
      <c r="AD65" s="163" t="str">
        <f>IF(AD63="","",VLOOKUP(AD63,'【記載例】シフト記号表（勤務時間帯）'!$D$6:$Z$47,23,FALSE))</f>
        <v>-</v>
      </c>
      <c r="AE65" s="163" t="str">
        <f>IF(AE63="","",VLOOKUP(AE63,'【記載例】シフト記号表（勤務時間帯）'!$D$6:$Z$47,23,FALSE))</f>
        <v/>
      </c>
      <c r="AF65" s="163" t="str">
        <f>IF(AF63="","",VLOOKUP(AF63,'【記載例】シフト記号表（勤務時間帯）'!$D$6:$Z$47,23,FALSE))</f>
        <v/>
      </c>
      <c r="AG65" s="163" t="str">
        <f>IF(AG63="","",VLOOKUP(AG63,'【記載例】シフト記号表（勤務時間帯）'!$D$6:$Z$47,23,FALSE))</f>
        <v/>
      </c>
      <c r="AH65" s="164" t="str">
        <f>IF(AH63="","",VLOOKUP(AH63,'【記載例】シフト記号表（勤務時間帯）'!$D$6:$Z$47,23,FALSE))</f>
        <v/>
      </c>
      <c r="AI65" s="162" t="str">
        <f>IF(AI63="","",VLOOKUP(AI63,'【記載例】シフト記号表（勤務時間帯）'!$D$6:$Z$47,23,FALSE))</f>
        <v>-</v>
      </c>
      <c r="AJ65" s="163" t="str">
        <f>IF(AJ63="","",VLOOKUP(AJ63,'【記載例】シフト記号表（勤務時間帯）'!$D$6:$Z$47,23,FALSE))</f>
        <v>-</v>
      </c>
      <c r="AK65" s="163" t="str">
        <f>IF(AK63="","",VLOOKUP(AK63,'【記載例】シフト記号表（勤務時間帯）'!$D$6:$Z$47,23,FALSE))</f>
        <v>-</v>
      </c>
      <c r="AL65" s="163" t="str">
        <f>IF(AL63="","",VLOOKUP(AL63,'【記載例】シフト記号表（勤務時間帯）'!$D$6:$Z$47,23,FALSE))</f>
        <v/>
      </c>
      <c r="AM65" s="163" t="str">
        <f>IF(AM63="","",VLOOKUP(AM63,'【記載例】シフト記号表（勤務時間帯）'!$D$6:$Z$47,23,FALSE))</f>
        <v/>
      </c>
      <c r="AN65" s="163" t="str">
        <f>IF(AN63="","",VLOOKUP(AN63,'【記載例】シフト記号表（勤務時間帯）'!$D$6:$Z$47,23,FALSE))</f>
        <v/>
      </c>
      <c r="AO65" s="164" t="str">
        <f>IF(AO63="","",VLOOKUP(AO63,'【記載例】シフト記号表（勤務時間帯）'!$D$6:$Z$47,23,FALSE))</f>
        <v/>
      </c>
      <c r="AP65" s="162" t="str">
        <f>IF(AP63="","",VLOOKUP(AP63,'【記載例】シフト記号表（勤務時間帯）'!$D$6:$Z$47,23,FALSE))</f>
        <v>-</v>
      </c>
      <c r="AQ65" s="163" t="str">
        <f>IF(AQ63="","",VLOOKUP(AQ63,'【記載例】シフト記号表（勤務時間帯）'!$D$6:$Z$47,23,FALSE))</f>
        <v>-</v>
      </c>
      <c r="AR65" s="163" t="str">
        <f>IF(AR63="","",VLOOKUP(AR63,'【記載例】シフト記号表（勤務時間帯）'!$D$6:$Z$47,23,FALSE))</f>
        <v>-</v>
      </c>
      <c r="AS65" s="163" t="str">
        <f>IF(AS63="","",VLOOKUP(AS63,'【記載例】シフト記号表（勤務時間帯）'!$D$6:$Z$47,23,FALSE))</f>
        <v/>
      </c>
      <c r="AT65" s="163" t="str">
        <f>IF(AT63="","",VLOOKUP(AT63,'【記載例】シフト記号表（勤務時間帯）'!$D$6:$Z$47,23,FALSE))</f>
        <v/>
      </c>
      <c r="AU65" s="163" t="str">
        <f>IF(AU63="","",VLOOKUP(AU63,'【記載例】シフト記号表（勤務時間帯）'!$D$6:$Z$47,23,FALSE))</f>
        <v/>
      </c>
      <c r="AV65" s="164" t="str">
        <f>IF(AV63="","",VLOOKUP(AV63,'【記載例】シフト記号表（勤務時間帯）'!$D$6:$Z$47,23,FALSE))</f>
        <v/>
      </c>
      <c r="AW65" s="162" t="str">
        <f>IF(AW63="","",VLOOKUP(AW63,'【記載例】シフト記号表（勤務時間帯）'!$D$6:$Z$47,23,FALSE))</f>
        <v/>
      </c>
      <c r="AX65" s="163" t="str">
        <f>IF(AX63="","",VLOOKUP(AX63,'【記載例】シフト記号表（勤務時間帯）'!$D$6:$Z$47,23,FALSE))</f>
        <v/>
      </c>
      <c r="AY65" s="163" t="str">
        <f>IF(AY63="","",VLOOKUP(AY63,'【記載例】シフト記号表（勤務時間帯）'!$D$6:$Z$47,23,FALSE))</f>
        <v/>
      </c>
      <c r="AZ65" s="1202">
        <f>IF($BC$3="４週",SUM(U65:AV65),IF($BC$3="暦月",SUM(U65:AY65),""))</f>
        <v>0</v>
      </c>
      <c r="BA65" s="1203"/>
      <c r="BB65" s="1204">
        <f>IF($BC$3="４週",AZ65/4,IF($BC$3="暦月",(AZ65/($BC$8/7)),""))</f>
        <v>0</v>
      </c>
      <c r="BC65" s="1203"/>
      <c r="BD65" s="1196"/>
      <c r="BE65" s="1197"/>
      <c r="BF65" s="1197"/>
      <c r="BG65" s="1197"/>
      <c r="BH65" s="1198"/>
    </row>
    <row r="66" spans="2:60" ht="20.25" customHeight="1">
      <c r="B66" s="100"/>
      <c r="C66" s="1171" t="s">
        <v>85</v>
      </c>
      <c r="D66" s="1172"/>
      <c r="E66" s="1173"/>
      <c r="F66" s="95"/>
      <c r="G66" s="97"/>
      <c r="H66" s="1183" t="s">
        <v>120</v>
      </c>
      <c r="I66" s="1159" t="s">
        <v>106</v>
      </c>
      <c r="J66" s="1160"/>
      <c r="K66" s="1160"/>
      <c r="L66" s="1161"/>
      <c r="M66" s="1149" t="s">
        <v>135</v>
      </c>
      <c r="N66" s="1150"/>
      <c r="O66" s="1151"/>
      <c r="P66" s="40" t="s">
        <v>18</v>
      </c>
      <c r="Q66" s="41"/>
      <c r="R66" s="41"/>
      <c r="S66" s="42"/>
      <c r="T66" s="53"/>
      <c r="U66" s="165"/>
      <c r="V66" s="166"/>
      <c r="W66" s="166" t="s">
        <v>164</v>
      </c>
      <c r="X66" s="166"/>
      <c r="Y66" s="166"/>
      <c r="Z66" s="166" t="s">
        <v>164</v>
      </c>
      <c r="AA66" s="167"/>
      <c r="AB66" s="165"/>
      <c r="AC66" s="166"/>
      <c r="AD66" s="166" t="s">
        <v>210</v>
      </c>
      <c r="AE66" s="166"/>
      <c r="AF66" s="166"/>
      <c r="AG66" s="166" t="s">
        <v>164</v>
      </c>
      <c r="AH66" s="167"/>
      <c r="AI66" s="165"/>
      <c r="AJ66" s="166"/>
      <c r="AK66" s="166" t="s">
        <v>210</v>
      </c>
      <c r="AL66" s="166"/>
      <c r="AM66" s="166"/>
      <c r="AN66" s="166" t="s">
        <v>164</v>
      </c>
      <c r="AO66" s="167"/>
      <c r="AP66" s="165"/>
      <c r="AQ66" s="166"/>
      <c r="AR66" s="166" t="s">
        <v>210</v>
      </c>
      <c r="AS66" s="166"/>
      <c r="AT66" s="166"/>
      <c r="AU66" s="166" t="s">
        <v>164</v>
      </c>
      <c r="AV66" s="167"/>
      <c r="AW66" s="165"/>
      <c r="AX66" s="166"/>
      <c r="AY66" s="166"/>
      <c r="AZ66" s="1158"/>
      <c r="BA66" s="1146"/>
      <c r="BB66" s="1145"/>
      <c r="BC66" s="1146"/>
      <c r="BD66" s="1190"/>
      <c r="BE66" s="1191"/>
      <c r="BF66" s="1191"/>
      <c r="BG66" s="1191"/>
      <c r="BH66" s="1192"/>
    </row>
    <row r="67" spans="2:60" ht="20.25" customHeight="1">
      <c r="B67" s="96">
        <f>B64+1</f>
        <v>16</v>
      </c>
      <c r="C67" s="1174"/>
      <c r="D67" s="1175"/>
      <c r="E67" s="1176"/>
      <c r="F67" s="95" t="str">
        <f>C66</f>
        <v>介護従業者</v>
      </c>
      <c r="G67" s="97"/>
      <c r="H67" s="1184"/>
      <c r="I67" s="1162"/>
      <c r="J67" s="1163"/>
      <c r="K67" s="1163"/>
      <c r="L67" s="1164"/>
      <c r="M67" s="1152"/>
      <c r="N67" s="1153"/>
      <c r="O67" s="1154"/>
      <c r="P67" s="20" t="s">
        <v>72</v>
      </c>
      <c r="Q67" s="21"/>
      <c r="R67" s="21"/>
      <c r="S67" s="16"/>
      <c r="T67" s="46"/>
      <c r="U67" s="159" t="str">
        <f>IF(U66="","",VLOOKUP(U66,'【記載例】シフト記号表（勤務時間帯）'!$D$6:$X$47,21,FALSE))</f>
        <v/>
      </c>
      <c r="V67" s="160" t="str">
        <f>IF(V66="","",VLOOKUP(V66,'【記載例】シフト記号表（勤務時間帯）'!$D$6:$X$47,21,FALSE))</f>
        <v/>
      </c>
      <c r="W67" s="160">
        <f>IF(W66="","",VLOOKUP(W66,'【記載例】シフト記号表（勤務時間帯）'!$D$6:$X$47,21,FALSE))</f>
        <v>6</v>
      </c>
      <c r="X67" s="160" t="str">
        <f>IF(X66="","",VLOOKUP(X66,'【記載例】シフト記号表（勤務時間帯）'!$D$6:$X$47,21,FALSE))</f>
        <v/>
      </c>
      <c r="Y67" s="160" t="str">
        <f>IF(Y66="","",VLOOKUP(Y66,'【記載例】シフト記号表（勤務時間帯）'!$D$6:$X$47,21,FALSE))</f>
        <v/>
      </c>
      <c r="Z67" s="160">
        <f>IF(Z66="","",VLOOKUP(Z66,'【記載例】シフト記号表（勤務時間帯）'!$D$6:$X$47,21,FALSE))</f>
        <v>6</v>
      </c>
      <c r="AA67" s="161" t="str">
        <f>IF(AA66="","",VLOOKUP(AA66,'【記載例】シフト記号表（勤務時間帯）'!$D$6:$X$47,21,FALSE))</f>
        <v/>
      </c>
      <c r="AB67" s="159" t="str">
        <f>IF(AB66="","",VLOOKUP(AB66,'【記載例】シフト記号表（勤務時間帯）'!$D$6:$X$47,21,FALSE))</f>
        <v/>
      </c>
      <c r="AC67" s="160" t="str">
        <f>IF(AC66="","",VLOOKUP(AC66,'【記載例】シフト記号表（勤務時間帯）'!$D$6:$X$47,21,FALSE))</f>
        <v/>
      </c>
      <c r="AD67" s="160">
        <f>IF(AD66="","",VLOOKUP(AD66,'【記載例】シフト記号表（勤務時間帯）'!$D$6:$X$47,21,FALSE))</f>
        <v>6</v>
      </c>
      <c r="AE67" s="160" t="str">
        <f>IF(AE66="","",VLOOKUP(AE66,'【記載例】シフト記号表（勤務時間帯）'!$D$6:$X$47,21,FALSE))</f>
        <v/>
      </c>
      <c r="AF67" s="160" t="str">
        <f>IF(AF66="","",VLOOKUP(AF66,'【記載例】シフト記号表（勤務時間帯）'!$D$6:$X$47,21,FALSE))</f>
        <v/>
      </c>
      <c r="AG67" s="160">
        <f>IF(AG66="","",VLOOKUP(AG66,'【記載例】シフト記号表（勤務時間帯）'!$D$6:$X$47,21,FALSE))</f>
        <v>6</v>
      </c>
      <c r="AH67" s="161" t="str">
        <f>IF(AH66="","",VLOOKUP(AH66,'【記載例】シフト記号表（勤務時間帯）'!$D$6:$X$47,21,FALSE))</f>
        <v/>
      </c>
      <c r="AI67" s="159" t="str">
        <f>IF(AI66="","",VLOOKUP(AI66,'【記載例】シフト記号表（勤務時間帯）'!$D$6:$X$47,21,FALSE))</f>
        <v/>
      </c>
      <c r="AJ67" s="160" t="str">
        <f>IF(AJ66="","",VLOOKUP(AJ66,'【記載例】シフト記号表（勤務時間帯）'!$D$6:$X$47,21,FALSE))</f>
        <v/>
      </c>
      <c r="AK67" s="160">
        <f>IF(AK66="","",VLOOKUP(AK66,'【記載例】シフト記号表（勤務時間帯）'!$D$6:$X$47,21,FALSE))</f>
        <v>6</v>
      </c>
      <c r="AL67" s="160" t="str">
        <f>IF(AL66="","",VLOOKUP(AL66,'【記載例】シフト記号表（勤務時間帯）'!$D$6:$X$47,21,FALSE))</f>
        <v/>
      </c>
      <c r="AM67" s="160" t="str">
        <f>IF(AM66="","",VLOOKUP(AM66,'【記載例】シフト記号表（勤務時間帯）'!$D$6:$X$47,21,FALSE))</f>
        <v/>
      </c>
      <c r="AN67" s="160">
        <f>IF(AN66="","",VLOOKUP(AN66,'【記載例】シフト記号表（勤務時間帯）'!$D$6:$X$47,21,FALSE))</f>
        <v>6</v>
      </c>
      <c r="AO67" s="161" t="str">
        <f>IF(AO66="","",VLOOKUP(AO66,'【記載例】シフト記号表（勤務時間帯）'!$D$6:$X$47,21,FALSE))</f>
        <v/>
      </c>
      <c r="AP67" s="159" t="str">
        <f>IF(AP66="","",VLOOKUP(AP66,'【記載例】シフト記号表（勤務時間帯）'!$D$6:$X$47,21,FALSE))</f>
        <v/>
      </c>
      <c r="AQ67" s="160" t="str">
        <f>IF(AQ66="","",VLOOKUP(AQ66,'【記載例】シフト記号表（勤務時間帯）'!$D$6:$X$47,21,FALSE))</f>
        <v/>
      </c>
      <c r="AR67" s="160">
        <f>IF(AR66="","",VLOOKUP(AR66,'【記載例】シフト記号表（勤務時間帯）'!$D$6:$X$47,21,FALSE))</f>
        <v>6</v>
      </c>
      <c r="AS67" s="160" t="str">
        <f>IF(AS66="","",VLOOKUP(AS66,'【記載例】シフト記号表（勤務時間帯）'!$D$6:$X$47,21,FALSE))</f>
        <v/>
      </c>
      <c r="AT67" s="160" t="str">
        <f>IF(AT66="","",VLOOKUP(AT66,'【記載例】シフト記号表（勤務時間帯）'!$D$6:$X$47,21,FALSE))</f>
        <v/>
      </c>
      <c r="AU67" s="160">
        <f>IF(AU66="","",VLOOKUP(AU66,'【記載例】シフト記号表（勤務時間帯）'!$D$6:$X$47,21,FALSE))</f>
        <v>6</v>
      </c>
      <c r="AV67" s="161" t="str">
        <f>IF(AV66="","",VLOOKUP(AV66,'【記載例】シフト記号表（勤務時間帯）'!$D$6:$X$47,21,FALSE))</f>
        <v/>
      </c>
      <c r="AW67" s="159" t="str">
        <f>IF(AW66="","",VLOOKUP(AW66,'【記載例】シフト記号表（勤務時間帯）'!$D$6:$X$47,21,FALSE))</f>
        <v/>
      </c>
      <c r="AX67" s="160" t="str">
        <f>IF(AX66="","",VLOOKUP(AX66,'【記載例】シフト記号表（勤務時間帯）'!$D$6:$X$47,21,FALSE))</f>
        <v/>
      </c>
      <c r="AY67" s="160" t="str">
        <f>IF(AY66="","",VLOOKUP(AY66,'【記載例】シフト記号表（勤務時間帯）'!$D$6:$X$47,21,FALSE))</f>
        <v/>
      </c>
      <c r="AZ67" s="1199">
        <f>IF($BC$3="４週",SUM(U67:AV67),IF($BC$3="暦月",SUM(U67:AY67),""))</f>
        <v>48</v>
      </c>
      <c r="BA67" s="1200"/>
      <c r="BB67" s="1201">
        <f>IF($BC$3="４週",AZ67/4,IF($BC$3="暦月",(AZ67/($BC$8/7)),""))</f>
        <v>12</v>
      </c>
      <c r="BC67" s="1200"/>
      <c r="BD67" s="1193"/>
      <c r="BE67" s="1194"/>
      <c r="BF67" s="1194"/>
      <c r="BG67" s="1194"/>
      <c r="BH67" s="1195"/>
    </row>
    <row r="68" spans="2:60" ht="20.25" customHeight="1" thickBot="1">
      <c r="B68" s="96"/>
      <c r="C68" s="1180"/>
      <c r="D68" s="1181"/>
      <c r="E68" s="1182"/>
      <c r="F68" s="138"/>
      <c r="G68" s="102" t="str">
        <f>C66</f>
        <v>介護従業者</v>
      </c>
      <c r="H68" s="1185"/>
      <c r="I68" s="1168"/>
      <c r="J68" s="1169"/>
      <c r="K68" s="1169"/>
      <c r="L68" s="1170"/>
      <c r="M68" s="1186"/>
      <c r="N68" s="1187"/>
      <c r="O68" s="1188"/>
      <c r="P68" s="54" t="s">
        <v>73</v>
      </c>
      <c r="Q68" s="27"/>
      <c r="R68" s="27"/>
      <c r="S68" s="55"/>
      <c r="T68" s="56"/>
      <c r="U68" s="162" t="str">
        <f>IF(U66="","",VLOOKUP(U66,'【記載例】シフト記号表（勤務時間帯）'!$D$6:$Z$47,23,FALSE))</f>
        <v/>
      </c>
      <c r="V68" s="163" t="str">
        <f>IF(V66="","",VLOOKUP(V66,'【記載例】シフト記号表（勤務時間帯）'!$D$6:$Z$47,23,FALSE))</f>
        <v/>
      </c>
      <c r="W68" s="163" t="str">
        <f>IF(W66="","",VLOOKUP(W66,'【記載例】シフト記号表（勤務時間帯）'!$D$6:$Z$47,23,FALSE))</f>
        <v>-</v>
      </c>
      <c r="X68" s="163" t="str">
        <f>IF(X66="","",VLOOKUP(X66,'【記載例】シフト記号表（勤務時間帯）'!$D$6:$Z$47,23,FALSE))</f>
        <v/>
      </c>
      <c r="Y68" s="163" t="str">
        <f>IF(Y66="","",VLOOKUP(Y66,'【記載例】シフト記号表（勤務時間帯）'!$D$6:$Z$47,23,FALSE))</f>
        <v/>
      </c>
      <c r="Z68" s="163" t="str">
        <f>IF(Z66="","",VLOOKUP(Z66,'【記載例】シフト記号表（勤務時間帯）'!$D$6:$Z$47,23,FALSE))</f>
        <v>-</v>
      </c>
      <c r="AA68" s="164" t="str">
        <f>IF(AA66="","",VLOOKUP(AA66,'【記載例】シフト記号表（勤務時間帯）'!$D$6:$Z$47,23,FALSE))</f>
        <v/>
      </c>
      <c r="AB68" s="162" t="str">
        <f>IF(AB66="","",VLOOKUP(AB66,'【記載例】シフト記号表（勤務時間帯）'!$D$6:$Z$47,23,FALSE))</f>
        <v/>
      </c>
      <c r="AC68" s="163" t="str">
        <f>IF(AC66="","",VLOOKUP(AC66,'【記載例】シフト記号表（勤務時間帯）'!$D$6:$Z$47,23,FALSE))</f>
        <v/>
      </c>
      <c r="AD68" s="163" t="str">
        <f>IF(AD66="","",VLOOKUP(AD66,'【記載例】シフト記号表（勤務時間帯）'!$D$6:$Z$47,23,FALSE))</f>
        <v>-</v>
      </c>
      <c r="AE68" s="163" t="str">
        <f>IF(AE66="","",VLOOKUP(AE66,'【記載例】シフト記号表（勤務時間帯）'!$D$6:$Z$47,23,FALSE))</f>
        <v/>
      </c>
      <c r="AF68" s="163" t="str">
        <f>IF(AF66="","",VLOOKUP(AF66,'【記載例】シフト記号表（勤務時間帯）'!$D$6:$Z$47,23,FALSE))</f>
        <v/>
      </c>
      <c r="AG68" s="163" t="str">
        <f>IF(AG66="","",VLOOKUP(AG66,'【記載例】シフト記号表（勤務時間帯）'!$D$6:$Z$47,23,FALSE))</f>
        <v>-</v>
      </c>
      <c r="AH68" s="164" t="str">
        <f>IF(AH66="","",VLOOKUP(AH66,'【記載例】シフト記号表（勤務時間帯）'!$D$6:$Z$47,23,FALSE))</f>
        <v/>
      </c>
      <c r="AI68" s="162" t="str">
        <f>IF(AI66="","",VLOOKUP(AI66,'【記載例】シフト記号表（勤務時間帯）'!$D$6:$Z$47,23,FALSE))</f>
        <v/>
      </c>
      <c r="AJ68" s="163" t="str">
        <f>IF(AJ66="","",VLOOKUP(AJ66,'【記載例】シフト記号表（勤務時間帯）'!$D$6:$Z$47,23,FALSE))</f>
        <v/>
      </c>
      <c r="AK68" s="163" t="str">
        <f>IF(AK66="","",VLOOKUP(AK66,'【記載例】シフト記号表（勤務時間帯）'!$D$6:$Z$47,23,FALSE))</f>
        <v>-</v>
      </c>
      <c r="AL68" s="163" t="str">
        <f>IF(AL66="","",VLOOKUP(AL66,'【記載例】シフト記号表（勤務時間帯）'!$D$6:$Z$47,23,FALSE))</f>
        <v/>
      </c>
      <c r="AM68" s="163" t="str">
        <f>IF(AM66="","",VLOOKUP(AM66,'【記載例】シフト記号表（勤務時間帯）'!$D$6:$Z$47,23,FALSE))</f>
        <v/>
      </c>
      <c r="AN68" s="163" t="str">
        <f>IF(AN66="","",VLOOKUP(AN66,'【記載例】シフト記号表（勤務時間帯）'!$D$6:$Z$47,23,FALSE))</f>
        <v>-</v>
      </c>
      <c r="AO68" s="164" t="str">
        <f>IF(AO66="","",VLOOKUP(AO66,'【記載例】シフト記号表（勤務時間帯）'!$D$6:$Z$47,23,FALSE))</f>
        <v/>
      </c>
      <c r="AP68" s="162" t="str">
        <f>IF(AP66="","",VLOOKUP(AP66,'【記載例】シフト記号表（勤務時間帯）'!$D$6:$Z$47,23,FALSE))</f>
        <v/>
      </c>
      <c r="AQ68" s="163" t="str">
        <f>IF(AQ66="","",VLOOKUP(AQ66,'【記載例】シフト記号表（勤務時間帯）'!$D$6:$Z$47,23,FALSE))</f>
        <v/>
      </c>
      <c r="AR68" s="163" t="str">
        <f>IF(AR66="","",VLOOKUP(AR66,'【記載例】シフト記号表（勤務時間帯）'!$D$6:$Z$47,23,FALSE))</f>
        <v>-</v>
      </c>
      <c r="AS68" s="163" t="str">
        <f>IF(AS66="","",VLOOKUP(AS66,'【記載例】シフト記号表（勤務時間帯）'!$D$6:$Z$47,23,FALSE))</f>
        <v/>
      </c>
      <c r="AT68" s="163" t="str">
        <f>IF(AT66="","",VLOOKUP(AT66,'【記載例】シフト記号表（勤務時間帯）'!$D$6:$Z$47,23,FALSE))</f>
        <v/>
      </c>
      <c r="AU68" s="163" t="str">
        <f>IF(AU66="","",VLOOKUP(AU66,'【記載例】シフト記号表（勤務時間帯）'!$D$6:$Z$47,23,FALSE))</f>
        <v>-</v>
      </c>
      <c r="AV68" s="164" t="str">
        <f>IF(AV66="","",VLOOKUP(AV66,'【記載例】シフト記号表（勤務時間帯）'!$D$6:$Z$47,23,FALSE))</f>
        <v/>
      </c>
      <c r="AW68" s="162" t="str">
        <f>IF(AW66="","",VLOOKUP(AW66,'【記載例】シフト記号表（勤務時間帯）'!$D$6:$Z$47,23,FALSE))</f>
        <v/>
      </c>
      <c r="AX68" s="163" t="str">
        <f>IF(AX66="","",VLOOKUP(AX66,'【記載例】シフト記号表（勤務時間帯）'!$D$6:$Z$47,23,FALSE))</f>
        <v/>
      </c>
      <c r="AY68" s="163" t="str">
        <f>IF(AY66="","",VLOOKUP(AY66,'【記載例】シフト記号表（勤務時間帯）'!$D$6:$Z$47,23,FALSE))</f>
        <v/>
      </c>
      <c r="AZ68" s="1202">
        <f>IF($BC$3="４週",SUM(U68:AV68),IF($BC$3="暦月",SUM(U68:AY68),""))</f>
        <v>0</v>
      </c>
      <c r="BA68" s="1203"/>
      <c r="BB68" s="1204">
        <f>IF($BC$3="４週",AZ68/4,IF($BC$3="暦月",(AZ68/($BC$8/7)),""))</f>
        <v>0</v>
      </c>
      <c r="BC68" s="1203"/>
      <c r="BD68" s="1193"/>
      <c r="BE68" s="1194"/>
      <c r="BF68" s="1194"/>
      <c r="BG68" s="1194"/>
      <c r="BH68" s="1195"/>
    </row>
    <row r="69" spans="2:60" ht="20.25" customHeight="1">
      <c r="B69" s="1231" t="s">
        <v>228</v>
      </c>
      <c r="C69" s="1232"/>
      <c r="D69" s="1232"/>
      <c r="E69" s="1232"/>
      <c r="F69" s="1232"/>
      <c r="G69" s="1232"/>
      <c r="H69" s="1232"/>
      <c r="I69" s="1232"/>
      <c r="J69" s="1232"/>
      <c r="K69" s="1232"/>
      <c r="L69" s="1232"/>
      <c r="M69" s="1232"/>
      <c r="N69" s="1232"/>
      <c r="O69" s="1232"/>
      <c r="P69" s="1232"/>
      <c r="Q69" s="1232"/>
      <c r="R69" s="1232"/>
      <c r="S69" s="1232"/>
      <c r="T69" s="1233"/>
      <c r="U69" s="168">
        <v>10</v>
      </c>
      <c r="V69" s="169">
        <v>11</v>
      </c>
      <c r="W69" s="169">
        <v>12</v>
      </c>
      <c r="X69" s="169">
        <v>13</v>
      </c>
      <c r="Y69" s="169">
        <v>14</v>
      </c>
      <c r="Z69" s="169">
        <v>15</v>
      </c>
      <c r="AA69" s="170">
        <v>16</v>
      </c>
      <c r="AB69" s="168">
        <v>10</v>
      </c>
      <c r="AC69" s="169">
        <v>11</v>
      </c>
      <c r="AD69" s="169">
        <v>12</v>
      </c>
      <c r="AE69" s="169">
        <v>13</v>
      </c>
      <c r="AF69" s="169">
        <v>14</v>
      </c>
      <c r="AG69" s="169">
        <v>15</v>
      </c>
      <c r="AH69" s="170">
        <v>16</v>
      </c>
      <c r="AI69" s="168">
        <v>10</v>
      </c>
      <c r="AJ69" s="169">
        <v>11</v>
      </c>
      <c r="AK69" s="169">
        <v>12</v>
      </c>
      <c r="AL69" s="169">
        <v>13</v>
      </c>
      <c r="AM69" s="169">
        <v>14</v>
      </c>
      <c r="AN69" s="169">
        <v>15</v>
      </c>
      <c r="AO69" s="170">
        <v>16</v>
      </c>
      <c r="AP69" s="168">
        <v>10</v>
      </c>
      <c r="AQ69" s="169">
        <v>11</v>
      </c>
      <c r="AR69" s="169">
        <v>12</v>
      </c>
      <c r="AS69" s="169">
        <v>13</v>
      </c>
      <c r="AT69" s="169">
        <v>14</v>
      </c>
      <c r="AU69" s="169">
        <v>15</v>
      </c>
      <c r="AV69" s="170">
        <v>16</v>
      </c>
      <c r="AW69" s="171"/>
      <c r="AX69" s="169"/>
      <c r="AY69" s="172"/>
      <c r="AZ69" s="1213"/>
      <c r="BA69" s="1214"/>
      <c r="BB69" s="1219"/>
      <c r="BC69" s="1220"/>
      <c r="BD69" s="1220"/>
      <c r="BE69" s="1220"/>
      <c r="BF69" s="1220"/>
      <c r="BG69" s="1220"/>
      <c r="BH69" s="1221"/>
    </row>
    <row r="70" spans="2:60" ht="20.25" customHeight="1">
      <c r="B70" s="1234" t="s">
        <v>229</v>
      </c>
      <c r="C70" s="1235"/>
      <c r="D70" s="1235"/>
      <c r="E70" s="1235"/>
      <c r="F70" s="1235"/>
      <c r="G70" s="1235"/>
      <c r="H70" s="1235"/>
      <c r="I70" s="1235"/>
      <c r="J70" s="1235"/>
      <c r="K70" s="1235"/>
      <c r="L70" s="1235"/>
      <c r="M70" s="1235"/>
      <c r="N70" s="1235"/>
      <c r="O70" s="1235"/>
      <c r="P70" s="1235"/>
      <c r="Q70" s="1235"/>
      <c r="R70" s="1235"/>
      <c r="S70" s="1235"/>
      <c r="T70" s="1236"/>
      <c r="U70" s="173"/>
      <c r="V70" s="174"/>
      <c r="W70" s="174"/>
      <c r="X70" s="174"/>
      <c r="Y70" s="174"/>
      <c r="Z70" s="174"/>
      <c r="AA70" s="175"/>
      <c r="AB70" s="176"/>
      <c r="AC70" s="174"/>
      <c r="AD70" s="174"/>
      <c r="AE70" s="174"/>
      <c r="AF70" s="174"/>
      <c r="AG70" s="174"/>
      <c r="AH70" s="175"/>
      <c r="AI70" s="176"/>
      <c r="AJ70" s="174"/>
      <c r="AK70" s="174"/>
      <c r="AL70" s="174"/>
      <c r="AM70" s="174"/>
      <c r="AN70" s="174"/>
      <c r="AO70" s="175"/>
      <c r="AP70" s="176"/>
      <c r="AQ70" s="174"/>
      <c r="AR70" s="174"/>
      <c r="AS70" s="174"/>
      <c r="AT70" s="174"/>
      <c r="AU70" s="174"/>
      <c r="AV70" s="175"/>
      <c r="AW70" s="176"/>
      <c r="AX70" s="174"/>
      <c r="AY70" s="177"/>
      <c r="AZ70" s="1215"/>
      <c r="BA70" s="1216"/>
      <c r="BB70" s="1222"/>
      <c r="BC70" s="1223"/>
      <c r="BD70" s="1223"/>
      <c r="BE70" s="1223"/>
      <c r="BF70" s="1223"/>
      <c r="BG70" s="1223"/>
      <c r="BH70" s="1224"/>
    </row>
    <row r="71" spans="2:60" ht="20.25" customHeight="1">
      <c r="B71" s="1234" t="s">
        <v>230</v>
      </c>
      <c r="C71" s="1235"/>
      <c r="D71" s="1235"/>
      <c r="E71" s="1235"/>
      <c r="F71" s="1235"/>
      <c r="G71" s="1235"/>
      <c r="H71" s="1235"/>
      <c r="I71" s="1235"/>
      <c r="J71" s="1235"/>
      <c r="K71" s="1235"/>
      <c r="L71" s="1235"/>
      <c r="M71" s="1235"/>
      <c r="N71" s="1235"/>
      <c r="O71" s="1235"/>
      <c r="P71" s="1235"/>
      <c r="Q71" s="1235"/>
      <c r="R71" s="1235"/>
      <c r="S71" s="1235"/>
      <c r="T71" s="1236"/>
      <c r="U71" s="173">
        <v>9</v>
      </c>
      <c r="V71" s="174">
        <v>9</v>
      </c>
      <c r="W71" s="174">
        <v>9</v>
      </c>
      <c r="X71" s="174">
        <v>9</v>
      </c>
      <c r="Y71" s="174">
        <v>9</v>
      </c>
      <c r="Z71" s="174">
        <v>9</v>
      </c>
      <c r="AA71" s="178">
        <v>9</v>
      </c>
      <c r="AB71" s="179">
        <v>9</v>
      </c>
      <c r="AC71" s="174">
        <v>9</v>
      </c>
      <c r="AD71" s="174">
        <v>9</v>
      </c>
      <c r="AE71" s="174">
        <v>9</v>
      </c>
      <c r="AF71" s="174">
        <v>9</v>
      </c>
      <c r="AG71" s="174">
        <v>9</v>
      </c>
      <c r="AH71" s="178">
        <v>9</v>
      </c>
      <c r="AI71" s="179">
        <v>9</v>
      </c>
      <c r="AJ71" s="174">
        <v>9</v>
      </c>
      <c r="AK71" s="174">
        <v>9</v>
      </c>
      <c r="AL71" s="174">
        <v>9</v>
      </c>
      <c r="AM71" s="174">
        <v>9</v>
      </c>
      <c r="AN71" s="174">
        <v>9</v>
      </c>
      <c r="AO71" s="178">
        <v>9</v>
      </c>
      <c r="AP71" s="179">
        <v>9</v>
      </c>
      <c r="AQ71" s="174">
        <v>9</v>
      </c>
      <c r="AR71" s="174">
        <v>9</v>
      </c>
      <c r="AS71" s="174">
        <v>9</v>
      </c>
      <c r="AT71" s="174">
        <v>9</v>
      </c>
      <c r="AU71" s="174">
        <v>9</v>
      </c>
      <c r="AV71" s="178">
        <v>9</v>
      </c>
      <c r="AW71" s="179"/>
      <c r="AX71" s="174"/>
      <c r="AY71" s="177"/>
      <c r="AZ71" s="1217"/>
      <c r="BA71" s="1218"/>
      <c r="BB71" s="1222"/>
      <c r="BC71" s="1223"/>
      <c r="BD71" s="1223"/>
      <c r="BE71" s="1223"/>
      <c r="BF71" s="1223"/>
      <c r="BG71" s="1223"/>
      <c r="BH71" s="1224"/>
    </row>
    <row r="72" spans="2:60" ht="20.25" customHeight="1">
      <c r="B72" s="1234" t="s">
        <v>231</v>
      </c>
      <c r="C72" s="1235"/>
      <c r="D72" s="1235"/>
      <c r="E72" s="1235"/>
      <c r="F72" s="1235"/>
      <c r="G72" s="1235"/>
      <c r="H72" s="1235"/>
      <c r="I72" s="1235"/>
      <c r="J72" s="1235"/>
      <c r="K72" s="1235"/>
      <c r="L72" s="1235"/>
      <c r="M72" s="1235"/>
      <c r="N72" s="1235"/>
      <c r="O72" s="1235"/>
      <c r="P72" s="1235"/>
      <c r="Q72" s="1235"/>
      <c r="R72" s="1235"/>
      <c r="S72" s="1235"/>
      <c r="T72" s="1236"/>
      <c r="U72" s="180">
        <f t="shared" ref="U72:AY72" si="1">IF(SUMIF($F$21:$F$68,"介護従業者",U21:U68)=0,"",SUMIF($F$21:$F$68,"介護従業者",U21:U68))</f>
        <v>42.5</v>
      </c>
      <c r="V72" s="181">
        <f t="shared" si="1"/>
        <v>44.499999999999993</v>
      </c>
      <c r="W72" s="181">
        <f t="shared" si="1"/>
        <v>42.5</v>
      </c>
      <c r="X72" s="181">
        <f t="shared" si="1"/>
        <v>43.999999999999993</v>
      </c>
      <c r="Y72" s="181">
        <f t="shared" si="1"/>
        <v>44</v>
      </c>
      <c r="Z72" s="181">
        <f t="shared" si="1"/>
        <v>42</v>
      </c>
      <c r="AA72" s="182">
        <f t="shared" si="1"/>
        <v>40</v>
      </c>
      <c r="AB72" s="180">
        <f t="shared" si="1"/>
        <v>42.5</v>
      </c>
      <c r="AC72" s="181">
        <f t="shared" si="1"/>
        <v>44.5</v>
      </c>
      <c r="AD72" s="181">
        <f t="shared" si="1"/>
        <v>42.5</v>
      </c>
      <c r="AE72" s="181">
        <f t="shared" si="1"/>
        <v>44</v>
      </c>
      <c r="AF72" s="181">
        <f t="shared" si="1"/>
        <v>44</v>
      </c>
      <c r="AG72" s="181">
        <f t="shared" si="1"/>
        <v>42</v>
      </c>
      <c r="AH72" s="182">
        <f t="shared" si="1"/>
        <v>40</v>
      </c>
      <c r="AI72" s="180">
        <f t="shared" si="1"/>
        <v>42.5</v>
      </c>
      <c r="AJ72" s="181">
        <f t="shared" si="1"/>
        <v>44.5</v>
      </c>
      <c r="AK72" s="181">
        <f t="shared" si="1"/>
        <v>42.5</v>
      </c>
      <c r="AL72" s="181">
        <f t="shared" si="1"/>
        <v>44</v>
      </c>
      <c r="AM72" s="181">
        <f t="shared" si="1"/>
        <v>44</v>
      </c>
      <c r="AN72" s="181">
        <f t="shared" si="1"/>
        <v>42</v>
      </c>
      <c r="AO72" s="182">
        <f t="shared" si="1"/>
        <v>40</v>
      </c>
      <c r="AP72" s="180">
        <f t="shared" si="1"/>
        <v>42.5</v>
      </c>
      <c r="AQ72" s="181">
        <f t="shared" si="1"/>
        <v>44.5</v>
      </c>
      <c r="AR72" s="181">
        <f t="shared" si="1"/>
        <v>42.5</v>
      </c>
      <c r="AS72" s="181">
        <f t="shared" si="1"/>
        <v>44</v>
      </c>
      <c r="AT72" s="181">
        <f t="shared" si="1"/>
        <v>44</v>
      </c>
      <c r="AU72" s="181">
        <f t="shared" si="1"/>
        <v>42</v>
      </c>
      <c r="AV72" s="182">
        <f t="shared" si="1"/>
        <v>39.999999999999993</v>
      </c>
      <c r="AW72" s="180" t="str">
        <f t="shared" si="1"/>
        <v/>
      </c>
      <c r="AX72" s="181" t="str">
        <f t="shared" si="1"/>
        <v/>
      </c>
      <c r="AY72" s="181" t="str">
        <f t="shared" si="1"/>
        <v/>
      </c>
      <c r="AZ72" s="1237">
        <f>IF($BC$3="４週",SUM(U72:AV72),IF($BC$3="暦月",SUM(U72:AY72),""))</f>
        <v>1198</v>
      </c>
      <c r="BA72" s="1238"/>
      <c r="BB72" s="1222"/>
      <c r="BC72" s="1223"/>
      <c r="BD72" s="1223"/>
      <c r="BE72" s="1223"/>
      <c r="BF72" s="1223"/>
      <c r="BG72" s="1223"/>
      <c r="BH72" s="1224"/>
    </row>
    <row r="73" spans="2:60" ht="20.25" customHeight="1" thickBot="1">
      <c r="B73" s="1228" t="s">
        <v>232</v>
      </c>
      <c r="C73" s="1229"/>
      <c r="D73" s="1229"/>
      <c r="E73" s="1229"/>
      <c r="F73" s="1229"/>
      <c r="G73" s="1229"/>
      <c r="H73" s="1229"/>
      <c r="I73" s="1229"/>
      <c r="J73" s="1229"/>
      <c r="K73" s="1229"/>
      <c r="L73" s="1229"/>
      <c r="M73" s="1229"/>
      <c r="N73" s="1229"/>
      <c r="O73" s="1229"/>
      <c r="P73" s="1229"/>
      <c r="Q73" s="1229"/>
      <c r="R73" s="1229"/>
      <c r="S73" s="1229"/>
      <c r="T73" s="1230"/>
      <c r="U73" s="183">
        <f t="shared" ref="U73:AY73" si="2">IF(SUMIF($G$21:$G$68,"介護従業者",U21:U68)=0,"",SUMIF($G$21:$G$68,"介護従業者",U21:U68))</f>
        <v>10</v>
      </c>
      <c r="V73" s="184">
        <f t="shared" si="2"/>
        <v>10</v>
      </c>
      <c r="W73" s="184">
        <f t="shared" si="2"/>
        <v>10</v>
      </c>
      <c r="X73" s="184">
        <f t="shared" si="2"/>
        <v>10</v>
      </c>
      <c r="Y73" s="184">
        <f t="shared" si="2"/>
        <v>10</v>
      </c>
      <c r="Z73" s="184">
        <f t="shared" si="2"/>
        <v>10</v>
      </c>
      <c r="AA73" s="185">
        <f t="shared" si="2"/>
        <v>10</v>
      </c>
      <c r="AB73" s="186">
        <f t="shared" si="2"/>
        <v>10</v>
      </c>
      <c r="AC73" s="184">
        <f t="shared" si="2"/>
        <v>10</v>
      </c>
      <c r="AD73" s="184">
        <f t="shared" si="2"/>
        <v>10</v>
      </c>
      <c r="AE73" s="184">
        <f t="shared" si="2"/>
        <v>10</v>
      </c>
      <c r="AF73" s="184">
        <f t="shared" si="2"/>
        <v>10</v>
      </c>
      <c r="AG73" s="184">
        <f t="shared" si="2"/>
        <v>10</v>
      </c>
      <c r="AH73" s="185">
        <f t="shared" si="2"/>
        <v>10</v>
      </c>
      <c r="AI73" s="186">
        <f t="shared" si="2"/>
        <v>10</v>
      </c>
      <c r="AJ73" s="184">
        <f t="shared" si="2"/>
        <v>10</v>
      </c>
      <c r="AK73" s="184">
        <f t="shared" si="2"/>
        <v>10</v>
      </c>
      <c r="AL73" s="184">
        <f t="shared" si="2"/>
        <v>10</v>
      </c>
      <c r="AM73" s="184">
        <f t="shared" si="2"/>
        <v>10</v>
      </c>
      <c r="AN73" s="184">
        <f t="shared" si="2"/>
        <v>10</v>
      </c>
      <c r="AO73" s="185">
        <f t="shared" si="2"/>
        <v>10</v>
      </c>
      <c r="AP73" s="186">
        <f t="shared" si="2"/>
        <v>10</v>
      </c>
      <c r="AQ73" s="184">
        <f t="shared" si="2"/>
        <v>10</v>
      </c>
      <c r="AR73" s="184">
        <f t="shared" si="2"/>
        <v>10</v>
      </c>
      <c r="AS73" s="184">
        <f t="shared" si="2"/>
        <v>10</v>
      </c>
      <c r="AT73" s="184">
        <f t="shared" si="2"/>
        <v>10</v>
      </c>
      <c r="AU73" s="184">
        <f t="shared" si="2"/>
        <v>10</v>
      </c>
      <c r="AV73" s="185">
        <f t="shared" si="2"/>
        <v>10</v>
      </c>
      <c r="AW73" s="186" t="str">
        <f t="shared" si="2"/>
        <v/>
      </c>
      <c r="AX73" s="184" t="str">
        <f t="shared" si="2"/>
        <v/>
      </c>
      <c r="AY73" s="187" t="str">
        <f t="shared" si="2"/>
        <v/>
      </c>
      <c r="AZ73" s="1211">
        <f>IF($BC$3="４週",SUM(U73:AV73),IF($BC$3="暦月",SUM(U73:AY73),""))</f>
        <v>280</v>
      </c>
      <c r="BA73" s="1212"/>
      <c r="BB73" s="1225"/>
      <c r="BC73" s="1226"/>
      <c r="BD73" s="1226"/>
      <c r="BE73" s="1226"/>
      <c r="BF73" s="1226"/>
      <c r="BG73" s="1226"/>
      <c r="BH73" s="1227"/>
    </row>
    <row r="74" spans="2:60" s="25" customFormat="1" ht="20.25" customHeight="1">
      <c r="C74" s="13"/>
      <c r="D74" s="13"/>
      <c r="E74" s="13"/>
      <c r="F74" s="13"/>
      <c r="G74" s="13"/>
      <c r="BH74" s="43"/>
    </row>
    <row r="75" spans="2:60" ht="20.25" customHeight="1"/>
    <row r="76" spans="2:60" ht="20.25" customHeight="1"/>
    <row r="77" spans="2:60" ht="20.25" customHeight="1"/>
    <row r="78" spans="2:60" ht="20.25" customHeight="1"/>
    <row r="79" spans="2:60" ht="20.25" customHeight="1"/>
    <row r="80" spans="2:60"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98" ht="20.25" customHeight="1"/>
    <row r="99" ht="20.25" customHeight="1"/>
    <row r="100" ht="20.25" customHeight="1"/>
    <row r="101" ht="20.25" customHeight="1"/>
    <row r="128" spans="3:57">
      <c r="C128" s="3"/>
      <c r="D128" s="3"/>
      <c r="E128" s="3"/>
      <c r="F128" s="3"/>
      <c r="G128" s="3"/>
      <c r="H128" s="3"/>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row>
    <row r="129" spans="3:57">
      <c r="C129" s="3"/>
      <c r="D129" s="3"/>
      <c r="E129" s="3"/>
      <c r="F129" s="3"/>
      <c r="G129" s="3"/>
      <c r="H129" s="3"/>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row>
    <row r="130" spans="3:57">
      <c r="C130" s="11"/>
      <c r="D130" s="11"/>
      <c r="E130" s="11"/>
      <c r="F130" s="11"/>
      <c r="G130" s="11"/>
      <c r="H130" s="11"/>
      <c r="I130" s="3"/>
      <c r="J130" s="3"/>
    </row>
    <row r="131" spans="3:57">
      <c r="C131" s="11"/>
      <c r="D131" s="11"/>
      <c r="E131" s="11"/>
      <c r="F131" s="11"/>
      <c r="G131" s="11"/>
      <c r="H131" s="11"/>
      <c r="I131" s="3"/>
      <c r="J131" s="3"/>
    </row>
    <row r="132" spans="3:57">
      <c r="C132" s="3"/>
      <c r="D132" s="3"/>
      <c r="E132" s="3"/>
      <c r="F132" s="3"/>
      <c r="G132" s="3"/>
      <c r="H132" s="3"/>
    </row>
    <row r="133" spans="3:57">
      <c r="C133" s="3"/>
      <c r="D133" s="3"/>
      <c r="E133" s="3"/>
      <c r="F133" s="3"/>
      <c r="G133" s="3"/>
      <c r="H133" s="3"/>
    </row>
    <row r="134" spans="3:57">
      <c r="C134" s="3"/>
      <c r="D134" s="3"/>
      <c r="E134" s="3"/>
      <c r="F134" s="3"/>
      <c r="G134" s="3"/>
      <c r="H134" s="3"/>
    </row>
    <row r="135" spans="3:57">
      <c r="C135" s="3"/>
      <c r="D135" s="3"/>
      <c r="E135" s="3"/>
      <c r="F135" s="3"/>
      <c r="G135" s="3"/>
      <c r="H135" s="3"/>
    </row>
  </sheetData>
  <sheetProtection insertRows="0" deleteRows="0"/>
  <mergeCells count="217">
    <mergeCell ref="BD54:BH56"/>
    <mergeCell ref="AZ55:BA55"/>
    <mergeCell ref="BB55:BC55"/>
    <mergeCell ref="AZ56:BA56"/>
    <mergeCell ref="BB56:BC56"/>
    <mergeCell ref="I54:L56"/>
    <mergeCell ref="AY6:AZ6"/>
    <mergeCell ref="BC6:BD6"/>
    <mergeCell ref="BC8:BD8"/>
    <mergeCell ref="M24:O26"/>
    <mergeCell ref="AZ24:BA24"/>
    <mergeCell ref="BB24:BC24"/>
    <mergeCell ref="AZ21:BA21"/>
    <mergeCell ref="BB21:BC21"/>
    <mergeCell ref="BD24:BH26"/>
    <mergeCell ref="AZ25:BA25"/>
    <mergeCell ref="BB25:BC25"/>
    <mergeCell ref="AZ26:BA26"/>
    <mergeCell ref="BB26:BC26"/>
    <mergeCell ref="BD21:BH23"/>
    <mergeCell ref="AZ22:BA22"/>
    <mergeCell ref="BB22:BC22"/>
    <mergeCell ref="BD30:BH32"/>
    <mergeCell ref="AZ32:BA32"/>
    <mergeCell ref="AR1:BG1"/>
    <mergeCell ref="AA2:AB2"/>
    <mergeCell ref="AD2:AE2"/>
    <mergeCell ref="AH2:AI2"/>
    <mergeCell ref="AR2:BG2"/>
    <mergeCell ref="BC3:BF3"/>
    <mergeCell ref="BB14:BD14"/>
    <mergeCell ref="BF14:BH14"/>
    <mergeCell ref="AZ31:BA31"/>
    <mergeCell ref="BB31:BC31"/>
    <mergeCell ref="BD16:BH20"/>
    <mergeCell ref="AM13:AN13"/>
    <mergeCell ref="AM14:AN14"/>
    <mergeCell ref="B16:B20"/>
    <mergeCell ref="C16:E20"/>
    <mergeCell ref="H16:H20"/>
    <mergeCell ref="I16:L20"/>
    <mergeCell ref="M16:O20"/>
    <mergeCell ref="AZ16:BA20"/>
    <mergeCell ref="BB16:BC20"/>
    <mergeCell ref="U17:AA17"/>
    <mergeCell ref="AB17:AH17"/>
    <mergeCell ref="AI17:AO17"/>
    <mergeCell ref="AP17:AV17"/>
    <mergeCell ref="AW17:AY17"/>
    <mergeCell ref="P16:T20"/>
    <mergeCell ref="AZ38:BA38"/>
    <mergeCell ref="BB38:BC38"/>
    <mergeCell ref="H36:H38"/>
    <mergeCell ref="M36:O38"/>
    <mergeCell ref="AZ36:BA36"/>
    <mergeCell ref="BB36:BC36"/>
    <mergeCell ref="U12:V12"/>
    <mergeCell ref="BC4:BF4"/>
    <mergeCell ref="H21:H23"/>
    <mergeCell ref="M21:O23"/>
    <mergeCell ref="BB23:BC23"/>
    <mergeCell ref="H24:H26"/>
    <mergeCell ref="BD27:BH29"/>
    <mergeCell ref="AZ28:BA28"/>
    <mergeCell ref="BB28:BC28"/>
    <mergeCell ref="AZ29:BA29"/>
    <mergeCell ref="BB29:BC29"/>
    <mergeCell ref="H27:H29"/>
    <mergeCell ref="M27:O29"/>
    <mergeCell ref="AZ27:BA27"/>
    <mergeCell ref="BB27:BC27"/>
    <mergeCell ref="BB13:BD13"/>
    <mergeCell ref="BF13:BH13"/>
    <mergeCell ref="AZ23:BA23"/>
    <mergeCell ref="AZ35:BA35"/>
    <mergeCell ref="BB35:BC35"/>
    <mergeCell ref="H33:H35"/>
    <mergeCell ref="M33:O35"/>
    <mergeCell ref="AZ33:BA33"/>
    <mergeCell ref="BB33:BC33"/>
    <mergeCell ref="H30:H32"/>
    <mergeCell ref="M30:O32"/>
    <mergeCell ref="AZ30:BA30"/>
    <mergeCell ref="BB30:BC30"/>
    <mergeCell ref="BB32:BC32"/>
    <mergeCell ref="BD42:BH44"/>
    <mergeCell ref="AZ43:BA43"/>
    <mergeCell ref="BB43:BC43"/>
    <mergeCell ref="AZ44:BA44"/>
    <mergeCell ref="BB44:BC44"/>
    <mergeCell ref="H42:H44"/>
    <mergeCell ref="M42:O44"/>
    <mergeCell ref="AZ42:BA42"/>
    <mergeCell ref="BB42:BC42"/>
    <mergeCell ref="I42:L44"/>
    <mergeCell ref="BD45:BH47"/>
    <mergeCell ref="AZ46:BA46"/>
    <mergeCell ref="BB46:BC46"/>
    <mergeCell ref="AZ47:BA47"/>
    <mergeCell ref="BB47:BC47"/>
    <mergeCell ref="H45:H47"/>
    <mergeCell ref="M45:O47"/>
    <mergeCell ref="AZ45:BA45"/>
    <mergeCell ref="BB45:BC45"/>
    <mergeCell ref="I45:L47"/>
    <mergeCell ref="BD48:BH50"/>
    <mergeCell ref="AZ49:BA49"/>
    <mergeCell ref="BB49:BC49"/>
    <mergeCell ref="AZ50:BA50"/>
    <mergeCell ref="BB50:BC50"/>
    <mergeCell ref="H48:H50"/>
    <mergeCell ref="M48:O50"/>
    <mergeCell ref="AZ48:BA48"/>
    <mergeCell ref="BB48:BC48"/>
    <mergeCell ref="I48:L50"/>
    <mergeCell ref="BD51:BH53"/>
    <mergeCell ref="AZ52:BA52"/>
    <mergeCell ref="BB52:BC52"/>
    <mergeCell ref="AZ53:BA53"/>
    <mergeCell ref="BB53:BC53"/>
    <mergeCell ref="H51:H53"/>
    <mergeCell ref="M51:O53"/>
    <mergeCell ref="AZ51:BA51"/>
    <mergeCell ref="BB51:BC51"/>
    <mergeCell ref="I51:L53"/>
    <mergeCell ref="BD57:BH59"/>
    <mergeCell ref="AZ58:BA58"/>
    <mergeCell ref="BB58:BC58"/>
    <mergeCell ref="AZ59:BA59"/>
    <mergeCell ref="BB59:BC59"/>
    <mergeCell ref="H57:H59"/>
    <mergeCell ref="M57:O59"/>
    <mergeCell ref="AZ57:BA57"/>
    <mergeCell ref="BB57:BC57"/>
    <mergeCell ref="I57:L59"/>
    <mergeCell ref="BD60:BH62"/>
    <mergeCell ref="AZ61:BA61"/>
    <mergeCell ref="BB61:BC61"/>
    <mergeCell ref="AZ62:BA62"/>
    <mergeCell ref="BB62:BC62"/>
    <mergeCell ref="H60:H62"/>
    <mergeCell ref="M60:O62"/>
    <mergeCell ref="AZ60:BA60"/>
    <mergeCell ref="BB60:BC60"/>
    <mergeCell ref="I60:L62"/>
    <mergeCell ref="AZ73:BA73"/>
    <mergeCell ref="BD63:BH65"/>
    <mergeCell ref="AZ64:BA64"/>
    <mergeCell ref="BB64:BC64"/>
    <mergeCell ref="AZ65:BA65"/>
    <mergeCell ref="BB65:BC65"/>
    <mergeCell ref="H63:H65"/>
    <mergeCell ref="M63:O65"/>
    <mergeCell ref="AZ63:BA63"/>
    <mergeCell ref="BB63:BC63"/>
    <mergeCell ref="AZ69:BA71"/>
    <mergeCell ref="BB69:BH73"/>
    <mergeCell ref="B73:T73"/>
    <mergeCell ref="B69:T69"/>
    <mergeCell ref="B70:T70"/>
    <mergeCell ref="B71:T71"/>
    <mergeCell ref="B72:T72"/>
    <mergeCell ref="AZ72:BA72"/>
    <mergeCell ref="BD66:BH68"/>
    <mergeCell ref="AZ67:BA67"/>
    <mergeCell ref="BB67:BC67"/>
    <mergeCell ref="AZ68:BA68"/>
    <mergeCell ref="BB68:BC68"/>
    <mergeCell ref="BB66:BC66"/>
    <mergeCell ref="AZ41:BA41"/>
    <mergeCell ref="BB39:BC39"/>
    <mergeCell ref="BD36:BH38"/>
    <mergeCell ref="AZ37:BA37"/>
    <mergeCell ref="BB37:BC37"/>
    <mergeCell ref="BB41:BC41"/>
    <mergeCell ref="C21:E23"/>
    <mergeCell ref="C24:E26"/>
    <mergeCell ref="C27:E29"/>
    <mergeCell ref="C30:E32"/>
    <mergeCell ref="C33:E35"/>
    <mergeCell ref="C36:E38"/>
    <mergeCell ref="C39:E41"/>
    <mergeCell ref="I21:L23"/>
    <mergeCell ref="I24:L26"/>
    <mergeCell ref="I27:L29"/>
    <mergeCell ref="I30:L32"/>
    <mergeCell ref="I33:L35"/>
    <mergeCell ref="I36:L38"/>
    <mergeCell ref="I39:L41"/>
    <mergeCell ref="H39:H41"/>
    <mergeCell ref="BD33:BH35"/>
    <mergeCell ref="AZ34:BA34"/>
    <mergeCell ref="BB34:BC34"/>
    <mergeCell ref="BB54:BC54"/>
    <mergeCell ref="BC10:BD10"/>
    <mergeCell ref="M39:O41"/>
    <mergeCell ref="AZ39:BA39"/>
    <mergeCell ref="I63:L65"/>
    <mergeCell ref="I66:L68"/>
    <mergeCell ref="C42:E44"/>
    <mergeCell ref="C45:E47"/>
    <mergeCell ref="C48:E50"/>
    <mergeCell ref="C51:E53"/>
    <mergeCell ref="C54:E56"/>
    <mergeCell ref="C57:E59"/>
    <mergeCell ref="C60:E62"/>
    <mergeCell ref="C63:E65"/>
    <mergeCell ref="C66:E68"/>
    <mergeCell ref="H66:H68"/>
    <mergeCell ref="M66:O68"/>
    <mergeCell ref="AZ66:BA66"/>
    <mergeCell ref="H54:H56"/>
    <mergeCell ref="M54:O56"/>
    <mergeCell ref="AZ54:BA54"/>
    <mergeCell ref="BD39:BH41"/>
    <mergeCell ref="AZ40:BA40"/>
    <mergeCell ref="BB40:BC40"/>
  </mergeCells>
  <phoneticPr fontId="2"/>
  <conditionalFormatting sqref="U23:AY23 U26:AY26 U29:AY29 U32:AY32 U35:AY35 U38:AY38 U41:AY41 U44:AY44 U47:AY47 U50:AY50 U53:AY53 U56:AY56 U59:AY59 U62:AY62 U65:AY65 U68:AY68">
    <cfRule type="expression" dxfId="151" priority="193">
      <formula>OR(U$69=$B22,U$70=$B22)</formula>
    </cfRule>
  </conditionalFormatting>
  <conditionalFormatting sqref="U69:BA73">
    <cfRule type="expression" dxfId="150" priority="177">
      <formula>INDIRECT(ADDRESS(ROW(),COLUMN()))=TRUNC(INDIRECT(ADDRESS(ROW(),COLUMN())))</formula>
    </cfRule>
  </conditionalFormatting>
  <conditionalFormatting sqref="U22:BC23">
    <cfRule type="expression" dxfId="149" priority="168">
      <formula>INDIRECT(ADDRESS(ROW(),COLUMN()))=TRUNC(INDIRECT(ADDRESS(ROW(),COLUMN())))</formula>
    </cfRule>
  </conditionalFormatting>
  <conditionalFormatting sqref="U25:BC26">
    <cfRule type="expression" dxfId="148" priority="157">
      <formula>INDIRECT(ADDRESS(ROW(),COLUMN()))=TRUNC(INDIRECT(ADDRESS(ROW(),COLUMN())))</formula>
    </cfRule>
  </conditionalFormatting>
  <conditionalFormatting sqref="U28:BC29">
    <cfRule type="expression" dxfId="147" priority="146">
      <formula>INDIRECT(ADDRESS(ROW(),COLUMN()))=TRUNC(INDIRECT(ADDRESS(ROW(),COLUMN())))</formula>
    </cfRule>
  </conditionalFormatting>
  <conditionalFormatting sqref="U31:BC32">
    <cfRule type="expression" dxfId="146" priority="135">
      <formula>INDIRECT(ADDRESS(ROW(),COLUMN()))=TRUNC(INDIRECT(ADDRESS(ROW(),COLUMN())))</formula>
    </cfRule>
  </conditionalFormatting>
  <conditionalFormatting sqref="U34:BC35">
    <cfRule type="expression" dxfId="145" priority="124">
      <formula>INDIRECT(ADDRESS(ROW(),COLUMN()))=TRUNC(INDIRECT(ADDRESS(ROW(),COLUMN())))</formula>
    </cfRule>
  </conditionalFormatting>
  <conditionalFormatting sqref="U37:BC38">
    <cfRule type="expression" dxfId="144" priority="113">
      <formula>INDIRECT(ADDRESS(ROW(),COLUMN()))=TRUNC(INDIRECT(ADDRESS(ROW(),COLUMN())))</formula>
    </cfRule>
  </conditionalFormatting>
  <conditionalFormatting sqref="U40:BC41">
    <cfRule type="expression" dxfId="143" priority="102">
      <formula>INDIRECT(ADDRESS(ROW(),COLUMN()))=TRUNC(INDIRECT(ADDRESS(ROW(),COLUMN())))</formula>
    </cfRule>
  </conditionalFormatting>
  <conditionalFormatting sqref="U43:BC44">
    <cfRule type="expression" dxfId="142" priority="91">
      <formula>INDIRECT(ADDRESS(ROW(),COLUMN()))=TRUNC(INDIRECT(ADDRESS(ROW(),COLUMN())))</formula>
    </cfRule>
  </conditionalFormatting>
  <conditionalFormatting sqref="U46:BC47">
    <cfRule type="expression" dxfId="141" priority="80">
      <formula>INDIRECT(ADDRESS(ROW(),COLUMN()))=TRUNC(INDIRECT(ADDRESS(ROW(),COLUMN())))</formula>
    </cfRule>
  </conditionalFormatting>
  <conditionalFormatting sqref="U49:BC50">
    <cfRule type="expression" dxfId="140" priority="69">
      <formula>INDIRECT(ADDRESS(ROW(),COLUMN()))=TRUNC(INDIRECT(ADDRESS(ROW(),COLUMN())))</formula>
    </cfRule>
  </conditionalFormatting>
  <conditionalFormatting sqref="U52:BC53">
    <cfRule type="expression" dxfId="139" priority="58">
      <formula>INDIRECT(ADDRESS(ROW(),COLUMN()))=TRUNC(INDIRECT(ADDRESS(ROW(),COLUMN())))</formula>
    </cfRule>
  </conditionalFormatting>
  <conditionalFormatting sqref="U55:BC56">
    <cfRule type="expression" dxfId="138" priority="47">
      <formula>INDIRECT(ADDRESS(ROW(),COLUMN()))=TRUNC(INDIRECT(ADDRESS(ROW(),COLUMN())))</formula>
    </cfRule>
  </conditionalFormatting>
  <conditionalFormatting sqref="U58:BC59">
    <cfRule type="expression" dxfId="137" priority="36">
      <formula>INDIRECT(ADDRESS(ROW(),COLUMN()))=TRUNC(INDIRECT(ADDRESS(ROW(),COLUMN())))</formula>
    </cfRule>
  </conditionalFormatting>
  <conditionalFormatting sqref="U61:BC62">
    <cfRule type="expression" dxfId="136" priority="25">
      <formula>INDIRECT(ADDRESS(ROW(),COLUMN()))=TRUNC(INDIRECT(ADDRESS(ROW(),COLUMN())))</formula>
    </cfRule>
  </conditionalFormatting>
  <conditionalFormatting sqref="U64:BC65">
    <cfRule type="expression" dxfId="135" priority="14">
      <formula>INDIRECT(ADDRESS(ROW(),COLUMN()))=TRUNC(INDIRECT(ADDRESS(ROW(),COLUMN())))</formula>
    </cfRule>
  </conditionalFormatting>
  <conditionalFormatting sqref="U67:BC68">
    <cfRule type="expression" dxfId="134" priority="3">
      <formula>INDIRECT(ADDRESS(ROW(),COLUMN()))=TRUNC(INDIRECT(ADDRESS(ROW(),COLUMN())))</formula>
    </cfRule>
  </conditionalFormatting>
  <dataValidations count="9">
    <dataValidation type="list" allowBlank="1" showInputMessage="1" showErrorMessage="1" sqref="BC3:BF3" xr:uid="{00000000-0002-0000-1400-000000000000}">
      <formula1>"４週,暦月"</formula1>
    </dataValidation>
    <dataValidation type="decimal" allowBlank="1" showInputMessage="1" showErrorMessage="1" error="入力可能範囲　32～40" sqref="AY6:AZ6" xr:uid="{00000000-0002-0000-1400-000001000000}">
      <formula1>32</formula1>
      <formula2>40</formula2>
    </dataValidation>
    <dataValidation type="list" allowBlank="1" showInputMessage="1" showErrorMessage="1" sqref="AD3:AD4" xr:uid="{00000000-0002-0000-1400-000002000000}">
      <formula1>#REF!</formula1>
    </dataValidation>
    <dataValidation type="list" allowBlank="1" showInputMessage="1" showErrorMessage="1" sqref="BC4:BF4" xr:uid="{00000000-0002-0000-1400-000003000000}">
      <formula1>"予定,実績,予定・実績"</formula1>
    </dataValidation>
    <dataValidation type="list" allowBlank="1" showInputMessage="1" showErrorMessage="1" sqref="U24:AY24 U27:AY27 U30:AY30 U33:AY33 U36:AY36 U39:AY39 U42:AY42 U45:AY45 U48:AY48 U51:AY51 U54:AY54 U57:AY57 U60:AY60 U63:AY63 U66:AY66 U21:AY21" xr:uid="{00000000-0002-0000-1400-000004000000}">
      <formula1>【記載例】シフト記号</formula1>
    </dataValidation>
    <dataValidation type="list" allowBlank="1" showInputMessage="1" sqref="C21:E68" xr:uid="{00000000-0002-0000-1400-000005000000}">
      <formula1>職種</formula1>
    </dataValidation>
    <dataValidation type="list" allowBlank="1" showInputMessage="1" sqref="H21:H68" xr:uid="{00000000-0002-0000-1400-000006000000}">
      <formula1>"A, B, C, D"</formula1>
    </dataValidation>
    <dataValidation type="list" errorStyle="warning" allowBlank="1" showInputMessage="1" error="リストにない場合のみ、入力してください。" sqref="I21:L68" xr:uid="{00000000-0002-0000-1400-000007000000}">
      <formula1>INDIRECT(C21)</formula1>
    </dataValidation>
    <dataValidation allowBlank="1" showInputMessage="1" showErrorMessage="1" error="入力可能範囲　32～40" sqref="BC10" xr:uid="{00000000-0002-0000-1400-000008000000}"/>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5"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1400-000009000000}">
          <x14:formula1>
            <xm:f>プルダウン・リスト!$C$4:$C$10</xm:f>
          </x14:formula1>
          <xm:sqref>AR1:BG1</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
    <pageSetUpPr fitToPage="1"/>
  </sheetPr>
  <dimension ref="B1:AB52"/>
  <sheetViews>
    <sheetView view="pageBreakPreview" zoomScale="60" zoomScaleNormal="100" workbookViewId="0"/>
  </sheetViews>
  <sheetFormatPr defaultColWidth="9" defaultRowHeight="25.5"/>
  <cols>
    <col min="1" max="1" width="1.625" style="113" customWidth="1"/>
    <col min="2" max="2" width="5.625" style="112" customWidth="1"/>
    <col min="3" max="3" width="10.625" style="112" customWidth="1"/>
    <col min="4" max="4" width="10.625" style="112" hidden="1" customWidth="1"/>
    <col min="5" max="5" width="3.375" style="112" bestFit="1" customWidth="1"/>
    <col min="6" max="6" width="15.625" style="113" customWidth="1"/>
    <col min="7" max="7" width="3.375" style="113" bestFit="1" customWidth="1"/>
    <col min="8" max="8" width="15.625" style="113" customWidth="1"/>
    <col min="9" max="9" width="3.375" style="113" bestFit="1" customWidth="1"/>
    <col min="10" max="10" width="15.625" style="112" customWidth="1"/>
    <col min="11" max="11" width="3.375" style="113" bestFit="1" customWidth="1"/>
    <col min="12" max="12" width="15.625" style="113" customWidth="1"/>
    <col min="13" max="13" width="5" style="113" customWidth="1"/>
    <col min="14" max="14" width="15.625" style="113" customWidth="1"/>
    <col min="15" max="15" width="3.375" style="113" customWidth="1"/>
    <col min="16" max="16" width="15.625" style="113" customWidth="1"/>
    <col min="17" max="17" width="3.375" style="113" customWidth="1"/>
    <col min="18" max="18" width="15.625" style="113" customWidth="1"/>
    <col min="19" max="19" width="3.375" style="113" customWidth="1"/>
    <col min="20" max="20" width="15.625" style="113" customWidth="1"/>
    <col min="21" max="21" width="3.375" style="113" customWidth="1"/>
    <col min="22" max="22" width="15.625" style="113" customWidth="1"/>
    <col min="23" max="23" width="3.375" style="113" customWidth="1"/>
    <col min="24" max="24" width="15.625" style="113" customWidth="1"/>
    <col min="25" max="25" width="3.375" style="113" customWidth="1"/>
    <col min="26" max="26" width="15.625" style="113" customWidth="1"/>
    <col min="27" max="27" width="3.375" style="113" customWidth="1"/>
    <col min="28" max="28" width="50.625" style="113" customWidth="1"/>
    <col min="29" max="16384" width="9" style="113"/>
  </cols>
  <sheetData>
    <row r="1" spans="2:28">
      <c r="B1" s="111" t="s">
        <v>32</v>
      </c>
    </row>
    <row r="2" spans="2:28">
      <c r="B2" s="114" t="s">
        <v>33</v>
      </c>
      <c r="F2" s="115"/>
      <c r="J2" s="116"/>
    </row>
    <row r="3" spans="2:28">
      <c r="B3" s="115" t="s">
        <v>139</v>
      </c>
      <c r="F3" s="116" t="s">
        <v>140</v>
      </c>
      <c r="J3" s="116"/>
    </row>
    <row r="4" spans="2:28">
      <c r="B4" s="114"/>
      <c r="F4" s="1297" t="s">
        <v>34</v>
      </c>
      <c r="G4" s="1297"/>
      <c r="H4" s="1297"/>
      <c r="I4" s="1297"/>
      <c r="J4" s="1297"/>
      <c r="K4" s="1297"/>
      <c r="L4" s="1297"/>
      <c r="N4" s="1297" t="s">
        <v>65</v>
      </c>
      <c r="O4" s="1297"/>
      <c r="P4" s="1297"/>
      <c r="R4" s="1297" t="s">
        <v>64</v>
      </c>
      <c r="S4" s="1297"/>
      <c r="T4" s="1297"/>
      <c r="U4" s="1297"/>
      <c r="V4" s="1297"/>
      <c r="W4" s="1297"/>
      <c r="X4" s="1297"/>
      <c r="Z4" s="129" t="s">
        <v>74</v>
      </c>
      <c r="AB4" s="1297" t="s">
        <v>171</v>
      </c>
    </row>
    <row r="5" spans="2:28">
      <c r="B5" s="112" t="s">
        <v>20</v>
      </c>
      <c r="C5" s="112" t="s">
        <v>4</v>
      </c>
      <c r="F5" s="112" t="s">
        <v>167</v>
      </c>
      <c r="G5" s="112"/>
      <c r="H5" s="112" t="s">
        <v>168</v>
      </c>
      <c r="J5" s="112" t="s">
        <v>35</v>
      </c>
      <c r="L5" s="112" t="s">
        <v>34</v>
      </c>
      <c r="N5" s="112" t="s">
        <v>169</v>
      </c>
      <c r="P5" s="112" t="s">
        <v>170</v>
      </c>
      <c r="R5" s="112" t="s">
        <v>169</v>
      </c>
      <c r="T5" s="112" t="s">
        <v>170</v>
      </c>
      <c r="V5" s="112" t="s">
        <v>35</v>
      </c>
      <c r="X5" s="112" t="s">
        <v>34</v>
      </c>
      <c r="Z5" s="130" t="s">
        <v>75</v>
      </c>
      <c r="AB5" s="1297"/>
    </row>
    <row r="6" spans="2:28">
      <c r="B6" s="117">
        <v>1</v>
      </c>
      <c r="C6" s="118" t="s">
        <v>38</v>
      </c>
      <c r="D6" s="132" t="str">
        <f>C6</f>
        <v>a</v>
      </c>
      <c r="E6" s="117" t="s">
        <v>16</v>
      </c>
      <c r="F6" s="119">
        <v>0.29166666666666669</v>
      </c>
      <c r="G6" s="117" t="s">
        <v>17</v>
      </c>
      <c r="H6" s="119">
        <v>0.66666666666666663</v>
      </c>
      <c r="I6" s="120" t="s">
        <v>37</v>
      </c>
      <c r="J6" s="119">
        <v>4.1666666666666664E-2</v>
      </c>
      <c r="K6" s="121" t="s">
        <v>2</v>
      </c>
      <c r="L6" s="124">
        <f>IF(OR(F6="",H6=""),"",(H6+IF(F6&gt;H6,1,0)-F6-J6)*24)</f>
        <v>7.9999999999999982</v>
      </c>
      <c r="N6" s="122">
        <f>【記載例】認知症対応型共同生活介護!$BB$13</f>
        <v>0.29166666666666669</v>
      </c>
      <c r="O6" s="112" t="s">
        <v>17</v>
      </c>
      <c r="P6" s="122">
        <f>【記載例】認知症対応型共同生活介護!$BF$13</f>
        <v>0.83333333333333337</v>
      </c>
      <c r="R6" s="125">
        <f t="shared" ref="R6:R8" si="0">IF(F6="","",IF(F6&lt;N6,N6,IF(F6&gt;=P6,"",F6)))</f>
        <v>0.29166666666666669</v>
      </c>
      <c r="S6" s="112" t="s">
        <v>17</v>
      </c>
      <c r="T6" s="125">
        <f t="shared" ref="T6:T8" si="1">IF(H6="","",IF(H6&gt;F6,IF(H6&lt;P6,H6,P6),P6))</f>
        <v>0.66666666666666663</v>
      </c>
      <c r="U6" s="123" t="s">
        <v>37</v>
      </c>
      <c r="V6" s="119">
        <v>4.1666666666666664E-2</v>
      </c>
      <c r="W6" s="113" t="s">
        <v>2</v>
      </c>
      <c r="X6" s="124">
        <f>IF(R6="","",IF((T6+IF(R6&gt;T6,1,0)-R6-V6)*24=0,"",(T6+IF(R6&gt;T6,1,0)-R6-V6)*24))</f>
        <v>7.9999999999999982</v>
      </c>
      <c r="Z6" s="124" t="str">
        <f>IF(X6="",L6,IF(OR(L6-X6=0,L6-X6&lt;0),"-",L6-X6))</f>
        <v>-</v>
      </c>
      <c r="AB6" s="131"/>
    </row>
    <row r="7" spans="2:28">
      <c r="B7" s="117">
        <v>2</v>
      </c>
      <c r="C7" s="118" t="s">
        <v>39</v>
      </c>
      <c r="D7" s="132" t="str">
        <f t="shared" ref="D7:D38" si="2">C7</f>
        <v>b</v>
      </c>
      <c r="E7" s="117" t="s">
        <v>16</v>
      </c>
      <c r="F7" s="119">
        <v>0.45833333333333331</v>
      </c>
      <c r="G7" s="117" t="s">
        <v>17</v>
      </c>
      <c r="H7" s="119">
        <v>0.83333333333333337</v>
      </c>
      <c r="I7" s="120" t="s">
        <v>37</v>
      </c>
      <c r="J7" s="119">
        <v>4.1666666666666664E-2</v>
      </c>
      <c r="K7" s="121" t="s">
        <v>2</v>
      </c>
      <c r="L7" s="124">
        <f>IF(OR(F7="",H7=""),"",(H7+IF(F7&gt;H7,1,0)-F7-J7)*24)</f>
        <v>8</v>
      </c>
      <c r="N7" s="122">
        <f>【記載例】認知症対応型共同生活介護!$BB$13</f>
        <v>0.29166666666666669</v>
      </c>
      <c r="O7" s="112" t="s">
        <v>17</v>
      </c>
      <c r="P7" s="122">
        <f>【記載例】認知症対応型共同生活介護!$BF$13</f>
        <v>0.83333333333333337</v>
      </c>
      <c r="R7" s="125">
        <f t="shared" si="0"/>
        <v>0.45833333333333331</v>
      </c>
      <c r="S7" s="112" t="s">
        <v>17</v>
      </c>
      <c r="T7" s="125">
        <f t="shared" si="1"/>
        <v>0.83333333333333337</v>
      </c>
      <c r="U7" s="123" t="s">
        <v>37</v>
      </c>
      <c r="V7" s="119">
        <v>4.1666666666666664E-2</v>
      </c>
      <c r="W7" s="113" t="s">
        <v>2</v>
      </c>
      <c r="X7" s="124">
        <f>IF(R7="","",IF((T7+IF(R7&gt;T7,1,0)-R7-V7)*24=0,"",(T7+IF(R7&gt;T7,1,0)-R7-V7)*24))</f>
        <v>8</v>
      </c>
      <c r="Z7" s="124" t="str">
        <f>IF(X7="",L7,IF(OR(L7-X7=0,L7-X7&lt;0),"-",L7-X7))</f>
        <v>-</v>
      </c>
      <c r="AB7" s="131"/>
    </row>
    <row r="8" spans="2:28">
      <c r="B8" s="117">
        <v>3</v>
      </c>
      <c r="C8" s="118" t="s">
        <v>40</v>
      </c>
      <c r="D8" s="132" t="str">
        <f t="shared" si="2"/>
        <v>c</v>
      </c>
      <c r="E8" s="117" t="s">
        <v>16</v>
      </c>
      <c r="F8" s="119">
        <v>0.375</v>
      </c>
      <c r="G8" s="117" t="s">
        <v>17</v>
      </c>
      <c r="H8" s="119">
        <v>0.75</v>
      </c>
      <c r="I8" s="120" t="s">
        <v>37</v>
      </c>
      <c r="J8" s="119">
        <v>4.1666666666666664E-2</v>
      </c>
      <c r="K8" s="121" t="s">
        <v>2</v>
      </c>
      <c r="L8" s="124">
        <f>IF(OR(F8="",H8=""),"",(H8+IF(F8&gt;H8,1,0)-F8-J8)*24)</f>
        <v>8</v>
      </c>
      <c r="N8" s="122">
        <f>【記載例】認知症対応型共同生活介護!$BB$13</f>
        <v>0.29166666666666669</v>
      </c>
      <c r="O8" s="112" t="s">
        <v>17</v>
      </c>
      <c r="P8" s="122">
        <f>【記載例】認知症対応型共同生活介護!$BF$13</f>
        <v>0.83333333333333337</v>
      </c>
      <c r="R8" s="125">
        <f t="shared" si="0"/>
        <v>0.375</v>
      </c>
      <c r="S8" s="112" t="s">
        <v>17</v>
      </c>
      <c r="T8" s="125">
        <f t="shared" si="1"/>
        <v>0.75</v>
      </c>
      <c r="U8" s="123" t="s">
        <v>37</v>
      </c>
      <c r="V8" s="119">
        <v>4.1666666666666664E-2</v>
      </c>
      <c r="W8" s="113" t="s">
        <v>2</v>
      </c>
      <c r="X8" s="124">
        <f>IF(R8="","",IF((T8+IF(R8&gt;T8,1,0)-R8-V8)*24=0,"",(T8+IF(R8&gt;T8,1,0)-R8-V8)*24))</f>
        <v>8</v>
      </c>
      <c r="Z8" s="124" t="str">
        <f>IF(X8="",L8,IF(OR(L8-X8=0,L8-X8&lt;0),"-",L8-X8))</f>
        <v>-</v>
      </c>
      <c r="AB8" s="131"/>
    </row>
    <row r="9" spans="2:28">
      <c r="B9" s="117">
        <v>4</v>
      </c>
      <c r="C9" s="118" t="s">
        <v>155</v>
      </c>
      <c r="D9" s="132" t="str">
        <f t="shared" si="2"/>
        <v>d</v>
      </c>
      <c r="E9" s="117" t="s">
        <v>16</v>
      </c>
      <c r="F9" s="119">
        <v>0.35416666666666669</v>
      </c>
      <c r="G9" s="117" t="s">
        <v>17</v>
      </c>
      <c r="H9" s="119">
        <v>0.72916666666666663</v>
      </c>
      <c r="I9" s="120" t="s">
        <v>37</v>
      </c>
      <c r="J9" s="119">
        <v>4.1666666666666664E-2</v>
      </c>
      <c r="K9" s="121" t="s">
        <v>2</v>
      </c>
      <c r="L9" s="124">
        <f>IF(OR(F9="",H9=""),"",(H9+IF(F9&gt;H9,1,0)-F9-J9)*24)</f>
        <v>7.9999999999999982</v>
      </c>
      <c r="N9" s="122">
        <f>【記載例】認知症対応型共同生活介護!$BB$13</f>
        <v>0.29166666666666669</v>
      </c>
      <c r="O9" s="112" t="s">
        <v>17</v>
      </c>
      <c r="P9" s="122">
        <f>【記載例】認知症対応型共同生活介護!$BF$13</f>
        <v>0.83333333333333337</v>
      </c>
      <c r="R9" s="125">
        <f t="shared" ref="R9:R22" si="3">IF(F9="","",IF(F9&lt;N9,N9,IF(F9&gt;=P9,"",F9)))</f>
        <v>0.35416666666666669</v>
      </c>
      <c r="S9" s="112" t="s">
        <v>17</v>
      </c>
      <c r="T9" s="125">
        <f t="shared" ref="T9:T22" si="4">IF(H9="","",IF(H9&gt;F9,IF(H9&lt;P9,H9,P9),P9))</f>
        <v>0.72916666666666663</v>
      </c>
      <c r="U9" s="123" t="s">
        <v>37</v>
      </c>
      <c r="V9" s="119">
        <v>4.1666666666666664E-2</v>
      </c>
      <c r="W9" s="113" t="s">
        <v>2</v>
      </c>
      <c r="X9" s="124">
        <f>IF(R9="","",IF((T9+IF(R9&gt;T9,1,0)-R9-V9)*24=0,"",(T9+IF(R9&gt;T9,1,0)-R9-V9)*24))</f>
        <v>7.9999999999999982</v>
      </c>
      <c r="Z9" s="124" t="str">
        <f>IF(X9="",L9,IF(OR(L9-X9=0,L9-X9&lt;0),"-",L9-X9))</f>
        <v>-</v>
      </c>
      <c r="AB9" s="131"/>
    </row>
    <row r="10" spans="2:28">
      <c r="B10" s="117">
        <v>5</v>
      </c>
      <c r="C10" s="118" t="s">
        <v>42</v>
      </c>
      <c r="D10" s="132" t="str">
        <f t="shared" si="2"/>
        <v>e</v>
      </c>
      <c r="E10" s="117" t="s">
        <v>16</v>
      </c>
      <c r="F10" s="119">
        <v>0.375</v>
      </c>
      <c r="G10" s="117" t="s">
        <v>17</v>
      </c>
      <c r="H10" s="119">
        <v>0.625</v>
      </c>
      <c r="I10" s="120" t="s">
        <v>37</v>
      </c>
      <c r="J10" s="119">
        <v>0</v>
      </c>
      <c r="K10" s="121" t="s">
        <v>2</v>
      </c>
      <c r="L10" s="124">
        <f t="shared" ref="L10:L22" si="5">IF(OR(F10="",H10=""),"",(H10+IF(F10&gt;H10,1,0)-F10-J10)*24)</f>
        <v>6</v>
      </c>
      <c r="N10" s="122">
        <f>【記載例】認知症対応型共同生活介護!$BB$13</f>
        <v>0.29166666666666669</v>
      </c>
      <c r="O10" s="112" t="s">
        <v>17</v>
      </c>
      <c r="P10" s="122">
        <f>【記載例】認知症対応型共同生活介護!$BF$13</f>
        <v>0.83333333333333337</v>
      </c>
      <c r="R10" s="125">
        <f t="shared" si="3"/>
        <v>0.375</v>
      </c>
      <c r="S10" s="112" t="s">
        <v>17</v>
      </c>
      <c r="T10" s="125">
        <f t="shared" si="4"/>
        <v>0.625</v>
      </c>
      <c r="U10" s="123" t="s">
        <v>37</v>
      </c>
      <c r="V10" s="119">
        <v>0</v>
      </c>
      <c r="W10" s="113" t="s">
        <v>2</v>
      </c>
      <c r="X10" s="124">
        <f t="shared" ref="X10:X22" si="6">IF(R10="","",IF((T10+IF(R10&gt;T10,1,0)-R10-V10)*24=0,"",(T10+IF(R10&gt;T10,1,0)-R10-V10)*24))</f>
        <v>6</v>
      </c>
      <c r="Z10" s="124" t="str">
        <f t="shared" ref="Z10:Z22" si="7">IF(X10="",L10,IF(OR(L10-X10=0,L10-X10&lt;0),"-",L10-X10))</f>
        <v>-</v>
      </c>
      <c r="AB10" s="131"/>
    </row>
    <row r="11" spans="2:28">
      <c r="B11" s="117">
        <v>6</v>
      </c>
      <c r="C11" s="118" t="s">
        <v>43</v>
      </c>
      <c r="D11" s="132" t="str">
        <f t="shared" si="2"/>
        <v>f</v>
      </c>
      <c r="E11" s="117" t="s">
        <v>16</v>
      </c>
      <c r="F11" s="119">
        <v>0.41666666666666669</v>
      </c>
      <c r="G11" s="117" t="s">
        <v>17</v>
      </c>
      <c r="H11" s="119">
        <v>0.66666666666666663</v>
      </c>
      <c r="I11" s="120" t="s">
        <v>37</v>
      </c>
      <c r="J11" s="119">
        <v>0</v>
      </c>
      <c r="K11" s="121" t="s">
        <v>2</v>
      </c>
      <c r="L11" s="124">
        <f t="shared" si="5"/>
        <v>5.9999999999999982</v>
      </c>
      <c r="N11" s="122">
        <f>【記載例】認知症対応型共同生活介護!$BB$13</f>
        <v>0.29166666666666669</v>
      </c>
      <c r="O11" s="112" t="s">
        <v>17</v>
      </c>
      <c r="P11" s="122">
        <f>【記載例】認知症対応型共同生活介護!$BF$13</f>
        <v>0.83333333333333337</v>
      </c>
      <c r="R11" s="125">
        <f t="shared" si="3"/>
        <v>0.41666666666666669</v>
      </c>
      <c r="S11" s="112" t="s">
        <v>17</v>
      </c>
      <c r="T11" s="125">
        <f t="shared" si="4"/>
        <v>0.66666666666666663</v>
      </c>
      <c r="U11" s="123" t="s">
        <v>37</v>
      </c>
      <c r="V11" s="119">
        <v>0</v>
      </c>
      <c r="W11" s="113" t="s">
        <v>2</v>
      </c>
      <c r="X11" s="124">
        <f t="shared" si="6"/>
        <v>5.9999999999999982</v>
      </c>
      <c r="Z11" s="124" t="str">
        <f t="shared" si="7"/>
        <v>-</v>
      </c>
      <c r="AB11" s="131"/>
    </row>
    <row r="12" spans="2:28">
      <c r="B12" s="117">
        <v>7</v>
      </c>
      <c r="C12" s="118" t="s">
        <v>44</v>
      </c>
      <c r="D12" s="132" t="str">
        <f t="shared" si="2"/>
        <v>g</v>
      </c>
      <c r="E12" s="117" t="s">
        <v>16</v>
      </c>
      <c r="F12" s="119">
        <v>0.29166666666666669</v>
      </c>
      <c r="G12" s="117" t="s">
        <v>17</v>
      </c>
      <c r="H12" s="119">
        <v>0.39583333333333331</v>
      </c>
      <c r="I12" s="120" t="s">
        <v>37</v>
      </c>
      <c r="J12" s="119">
        <v>0</v>
      </c>
      <c r="K12" s="121" t="s">
        <v>2</v>
      </c>
      <c r="L12" s="124">
        <f t="shared" si="5"/>
        <v>2.4999999999999991</v>
      </c>
      <c r="N12" s="122">
        <f>【記載例】認知症対応型共同生活介護!$BB$13</f>
        <v>0.29166666666666669</v>
      </c>
      <c r="O12" s="112" t="s">
        <v>17</v>
      </c>
      <c r="P12" s="122">
        <f>【記載例】認知症対応型共同生活介護!$BF$13</f>
        <v>0.83333333333333337</v>
      </c>
      <c r="R12" s="125">
        <f t="shared" si="3"/>
        <v>0.29166666666666669</v>
      </c>
      <c r="S12" s="112" t="s">
        <v>17</v>
      </c>
      <c r="T12" s="125">
        <f t="shared" si="4"/>
        <v>0.39583333333333331</v>
      </c>
      <c r="U12" s="123" t="s">
        <v>37</v>
      </c>
      <c r="V12" s="119">
        <v>0</v>
      </c>
      <c r="W12" s="113" t="s">
        <v>2</v>
      </c>
      <c r="X12" s="124">
        <f t="shared" si="6"/>
        <v>2.4999999999999991</v>
      </c>
      <c r="Z12" s="124" t="str">
        <f t="shared" si="7"/>
        <v>-</v>
      </c>
      <c r="AB12" s="131"/>
    </row>
    <row r="13" spans="2:28">
      <c r="B13" s="117">
        <v>8</v>
      </c>
      <c r="C13" s="118" t="s">
        <v>45</v>
      </c>
      <c r="D13" s="132" t="str">
        <f t="shared" si="2"/>
        <v>h</v>
      </c>
      <c r="E13" s="117" t="s">
        <v>16</v>
      </c>
      <c r="F13" s="119">
        <v>0.66666666666666663</v>
      </c>
      <c r="G13" s="117" t="s">
        <v>17</v>
      </c>
      <c r="H13" s="119">
        <v>0.83333333333333337</v>
      </c>
      <c r="I13" s="120" t="s">
        <v>37</v>
      </c>
      <c r="J13" s="119">
        <v>0</v>
      </c>
      <c r="K13" s="121" t="s">
        <v>2</v>
      </c>
      <c r="L13" s="124">
        <f t="shared" si="5"/>
        <v>4.0000000000000018</v>
      </c>
      <c r="N13" s="122">
        <f>【記載例】認知症対応型共同生活介護!$BB$13</f>
        <v>0.29166666666666669</v>
      </c>
      <c r="O13" s="112" t="s">
        <v>17</v>
      </c>
      <c r="P13" s="122">
        <f>【記載例】認知症対応型共同生活介護!$BF$13</f>
        <v>0.83333333333333337</v>
      </c>
      <c r="R13" s="125">
        <f t="shared" si="3"/>
        <v>0.66666666666666663</v>
      </c>
      <c r="S13" s="112" t="s">
        <v>17</v>
      </c>
      <c r="T13" s="125">
        <f t="shared" si="4"/>
        <v>0.83333333333333337</v>
      </c>
      <c r="U13" s="123" t="s">
        <v>37</v>
      </c>
      <c r="V13" s="119">
        <v>0</v>
      </c>
      <c r="W13" s="113" t="s">
        <v>2</v>
      </c>
      <c r="X13" s="124">
        <f t="shared" si="6"/>
        <v>4.0000000000000018</v>
      </c>
      <c r="Z13" s="124" t="str">
        <f t="shared" si="7"/>
        <v>-</v>
      </c>
      <c r="AB13" s="131"/>
    </row>
    <row r="14" spans="2:28">
      <c r="B14" s="117">
        <v>9</v>
      </c>
      <c r="C14" s="118" t="s">
        <v>46</v>
      </c>
      <c r="D14" s="132" t="str">
        <f t="shared" si="2"/>
        <v>i</v>
      </c>
      <c r="E14" s="117" t="s">
        <v>16</v>
      </c>
      <c r="F14" s="119">
        <v>0.70833333333333337</v>
      </c>
      <c r="G14" s="117" t="s">
        <v>17</v>
      </c>
      <c r="H14" s="119">
        <v>1</v>
      </c>
      <c r="I14" s="120" t="s">
        <v>37</v>
      </c>
      <c r="J14" s="119">
        <v>0</v>
      </c>
      <c r="K14" s="121" t="s">
        <v>2</v>
      </c>
      <c r="L14" s="124">
        <f t="shared" si="5"/>
        <v>6.9999999999999991</v>
      </c>
      <c r="N14" s="122">
        <f>【記載例】認知症対応型共同生活介護!$BB$13</f>
        <v>0.29166666666666669</v>
      </c>
      <c r="O14" s="112" t="s">
        <v>17</v>
      </c>
      <c r="P14" s="122">
        <f>【記載例】認知症対応型共同生活介護!$BF$13</f>
        <v>0.83333333333333337</v>
      </c>
      <c r="R14" s="125">
        <f t="shared" si="3"/>
        <v>0.70833333333333337</v>
      </c>
      <c r="S14" s="112" t="s">
        <v>17</v>
      </c>
      <c r="T14" s="125">
        <f t="shared" si="4"/>
        <v>0.83333333333333337</v>
      </c>
      <c r="U14" s="123" t="s">
        <v>37</v>
      </c>
      <c r="V14" s="119">
        <v>0</v>
      </c>
      <c r="W14" s="113" t="s">
        <v>2</v>
      </c>
      <c r="X14" s="124">
        <f t="shared" si="6"/>
        <v>3</v>
      </c>
      <c r="Z14" s="124">
        <f t="shared" si="7"/>
        <v>3.9999999999999991</v>
      </c>
      <c r="AB14" s="131" t="s">
        <v>206</v>
      </c>
    </row>
    <row r="15" spans="2:28">
      <c r="B15" s="117">
        <v>10</v>
      </c>
      <c r="C15" s="118" t="s">
        <v>47</v>
      </c>
      <c r="D15" s="132" t="str">
        <f t="shared" si="2"/>
        <v>j</v>
      </c>
      <c r="E15" s="117" t="s">
        <v>16</v>
      </c>
      <c r="F15" s="119">
        <v>0</v>
      </c>
      <c r="G15" s="117" t="s">
        <v>17</v>
      </c>
      <c r="H15" s="119">
        <v>0.41666666666666669</v>
      </c>
      <c r="I15" s="120" t="s">
        <v>37</v>
      </c>
      <c r="J15" s="119">
        <v>4.1666666666666664E-2</v>
      </c>
      <c r="K15" s="121" t="s">
        <v>2</v>
      </c>
      <c r="L15" s="124">
        <f t="shared" si="5"/>
        <v>9</v>
      </c>
      <c r="N15" s="122">
        <f>【記載例】認知症対応型共同生活介護!$BB$13</f>
        <v>0.29166666666666669</v>
      </c>
      <c r="O15" s="112" t="s">
        <v>17</v>
      </c>
      <c r="P15" s="122">
        <f>【記載例】認知症対応型共同生活介護!$BF$13</f>
        <v>0.83333333333333337</v>
      </c>
      <c r="R15" s="125">
        <f t="shared" si="3"/>
        <v>0.29166666666666669</v>
      </c>
      <c r="S15" s="112" t="s">
        <v>17</v>
      </c>
      <c r="T15" s="125">
        <f t="shared" si="4"/>
        <v>0.41666666666666669</v>
      </c>
      <c r="U15" s="123" t="s">
        <v>37</v>
      </c>
      <c r="V15" s="119">
        <v>0</v>
      </c>
      <c r="W15" s="113" t="s">
        <v>2</v>
      </c>
      <c r="X15" s="124">
        <f t="shared" si="6"/>
        <v>3</v>
      </c>
      <c r="Z15" s="124">
        <f t="shared" si="7"/>
        <v>6</v>
      </c>
      <c r="AB15" s="131" t="s">
        <v>207</v>
      </c>
    </row>
    <row r="16" spans="2:28">
      <c r="B16" s="117">
        <v>11</v>
      </c>
      <c r="C16" s="118" t="s">
        <v>48</v>
      </c>
      <c r="D16" s="132" t="str">
        <f t="shared" si="2"/>
        <v>k</v>
      </c>
      <c r="E16" s="117" t="s">
        <v>16</v>
      </c>
      <c r="F16" s="119"/>
      <c r="G16" s="117" t="s">
        <v>17</v>
      </c>
      <c r="H16" s="119"/>
      <c r="I16" s="120" t="s">
        <v>37</v>
      </c>
      <c r="J16" s="119">
        <v>0</v>
      </c>
      <c r="K16" s="121" t="s">
        <v>2</v>
      </c>
      <c r="L16" s="124" t="str">
        <f t="shared" si="5"/>
        <v/>
      </c>
      <c r="N16" s="122">
        <f>【記載例】認知症対応型共同生活介護!$BB$13</f>
        <v>0.29166666666666669</v>
      </c>
      <c r="O16" s="112" t="s">
        <v>17</v>
      </c>
      <c r="P16" s="122">
        <f>【記載例】認知症対応型共同生活介護!$BF$13</f>
        <v>0.83333333333333337</v>
      </c>
      <c r="R16" s="125" t="str">
        <f t="shared" si="3"/>
        <v/>
      </c>
      <c r="S16" s="112" t="s">
        <v>17</v>
      </c>
      <c r="T16" s="125" t="str">
        <f t="shared" si="4"/>
        <v/>
      </c>
      <c r="U16" s="123" t="s">
        <v>37</v>
      </c>
      <c r="V16" s="119">
        <v>0</v>
      </c>
      <c r="W16" s="113" t="s">
        <v>2</v>
      </c>
      <c r="X16" s="124" t="str">
        <f t="shared" si="6"/>
        <v/>
      </c>
      <c r="Z16" s="124" t="str">
        <f t="shared" si="7"/>
        <v/>
      </c>
      <c r="AB16" s="131"/>
    </row>
    <row r="17" spans="2:28">
      <c r="B17" s="117">
        <v>12</v>
      </c>
      <c r="C17" s="118" t="s">
        <v>49</v>
      </c>
      <c r="D17" s="132" t="str">
        <f t="shared" si="2"/>
        <v>l</v>
      </c>
      <c r="E17" s="117" t="s">
        <v>16</v>
      </c>
      <c r="F17" s="119"/>
      <c r="G17" s="117" t="s">
        <v>17</v>
      </c>
      <c r="H17" s="119"/>
      <c r="I17" s="120" t="s">
        <v>37</v>
      </c>
      <c r="J17" s="119">
        <v>0</v>
      </c>
      <c r="K17" s="121" t="s">
        <v>2</v>
      </c>
      <c r="L17" s="124" t="str">
        <f t="shared" si="5"/>
        <v/>
      </c>
      <c r="N17" s="122">
        <f>【記載例】認知症対応型共同生活介護!$BB$13</f>
        <v>0.29166666666666669</v>
      </c>
      <c r="O17" s="112" t="s">
        <v>17</v>
      </c>
      <c r="P17" s="122">
        <f>【記載例】認知症対応型共同生活介護!$BF$13</f>
        <v>0.83333333333333337</v>
      </c>
      <c r="R17" s="125" t="str">
        <f t="shared" si="3"/>
        <v/>
      </c>
      <c r="S17" s="112" t="s">
        <v>17</v>
      </c>
      <c r="T17" s="125" t="str">
        <f t="shared" si="4"/>
        <v/>
      </c>
      <c r="U17" s="123" t="s">
        <v>37</v>
      </c>
      <c r="V17" s="119">
        <v>0</v>
      </c>
      <c r="W17" s="113" t="s">
        <v>2</v>
      </c>
      <c r="X17" s="124" t="str">
        <f t="shared" si="6"/>
        <v/>
      </c>
      <c r="Z17" s="124" t="str">
        <f t="shared" si="7"/>
        <v/>
      </c>
      <c r="AB17" s="131"/>
    </row>
    <row r="18" spans="2:28">
      <c r="B18" s="117">
        <v>13</v>
      </c>
      <c r="C18" s="118" t="s">
        <v>50</v>
      </c>
      <c r="D18" s="132" t="str">
        <f t="shared" si="2"/>
        <v>m</v>
      </c>
      <c r="E18" s="117" t="s">
        <v>16</v>
      </c>
      <c r="F18" s="119"/>
      <c r="G18" s="117" t="s">
        <v>17</v>
      </c>
      <c r="H18" s="119"/>
      <c r="I18" s="120" t="s">
        <v>37</v>
      </c>
      <c r="J18" s="119">
        <v>0</v>
      </c>
      <c r="K18" s="121" t="s">
        <v>2</v>
      </c>
      <c r="L18" s="124" t="str">
        <f t="shared" si="5"/>
        <v/>
      </c>
      <c r="N18" s="122">
        <f>【記載例】認知症対応型共同生活介護!$BB$13</f>
        <v>0.29166666666666669</v>
      </c>
      <c r="O18" s="112" t="s">
        <v>17</v>
      </c>
      <c r="P18" s="122">
        <f>【記載例】認知症対応型共同生活介護!$BF$13</f>
        <v>0.83333333333333337</v>
      </c>
      <c r="R18" s="125" t="str">
        <f t="shared" si="3"/>
        <v/>
      </c>
      <c r="S18" s="112" t="s">
        <v>17</v>
      </c>
      <c r="T18" s="125" t="str">
        <f t="shared" si="4"/>
        <v/>
      </c>
      <c r="U18" s="123" t="s">
        <v>37</v>
      </c>
      <c r="V18" s="119">
        <v>0</v>
      </c>
      <c r="W18" s="113" t="s">
        <v>2</v>
      </c>
      <c r="X18" s="124" t="str">
        <f t="shared" si="6"/>
        <v/>
      </c>
      <c r="Z18" s="124" t="str">
        <f t="shared" si="7"/>
        <v/>
      </c>
      <c r="AB18" s="131"/>
    </row>
    <row r="19" spans="2:28">
      <c r="B19" s="117">
        <v>14</v>
      </c>
      <c r="C19" s="118" t="s">
        <v>51</v>
      </c>
      <c r="D19" s="132" t="str">
        <f t="shared" si="2"/>
        <v>n</v>
      </c>
      <c r="E19" s="117" t="s">
        <v>16</v>
      </c>
      <c r="F19" s="119"/>
      <c r="G19" s="117" t="s">
        <v>17</v>
      </c>
      <c r="H19" s="119"/>
      <c r="I19" s="120" t="s">
        <v>37</v>
      </c>
      <c r="J19" s="119">
        <v>0</v>
      </c>
      <c r="K19" s="121" t="s">
        <v>2</v>
      </c>
      <c r="L19" s="124" t="str">
        <f t="shared" si="5"/>
        <v/>
      </c>
      <c r="N19" s="122">
        <f>【記載例】認知症対応型共同生活介護!$BB$13</f>
        <v>0.29166666666666669</v>
      </c>
      <c r="O19" s="112" t="s">
        <v>17</v>
      </c>
      <c r="P19" s="122">
        <f>【記載例】認知症対応型共同生活介護!$BF$13</f>
        <v>0.83333333333333337</v>
      </c>
      <c r="R19" s="125" t="str">
        <f t="shared" si="3"/>
        <v/>
      </c>
      <c r="S19" s="112" t="s">
        <v>17</v>
      </c>
      <c r="T19" s="125" t="str">
        <f t="shared" si="4"/>
        <v/>
      </c>
      <c r="U19" s="123" t="s">
        <v>37</v>
      </c>
      <c r="V19" s="119">
        <v>0</v>
      </c>
      <c r="W19" s="113" t="s">
        <v>2</v>
      </c>
      <c r="X19" s="124" t="str">
        <f t="shared" si="6"/>
        <v/>
      </c>
      <c r="Z19" s="124" t="str">
        <f t="shared" si="7"/>
        <v/>
      </c>
      <c r="AB19" s="131"/>
    </row>
    <row r="20" spans="2:28">
      <c r="B20" s="117">
        <v>15</v>
      </c>
      <c r="C20" s="118" t="s">
        <v>52</v>
      </c>
      <c r="D20" s="132" t="str">
        <f t="shared" si="2"/>
        <v>o</v>
      </c>
      <c r="E20" s="117" t="s">
        <v>16</v>
      </c>
      <c r="F20" s="119"/>
      <c r="G20" s="117" t="s">
        <v>17</v>
      </c>
      <c r="H20" s="119"/>
      <c r="I20" s="120" t="s">
        <v>37</v>
      </c>
      <c r="J20" s="119">
        <v>0</v>
      </c>
      <c r="K20" s="121" t="s">
        <v>2</v>
      </c>
      <c r="L20" s="124" t="str">
        <f t="shared" si="5"/>
        <v/>
      </c>
      <c r="N20" s="122">
        <f>【記載例】認知症対応型共同生活介護!$BB$13</f>
        <v>0.29166666666666669</v>
      </c>
      <c r="O20" s="112" t="s">
        <v>17</v>
      </c>
      <c r="P20" s="122">
        <f>【記載例】認知症対応型共同生活介護!$BF$13</f>
        <v>0.83333333333333337</v>
      </c>
      <c r="R20" s="125" t="str">
        <f t="shared" si="3"/>
        <v/>
      </c>
      <c r="S20" s="112" t="s">
        <v>17</v>
      </c>
      <c r="T20" s="125" t="str">
        <f t="shared" si="4"/>
        <v/>
      </c>
      <c r="U20" s="123" t="s">
        <v>37</v>
      </c>
      <c r="V20" s="119">
        <v>0</v>
      </c>
      <c r="W20" s="113" t="s">
        <v>2</v>
      </c>
      <c r="X20" s="124" t="str">
        <f t="shared" si="6"/>
        <v/>
      </c>
      <c r="Z20" s="124" t="str">
        <f t="shared" si="7"/>
        <v/>
      </c>
      <c r="AB20" s="131"/>
    </row>
    <row r="21" spans="2:28">
      <c r="B21" s="117">
        <v>16</v>
      </c>
      <c r="C21" s="118" t="s">
        <v>53</v>
      </c>
      <c r="D21" s="132" t="str">
        <f t="shared" si="2"/>
        <v>p</v>
      </c>
      <c r="E21" s="117" t="s">
        <v>16</v>
      </c>
      <c r="F21" s="119"/>
      <c r="G21" s="117" t="s">
        <v>17</v>
      </c>
      <c r="H21" s="119"/>
      <c r="I21" s="120" t="s">
        <v>37</v>
      </c>
      <c r="J21" s="119">
        <v>0</v>
      </c>
      <c r="K21" s="121" t="s">
        <v>2</v>
      </c>
      <c r="L21" s="124" t="str">
        <f t="shared" si="5"/>
        <v/>
      </c>
      <c r="N21" s="122">
        <f>【記載例】認知症対応型共同生活介護!$BB$13</f>
        <v>0.29166666666666669</v>
      </c>
      <c r="O21" s="112" t="s">
        <v>17</v>
      </c>
      <c r="P21" s="122">
        <f>【記載例】認知症対応型共同生活介護!$BF$13</f>
        <v>0.83333333333333337</v>
      </c>
      <c r="R21" s="125" t="str">
        <f t="shared" si="3"/>
        <v/>
      </c>
      <c r="S21" s="112" t="s">
        <v>17</v>
      </c>
      <c r="T21" s="125" t="str">
        <f t="shared" si="4"/>
        <v/>
      </c>
      <c r="U21" s="123" t="s">
        <v>37</v>
      </c>
      <c r="V21" s="119">
        <v>0</v>
      </c>
      <c r="W21" s="113" t="s">
        <v>2</v>
      </c>
      <c r="X21" s="124" t="str">
        <f t="shared" si="6"/>
        <v/>
      </c>
      <c r="Z21" s="124" t="str">
        <f t="shared" si="7"/>
        <v/>
      </c>
      <c r="AB21" s="131"/>
    </row>
    <row r="22" spans="2:28">
      <c r="B22" s="117">
        <v>17</v>
      </c>
      <c r="C22" s="118" t="s">
        <v>54</v>
      </c>
      <c r="D22" s="132" t="str">
        <f t="shared" si="2"/>
        <v>q</v>
      </c>
      <c r="E22" s="117" t="s">
        <v>16</v>
      </c>
      <c r="F22" s="119"/>
      <c r="G22" s="117" t="s">
        <v>17</v>
      </c>
      <c r="H22" s="119"/>
      <c r="I22" s="120" t="s">
        <v>37</v>
      </c>
      <c r="J22" s="119">
        <v>0</v>
      </c>
      <c r="K22" s="121" t="s">
        <v>2</v>
      </c>
      <c r="L22" s="124" t="str">
        <f t="shared" si="5"/>
        <v/>
      </c>
      <c r="N22" s="122">
        <f>【記載例】認知症対応型共同生活介護!$BB$13</f>
        <v>0.29166666666666669</v>
      </c>
      <c r="O22" s="112" t="s">
        <v>17</v>
      </c>
      <c r="P22" s="122">
        <f>【記載例】認知症対応型共同生活介護!$BF$13</f>
        <v>0.83333333333333337</v>
      </c>
      <c r="R22" s="125" t="str">
        <f t="shared" si="3"/>
        <v/>
      </c>
      <c r="S22" s="112" t="s">
        <v>17</v>
      </c>
      <c r="T22" s="125" t="str">
        <f t="shared" si="4"/>
        <v/>
      </c>
      <c r="U22" s="123" t="s">
        <v>37</v>
      </c>
      <c r="V22" s="119">
        <v>0</v>
      </c>
      <c r="W22" s="113" t="s">
        <v>2</v>
      </c>
      <c r="X22" s="124" t="str">
        <f t="shared" si="6"/>
        <v/>
      </c>
      <c r="Z22" s="124" t="str">
        <f t="shared" si="7"/>
        <v/>
      </c>
      <c r="AB22" s="131"/>
    </row>
    <row r="23" spans="2:28">
      <c r="B23" s="117">
        <v>18</v>
      </c>
      <c r="C23" s="118" t="s">
        <v>55</v>
      </c>
      <c r="D23" s="132" t="str">
        <f t="shared" si="2"/>
        <v>r</v>
      </c>
      <c r="E23" s="117" t="s">
        <v>16</v>
      </c>
      <c r="F23" s="126"/>
      <c r="G23" s="117" t="s">
        <v>17</v>
      </c>
      <c r="H23" s="126"/>
      <c r="I23" s="120" t="s">
        <v>37</v>
      </c>
      <c r="J23" s="126"/>
      <c r="K23" s="121" t="s">
        <v>2</v>
      </c>
      <c r="L23" s="118">
        <v>1</v>
      </c>
      <c r="N23" s="127"/>
      <c r="O23" s="117" t="s">
        <v>17</v>
      </c>
      <c r="P23" s="127"/>
      <c r="Q23" s="121"/>
      <c r="R23" s="127"/>
      <c r="S23" s="117" t="s">
        <v>17</v>
      </c>
      <c r="T23" s="127"/>
      <c r="U23" s="120" t="s">
        <v>37</v>
      </c>
      <c r="V23" s="126"/>
      <c r="W23" s="121" t="s">
        <v>2</v>
      </c>
      <c r="X23" s="118">
        <v>1</v>
      </c>
      <c r="Y23" s="121"/>
      <c r="Z23" s="118" t="s">
        <v>144</v>
      </c>
      <c r="AB23" s="131"/>
    </row>
    <row r="24" spans="2:28">
      <c r="B24" s="117">
        <v>19</v>
      </c>
      <c r="C24" s="118" t="s">
        <v>56</v>
      </c>
      <c r="D24" s="132" t="str">
        <f t="shared" si="2"/>
        <v>s</v>
      </c>
      <c r="E24" s="117" t="s">
        <v>16</v>
      </c>
      <c r="F24" s="126"/>
      <c r="G24" s="117" t="s">
        <v>17</v>
      </c>
      <c r="H24" s="126"/>
      <c r="I24" s="120" t="s">
        <v>37</v>
      </c>
      <c r="J24" s="126"/>
      <c r="K24" s="121" t="s">
        <v>2</v>
      </c>
      <c r="L24" s="118">
        <v>2</v>
      </c>
      <c r="N24" s="127"/>
      <c r="O24" s="117" t="s">
        <v>17</v>
      </c>
      <c r="P24" s="127"/>
      <c r="Q24" s="121"/>
      <c r="R24" s="127"/>
      <c r="S24" s="117" t="s">
        <v>17</v>
      </c>
      <c r="T24" s="127"/>
      <c r="U24" s="120" t="s">
        <v>37</v>
      </c>
      <c r="V24" s="126"/>
      <c r="W24" s="121" t="s">
        <v>2</v>
      </c>
      <c r="X24" s="118">
        <v>2</v>
      </c>
      <c r="Y24" s="121"/>
      <c r="Z24" s="118" t="s">
        <v>144</v>
      </c>
      <c r="AB24" s="131"/>
    </row>
    <row r="25" spans="2:28">
      <c r="B25" s="117">
        <v>20</v>
      </c>
      <c r="C25" s="118" t="s">
        <v>57</v>
      </c>
      <c r="D25" s="132" t="str">
        <f t="shared" si="2"/>
        <v>t</v>
      </c>
      <c r="E25" s="117" t="s">
        <v>16</v>
      </c>
      <c r="F25" s="126"/>
      <c r="G25" s="117" t="s">
        <v>17</v>
      </c>
      <c r="H25" s="126"/>
      <c r="I25" s="120" t="s">
        <v>37</v>
      </c>
      <c r="J25" s="126"/>
      <c r="K25" s="121" t="s">
        <v>2</v>
      </c>
      <c r="L25" s="118">
        <v>3</v>
      </c>
      <c r="N25" s="127"/>
      <c r="O25" s="117" t="s">
        <v>17</v>
      </c>
      <c r="P25" s="127"/>
      <c r="Q25" s="121"/>
      <c r="R25" s="127"/>
      <c r="S25" s="117" t="s">
        <v>17</v>
      </c>
      <c r="T25" s="127"/>
      <c r="U25" s="120" t="s">
        <v>37</v>
      </c>
      <c r="V25" s="126"/>
      <c r="W25" s="121" t="s">
        <v>2</v>
      </c>
      <c r="X25" s="118">
        <v>3</v>
      </c>
      <c r="Y25" s="121"/>
      <c r="Z25" s="118" t="s">
        <v>144</v>
      </c>
      <c r="AB25" s="131"/>
    </row>
    <row r="26" spans="2:28">
      <c r="B26" s="117">
        <v>21</v>
      </c>
      <c r="C26" s="118" t="s">
        <v>58</v>
      </c>
      <c r="D26" s="132" t="str">
        <f t="shared" si="2"/>
        <v>u</v>
      </c>
      <c r="E26" s="117" t="s">
        <v>16</v>
      </c>
      <c r="F26" s="126"/>
      <c r="G26" s="117" t="s">
        <v>17</v>
      </c>
      <c r="H26" s="126"/>
      <c r="I26" s="120" t="s">
        <v>37</v>
      </c>
      <c r="J26" s="126"/>
      <c r="K26" s="121" t="s">
        <v>2</v>
      </c>
      <c r="L26" s="118">
        <v>4</v>
      </c>
      <c r="N26" s="127"/>
      <c r="O26" s="117" t="s">
        <v>17</v>
      </c>
      <c r="P26" s="127"/>
      <c r="Q26" s="121"/>
      <c r="R26" s="127"/>
      <c r="S26" s="117" t="s">
        <v>17</v>
      </c>
      <c r="T26" s="127"/>
      <c r="U26" s="120" t="s">
        <v>37</v>
      </c>
      <c r="V26" s="126"/>
      <c r="W26" s="121" t="s">
        <v>2</v>
      </c>
      <c r="X26" s="118">
        <v>4</v>
      </c>
      <c r="Y26" s="121"/>
      <c r="Z26" s="118" t="s">
        <v>144</v>
      </c>
      <c r="AB26" s="131"/>
    </row>
    <row r="27" spans="2:28">
      <c r="B27" s="117">
        <v>22</v>
      </c>
      <c r="C27" s="118" t="s">
        <v>59</v>
      </c>
      <c r="D27" s="132" t="str">
        <f t="shared" si="2"/>
        <v>v</v>
      </c>
      <c r="E27" s="117" t="s">
        <v>16</v>
      </c>
      <c r="F27" s="126"/>
      <c r="G27" s="117" t="s">
        <v>17</v>
      </c>
      <c r="H27" s="126"/>
      <c r="I27" s="120" t="s">
        <v>37</v>
      </c>
      <c r="J27" s="126"/>
      <c r="K27" s="121" t="s">
        <v>2</v>
      </c>
      <c r="L27" s="118">
        <v>5</v>
      </c>
      <c r="N27" s="127"/>
      <c r="O27" s="117" t="s">
        <v>17</v>
      </c>
      <c r="P27" s="127"/>
      <c r="Q27" s="121"/>
      <c r="R27" s="127"/>
      <c r="S27" s="117" t="s">
        <v>17</v>
      </c>
      <c r="T27" s="127"/>
      <c r="U27" s="120" t="s">
        <v>37</v>
      </c>
      <c r="V27" s="126"/>
      <c r="W27" s="121" t="s">
        <v>2</v>
      </c>
      <c r="X27" s="118">
        <v>5</v>
      </c>
      <c r="Y27" s="121"/>
      <c r="Z27" s="118" t="s">
        <v>144</v>
      </c>
      <c r="AB27" s="131"/>
    </row>
    <row r="28" spans="2:28">
      <c r="B28" s="117">
        <v>23</v>
      </c>
      <c r="C28" s="118" t="s">
        <v>60</v>
      </c>
      <c r="D28" s="132" t="str">
        <f t="shared" si="2"/>
        <v>w</v>
      </c>
      <c r="E28" s="117" t="s">
        <v>16</v>
      </c>
      <c r="F28" s="126"/>
      <c r="G28" s="117" t="s">
        <v>17</v>
      </c>
      <c r="H28" s="126"/>
      <c r="I28" s="120" t="s">
        <v>37</v>
      </c>
      <c r="J28" s="126"/>
      <c r="K28" s="121" t="s">
        <v>2</v>
      </c>
      <c r="L28" s="118">
        <v>6</v>
      </c>
      <c r="N28" s="127"/>
      <c r="O28" s="117" t="s">
        <v>17</v>
      </c>
      <c r="P28" s="127"/>
      <c r="Q28" s="121"/>
      <c r="R28" s="127"/>
      <c r="S28" s="117" t="s">
        <v>17</v>
      </c>
      <c r="T28" s="127"/>
      <c r="U28" s="120" t="s">
        <v>37</v>
      </c>
      <c r="V28" s="126"/>
      <c r="W28" s="121" t="s">
        <v>2</v>
      </c>
      <c r="X28" s="118">
        <v>6</v>
      </c>
      <c r="Y28" s="121"/>
      <c r="Z28" s="118" t="s">
        <v>144</v>
      </c>
      <c r="AB28" s="131"/>
    </row>
    <row r="29" spans="2:28">
      <c r="B29" s="117">
        <v>24</v>
      </c>
      <c r="C29" s="118" t="s">
        <v>61</v>
      </c>
      <c r="D29" s="132" t="str">
        <f t="shared" si="2"/>
        <v>x</v>
      </c>
      <c r="E29" s="117" t="s">
        <v>16</v>
      </c>
      <c r="F29" s="126"/>
      <c r="G29" s="117" t="s">
        <v>17</v>
      </c>
      <c r="H29" s="126"/>
      <c r="I29" s="120" t="s">
        <v>37</v>
      </c>
      <c r="J29" s="126"/>
      <c r="K29" s="121" t="s">
        <v>2</v>
      </c>
      <c r="L29" s="118">
        <v>7</v>
      </c>
      <c r="N29" s="127"/>
      <c r="O29" s="117" t="s">
        <v>17</v>
      </c>
      <c r="P29" s="127"/>
      <c r="Q29" s="121"/>
      <c r="R29" s="127"/>
      <c r="S29" s="117" t="s">
        <v>17</v>
      </c>
      <c r="T29" s="127"/>
      <c r="U29" s="120" t="s">
        <v>37</v>
      </c>
      <c r="V29" s="126"/>
      <c r="W29" s="121" t="s">
        <v>2</v>
      </c>
      <c r="X29" s="118">
        <v>7</v>
      </c>
      <c r="Y29" s="121"/>
      <c r="Z29" s="118" t="s">
        <v>144</v>
      </c>
      <c r="AB29" s="131"/>
    </row>
    <row r="30" spans="2:28">
      <c r="B30" s="117">
        <v>25</v>
      </c>
      <c r="C30" s="118" t="s">
        <v>62</v>
      </c>
      <c r="D30" s="132" t="str">
        <f t="shared" si="2"/>
        <v>y</v>
      </c>
      <c r="E30" s="117" t="s">
        <v>16</v>
      </c>
      <c r="F30" s="126"/>
      <c r="G30" s="117" t="s">
        <v>17</v>
      </c>
      <c r="H30" s="126"/>
      <c r="I30" s="120" t="s">
        <v>37</v>
      </c>
      <c r="J30" s="126"/>
      <c r="K30" s="121" t="s">
        <v>2</v>
      </c>
      <c r="L30" s="118">
        <v>8</v>
      </c>
      <c r="N30" s="127"/>
      <c r="O30" s="117" t="s">
        <v>17</v>
      </c>
      <c r="P30" s="127"/>
      <c r="Q30" s="121"/>
      <c r="R30" s="127"/>
      <c r="S30" s="117" t="s">
        <v>17</v>
      </c>
      <c r="T30" s="127"/>
      <c r="U30" s="120" t="s">
        <v>37</v>
      </c>
      <c r="V30" s="126"/>
      <c r="W30" s="121" t="s">
        <v>2</v>
      </c>
      <c r="X30" s="118">
        <v>8</v>
      </c>
      <c r="Y30" s="121"/>
      <c r="Z30" s="118" t="s">
        <v>144</v>
      </c>
      <c r="AB30" s="131"/>
    </row>
    <row r="31" spans="2:28">
      <c r="B31" s="117">
        <v>26</v>
      </c>
      <c r="C31" s="118" t="s">
        <v>63</v>
      </c>
      <c r="D31" s="132" t="str">
        <f t="shared" si="2"/>
        <v>z</v>
      </c>
      <c r="E31" s="117" t="s">
        <v>16</v>
      </c>
      <c r="F31" s="126"/>
      <c r="G31" s="117" t="s">
        <v>17</v>
      </c>
      <c r="H31" s="126"/>
      <c r="I31" s="120" t="s">
        <v>37</v>
      </c>
      <c r="J31" s="126"/>
      <c r="K31" s="121" t="s">
        <v>2</v>
      </c>
      <c r="L31" s="118">
        <v>1</v>
      </c>
      <c r="N31" s="127"/>
      <c r="O31" s="117" t="s">
        <v>17</v>
      </c>
      <c r="P31" s="127"/>
      <c r="Q31" s="121"/>
      <c r="R31" s="127"/>
      <c r="S31" s="117" t="s">
        <v>17</v>
      </c>
      <c r="T31" s="127"/>
      <c r="U31" s="120" t="s">
        <v>37</v>
      </c>
      <c r="V31" s="126"/>
      <c r="W31" s="121" t="s">
        <v>2</v>
      </c>
      <c r="X31" s="118" t="s">
        <v>144</v>
      </c>
      <c r="Y31" s="121"/>
      <c r="Z31" s="118">
        <v>1</v>
      </c>
      <c r="AB31" s="131"/>
    </row>
    <row r="32" spans="2:28">
      <c r="B32" s="117">
        <v>27</v>
      </c>
      <c r="C32" s="118" t="s">
        <v>61</v>
      </c>
      <c r="D32" s="132" t="str">
        <f t="shared" si="2"/>
        <v>x</v>
      </c>
      <c r="E32" s="117" t="s">
        <v>16</v>
      </c>
      <c r="F32" s="126"/>
      <c r="G32" s="117" t="s">
        <v>17</v>
      </c>
      <c r="H32" s="126"/>
      <c r="I32" s="120" t="s">
        <v>37</v>
      </c>
      <c r="J32" s="126"/>
      <c r="K32" s="121" t="s">
        <v>2</v>
      </c>
      <c r="L32" s="118">
        <v>2</v>
      </c>
      <c r="N32" s="127"/>
      <c r="O32" s="117" t="s">
        <v>17</v>
      </c>
      <c r="P32" s="127"/>
      <c r="Q32" s="121"/>
      <c r="R32" s="127"/>
      <c r="S32" s="117" t="s">
        <v>17</v>
      </c>
      <c r="T32" s="127"/>
      <c r="U32" s="120" t="s">
        <v>37</v>
      </c>
      <c r="V32" s="126"/>
      <c r="W32" s="121" t="s">
        <v>2</v>
      </c>
      <c r="X32" s="118" t="s">
        <v>144</v>
      </c>
      <c r="Y32" s="121"/>
      <c r="Z32" s="118">
        <v>2</v>
      </c>
      <c r="AB32" s="131"/>
    </row>
    <row r="33" spans="2:28">
      <c r="B33" s="117">
        <v>28</v>
      </c>
      <c r="C33" s="118" t="s">
        <v>162</v>
      </c>
      <c r="D33" s="132" t="str">
        <f t="shared" si="2"/>
        <v>aa</v>
      </c>
      <c r="E33" s="117" t="s">
        <v>16</v>
      </c>
      <c r="F33" s="126"/>
      <c r="G33" s="117" t="s">
        <v>17</v>
      </c>
      <c r="H33" s="126"/>
      <c r="I33" s="120" t="s">
        <v>37</v>
      </c>
      <c r="J33" s="126"/>
      <c r="K33" s="121" t="s">
        <v>2</v>
      </c>
      <c r="L33" s="118">
        <v>3</v>
      </c>
      <c r="N33" s="127"/>
      <c r="O33" s="117" t="s">
        <v>17</v>
      </c>
      <c r="P33" s="127"/>
      <c r="Q33" s="121"/>
      <c r="R33" s="127"/>
      <c r="S33" s="117" t="s">
        <v>17</v>
      </c>
      <c r="T33" s="127"/>
      <c r="U33" s="120" t="s">
        <v>37</v>
      </c>
      <c r="V33" s="126"/>
      <c r="W33" s="121" t="s">
        <v>2</v>
      </c>
      <c r="X33" s="118" t="s">
        <v>144</v>
      </c>
      <c r="Y33" s="121"/>
      <c r="Z33" s="118">
        <v>3</v>
      </c>
      <c r="AB33" s="131"/>
    </row>
    <row r="34" spans="2:28">
      <c r="B34" s="117">
        <v>29</v>
      </c>
      <c r="C34" s="118" t="s">
        <v>163</v>
      </c>
      <c r="D34" s="132" t="str">
        <f t="shared" si="2"/>
        <v>ab</v>
      </c>
      <c r="E34" s="117" t="s">
        <v>16</v>
      </c>
      <c r="F34" s="126"/>
      <c r="G34" s="117" t="s">
        <v>17</v>
      </c>
      <c r="H34" s="126"/>
      <c r="I34" s="120" t="s">
        <v>37</v>
      </c>
      <c r="J34" s="126"/>
      <c r="K34" s="121" t="s">
        <v>2</v>
      </c>
      <c r="L34" s="118">
        <v>4</v>
      </c>
      <c r="N34" s="127"/>
      <c r="O34" s="117" t="s">
        <v>17</v>
      </c>
      <c r="P34" s="127"/>
      <c r="Q34" s="121"/>
      <c r="R34" s="127"/>
      <c r="S34" s="117" t="s">
        <v>17</v>
      </c>
      <c r="T34" s="127"/>
      <c r="U34" s="120" t="s">
        <v>37</v>
      </c>
      <c r="V34" s="126"/>
      <c r="W34" s="121" t="s">
        <v>2</v>
      </c>
      <c r="X34" s="118" t="s">
        <v>144</v>
      </c>
      <c r="Y34" s="121"/>
      <c r="Z34" s="118">
        <v>4</v>
      </c>
      <c r="AB34" s="131"/>
    </row>
    <row r="35" spans="2:28">
      <c r="B35" s="117">
        <v>30</v>
      </c>
      <c r="C35" s="118" t="s">
        <v>68</v>
      </c>
      <c r="D35" s="132" t="str">
        <f t="shared" si="2"/>
        <v>ac</v>
      </c>
      <c r="E35" s="117" t="s">
        <v>16</v>
      </c>
      <c r="F35" s="126"/>
      <c r="G35" s="117" t="s">
        <v>17</v>
      </c>
      <c r="H35" s="126"/>
      <c r="I35" s="120" t="s">
        <v>37</v>
      </c>
      <c r="J35" s="126"/>
      <c r="K35" s="121" t="s">
        <v>2</v>
      </c>
      <c r="L35" s="118">
        <v>5</v>
      </c>
      <c r="N35" s="127"/>
      <c r="O35" s="117" t="s">
        <v>17</v>
      </c>
      <c r="P35" s="127"/>
      <c r="Q35" s="121"/>
      <c r="R35" s="127"/>
      <c r="S35" s="117" t="s">
        <v>17</v>
      </c>
      <c r="T35" s="127"/>
      <c r="U35" s="120" t="s">
        <v>37</v>
      </c>
      <c r="V35" s="126"/>
      <c r="W35" s="121" t="s">
        <v>2</v>
      </c>
      <c r="X35" s="118" t="s">
        <v>144</v>
      </c>
      <c r="Y35" s="121"/>
      <c r="Z35" s="118">
        <v>5</v>
      </c>
      <c r="AB35" s="131"/>
    </row>
    <row r="36" spans="2:28">
      <c r="B36" s="117">
        <v>31</v>
      </c>
      <c r="C36" s="118" t="s">
        <v>69</v>
      </c>
      <c r="D36" s="132" t="str">
        <f t="shared" si="2"/>
        <v>ad</v>
      </c>
      <c r="E36" s="117" t="s">
        <v>16</v>
      </c>
      <c r="F36" s="126"/>
      <c r="G36" s="117" t="s">
        <v>17</v>
      </c>
      <c r="H36" s="126"/>
      <c r="I36" s="120" t="s">
        <v>37</v>
      </c>
      <c r="J36" s="126"/>
      <c r="K36" s="121" t="s">
        <v>2</v>
      </c>
      <c r="L36" s="118">
        <v>6</v>
      </c>
      <c r="N36" s="127"/>
      <c r="O36" s="117" t="s">
        <v>17</v>
      </c>
      <c r="P36" s="127"/>
      <c r="Q36" s="121"/>
      <c r="R36" s="127"/>
      <c r="S36" s="117" t="s">
        <v>17</v>
      </c>
      <c r="T36" s="127"/>
      <c r="U36" s="120" t="s">
        <v>37</v>
      </c>
      <c r="V36" s="126"/>
      <c r="W36" s="121" t="s">
        <v>2</v>
      </c>
      <c r="X36" s="118" t="s">
        <v>144</v>
      </c>
      <c r="Y36" s="121"/>
      <c r="Z36" s="118">
        <v>6</v>
      </c>
      <c r="AB36" s="131"/>
    </row>
    <row r="37" spans="2:28">
      <c r="B37" s="117">
        <v>32</v>
      </c>
      <c r="C37" s="118" t="s">
        <v>70</v>
      </c>
      <c r="D37" s="132" t="str">
        <f t="shared" si="2"/>
        <v>ae</v>
      </c>
      <c r="E37" s="117" t="s">
        <v>16</v>
      </c>
      <c r="F37" s="126"/>
      <c r="G37" s="117" t="s">
        <v>17</v>
      </c>
      <c r="H37" s="126"/>
      <c r="I37" s="120" t="s">
        <v>37</v>
      </c>
      <c r="J37" s="126"/>
      <c r="K37" s="121" t="s">
        <v>2</v>
      </c>
      <c r="L37" s="118">
        <v>7</v>
      </c>
      <c r="N37" s="127"/>
      <c r="O37" s="117" t="s">
        <v>17</v>
      </c>
      <c r="P37" s="127"/>
      <c r="Q37" s="121"/>
      <c r="R37" s="127"/>
      <c r="S37" s="117" t="s">
        <v>17</v>
      </c>
      <c r="T37" s="127"/>
      <c r="U37" s="120" t="s">
        <v>37</v>
      </c>
      <c r="V37" s="126"/>
      <c r="W37" s="121" t="s">
        <v>2</v>
      </c>
      <c r="X37" s="118" t="s">
        <v>144</v>
      </c>
      <c r="Y37" s="121"/>
      <c r="Z37" s="118">
        <v>7</v>
      </c>
      <c r="AB37" s="131"/>
    </row>
    <row r="38" spans="2:28">
      <c r="B38" s="117">
        <v>33</v>
      </c>
      <c r="C38" s="118" t="s">
        <v>71</v>
      </c>
      <c r="D38" s="132" t="str">
        <f t="shared" si="2"/>
        <v>af</v>
      </c>
      <c r="E38" s="117" t="s">
        <v>16</v>
      </c>
      <c r="F38" s="126"/>
      <c r="G38" s="117" t="s">
        <v>17</v>
      </c>
      <c r="H38" s="126"/>
      <c r="I38" s="120" t="s">
        <v>37</v>
      </c>
      <c r="J38" s="126"/>
      <c r="K38" s="121" t="s">
        <v>2</v>
      </c>
      <c r="L38" s="118">
        <v>8</v>
      </c>
      <c r="N38" s="127"/>
      <c r="O38" s="117" t="s">
        <v>17</v>
      </c>
      <c r="P38" s="127"/>
      <c r="Q38" s="121"/>
      <c r="R38" s="127"/>
      <c r="S38" s="117" t="s">
        <v>17</v>
      </c>
      <c r="T38" s="127"/>
      <c r="U38" s="120" t="s">
        <v>37</v>
      </c>
      <c r="V38" s="126"/>
      <c r="W38" s="121" t="s">
        <v>2</v>
      </c>
      <c r="X38" s="118" t="s">
        <v>144</v>
      </c>
      <c r="Y38" s="121"/>
      <c r="Z38" s="118">
        <v>8</v>
      </c>
      <c r="AB38" s="131"/>
    </row>
    <row r="39" spans="2:28">
      <c r="B39" s="117">
        <v>34</v>
      </c>
      <c r="C39" s="133" t="s">
        <v>103</v>
      </c>
      <c r="D39" s="132"/>
      <c r="E39" s="117" t="s">
        <v>16</v>
      </c>
      <c r="F39" s="119">
        <v>0.29166666666666669</v>
      </c>
      <c r="G39" s="117" t="s">
        <v>17</v>
      </c>
      <c r="H39" s="119">
        <v>0.39583333333333331</v>
      </c>
      <c r="I39" s="120" t="s">
        <v>37</v>
      </c>
      <c r="J39" s="119">
        <v>0</v>
      </c>
      <c r="K39" s="121" t="s">
        <v>2</v>
      </c>
      <c r="L39" s="124">
        <f t="shared" ref="L39:L40" si="8">IF(OR(F39="",H39=""),"",(H39+IF(F39&gt;H39,1,0)-F39-J39)*24)</f>
        <v>2.4999999999999991</v>
      </c>
      <c r="N39" s="122">
        <f>【記載例】認知症対応型共同生活介護!$BB$13</f>
        <v>0.29166666666666669</v>
      </c>
      <c r="O39" s="112" t="s">
        <v>17</v>
      </c>
      <c r="P39" s="122">
        <f>【記載例】認知症対応型共同生活介護!$BF$13</f>
        <v>0.83333333333333337</v>
      </c>
      <c r="R39" s="125">
        <f t="shared" ref="R39:R43" si="9">IF(F39="","",IF(F39&lt;N39,N39,IF(F39&gt;=P39,"",F39)))</f>
        <v>0.29166666666666669</v>
      </c>
      <c r="S39" s="112" t="s">
        <v>17</v>
      </c>
      <c r="T39" s="125">
        <f t="shared" ref="T39:T43" si="10">IF(H39="","",IF(H39&gt;F39,IF(H39&lt;P39,H39,P39),P39))</f>
        <v>0.39583333333333331</v>
      </c>
      <c r="U39" s="123" t="s">
        <v>37</v>
      </c>
      <c r="V39" s="119">
        <v>0</v>
      </c>
      <c r="W39" s="113" t="s">
        <v>2</v>
      </c>
      <c r="X39" s="124">
        <f t="shared" ref="X39:X40" si="11">IF(R39="","",IF((T39+IF(R39&gt;T39,1,0)-R39-V39)*24=0,"",(T39+IF(R39&gt;T39,1,0)-R39-V39)*24))</f>
        <v>2.4999999999999991</v>
      </c>
      <c r="Z39" s="124" t="str">
        <f t="shared" ref="Z39:Z40" si="12">IF(X39="",L39,IF(OR(L39-X39=0,L39-X39&lt;0),"-",L39-X39))</f>
        <v>-</v>
      </c>
      <c r="AB39" s="131"/>
    </row>
    <row r="40" spans="2:28">
      <c r="B40" s="117"/>
      <c r="C40" s="134" t="s">
        <v>180</v>
      </c>
      <c r="D40" s="132"/>
      <c r="E40" s="117" t="s">
        <v>16</v>
      </c>
      <c r="F40" s="119">
        <v>0.6875</v>
      </c>
      <c r="G40" s="117" t="s">
        <v>17</v>
      </c>
      <c r="H40" s="119">
        <v>0.83333333333333337</v>
      </c>
      <c r="I40" s="120" t="s">
        <v>37</v>
      </c>
      <c r="J40" s="119">
        <v>0</v>
      </c>
      <c r="K40" s="121" t="s">
        <v>2</v>
      </c>
      <c r="L40" s="124">
        <f t="shared" si="8"/>
        <v>3.5000000000000009</v>
      </c>
      <c r="N40" s="122">
        <f>【記載例】認知症対応型共同生活介護!$BB$13</f>
        <v>0.29166666666666669</v>
      </c>
      <c r="O40" s="112" t="s">
        <v>17</v>
      </c>
      <c r="P40" s="122">
        <f>【記載例】認知症対応型共同生活介護!$BF$13</f>
        <v>0.83333333333333337</v>
      </c>
      <c r="R40" s="125">
        <f t="shared" si="9"/>
        <v>0.6875</v>
      </c>
      <c r="S40" s="112" t="s">
        <v>17</v>
      </c>
      <c r="T40" s="125">
        <f t="shared" si="10"/>
        <v>0.83333333333333337</v>
      </c>
      <c r="U40" s="123" t="s">
        <v>37</v>
      </c>
      <c r="V40" s="119">
        <v>0</v>
      </c>
      <c r="W40" s="113" t="s">
        <v>2</v>
      </c>
      <c r="X40" s="124">
        <f t="shared" si="11"/>
        <v>3.5000000000000009</v>
      </c>
      <c r="Z40" s="124" t="str">
        <f t="shared" si="12"/>
        <v>-</v>
      </c>
      <c r="AB40" s="131"/>
    </row>
    <row r="41" spans="2:28">
      <c r="B41" s="117"/>
      <c r="C41" s="128" t="s">
        <v>180</v>
      </c>
      <c r="D41" s="132" t="str">
        <f>C39</f>
        <v>ag</v>
      </c>
      <c r="E41" s="117" t="s">
        <v>16</v>
      </c>
      <c r="F41" s="119" t="s">
        <v>36</v>
      </c>
      <c r="G41" s="117" t="s">
        <v>17</v>
      </c>
      <c r="H41" s="119" t="s">
        <v>36</v>
      </c>
      <c r="I41" s="120" t="s">
        <v>37</v>
      </c>
      <c r="J41" s="119" t="s">
        <v>36</v>
      </c>
      <c r="K41" s="121" t="s">
        <v>2</v>
      </c>
      <c r="L41" s="124">
        <f>IF(OR(L39="",L40=""),"",L39+L40)</f>
        <v>6</v>
      </c>
      <c r="N41" s="122" t="s">
        <v>188</v>
      </c>
      <c r="O41" s="112" t="s">
        <v>17</v>
      </c>
      <c r="P41" s="122" t="s">
        <v>188</v>
      </c>
      <c r="R41" s="125" t="s">
        <v>188</v>
      </c>
      <c r="S41" s="112" t="s">
        <v>17</v>
      </c>
      <c r="T41" s="125" t="s">
        <v>188</v>
      </c>
      <c r="U41" s="123" t="s">
        <v>37</v>
      </c>
      <c r="V41" s="119" t="s">
        <v>172</v>
      </c>
      <c r="W41" s="113" t="s">
        <v>2</v>
      </c>
      <c r="X41" s="124">
        <f>IF(OR(X39="",X40=""),"",X39+X40)</f>
        <v>6</v>
      </c>
      <c r="Z41" s="124" t="str">
        <f>IF(X41="",L41,IF(OR(L41-X41=0,L41-X41&lt;0),"-",L41-X41))</f>
        <v>-</v>
      </c>
      <c r="AB41" s="131" t="s">
        <v>173</v>
      </c>
    </row>
    <row r="42" spans="2:28">
      <c r="B42" s="117"/>
      <c r="C42" s="133" t="s">
        <v>165</v>
      </c>
      <c r="D42" s="132"/>
      <c r="E42" s="117" t="s">
        <v>16</v>
      </c>
      <c r="F42" s="119"/>
      <c r="G42" s="117" t="s">
        <v>17</v>
      </c>
      <c r="H42" s="119"/>
      <c r="I42" s="120" t="s">
        <v>37</v>
      </c>
      <c r="J42" s="119">
        <v>0</v>
      </c>
      <c r="K42" s="121" t="s">
        <v>2</v>
      </c>
      <c r="L42" s="124" t="str">
        <f t="shared" ref="L42:L43" si="13">IF(OR(F42="",H42=""),"",(H42+IF(F42&gt;H42,1,0)-F42-J42)*24)</f>
        <v/>
      </c>
      <c r="N42" s="122">
        <f>【記載例】認知症対応型共同生活介護!$BB$13</f>
        <v>0.29166666666666669</v>
      </c>
      <c r="O42" s="112" t="s">
        <v>17</v>
      </c>
      <c r="P42" s="122">
        <f>【記載例】認知症対応型共同生活介護!$BF$13</f>
        <v>0.83333333333333337</v>
      </c>
      <c r="R42" s="125" t="str">
        <f t="shared" si="9"/>
        <v/>
      </c>
      <c r="S42" s="112" t="s">
        <v>17</v>
      </c>
      <c r="T42" s="125" t="str">
        <f t="shared" si="10"/>
        <v/>
      </c>
      <c r="U42" s="123" t="s">
        <v>37</v>
      </c>
      <c r="V42" s="119">
        <v>0</v>
      </c>
      <c r="W42" s="113" t="s">
        <v>2</v>
      </c>
      <c r="X42" s="124" t="str">
        <f t="shared" ref="X42:X43" si="14">IF(R42="","",IF((T42+IF(R42&gt;T42,1,0)-R42-V42)*24=0,"",(T42+IF(R42&gt;T42,1,0)-R42-V42)*24))</f>
        <v/>
      </c>
      <c r="Z42" s="124" t="str">
        <f t="shared" ref="Z42:Z43" si="15">IF(X42="",L42,IF(OR(L42-X42=0,L42-X42&lt;0),"-",L42-X42))</f>
        <v/>
      </c>
      <c r="AB42" s="131"/>
    </row>
    <row r="43" spans="2:28">
      <c r="B43" s="117">
        <v>35</v>
      </c>
      <c r="C43" s="134" t="s">
        <v>180</v>
      </c>
      <c r="D43" s="132"/>
      <c r="E43" s="117" t="s">
        <v>16</v>
      </c>
      <c r="F43" s="119"/>
      <c r="G43" s="117" t="s">
        <v>17</v>
      </c>
      <c r="H43" s="119"/>
      <c r="I43" s="120" t="s">
        <v>37</v>
      </c>
      <c r="J43" s="119">
        <v>0</v>
      </c>
      <c r="K43" s="121" t="s">
        <v>2</v>
      </c>
      <c r="L43" s="124" t="str">
        <f t="shared" si="13"/>
        <v/>
      </c>
      <c r="N43" s="122">
        <f>【記載例】認知症対応型共同生活介護!$BB$13</f>
        <v>0.29166666666666669</v>
      </c>
      <c r="O43" s="112" t="s">
        <v>17</v>
      </c>
      <c r="P43" s="122">
        <f>【記載例】認知症対応型共同生活介護!$BF$13</f>
        <v>0.83333333333333337</v>
      </c>
      <c r="R43" s="125" t="str">
        <f t="shared" si="9"/>
        <v/>
      </c>
      <c r="S43" s="112" t="s">
        <v>17</v>
      </c>
      <c r="T43" s="125" t="str">
        <f t="shared" si="10"/>
        <v/>
      </c>
      <c r="U43" s="123" t="s">
        <v>37</v>
      </c>
      <c r="V43" s="119">
        <v>0</v>
      </c>
      <c r="W43" s="113" t="s">
        <v>2</v>
      </c>
      <c r="X43" s="124" t="str">
        <f t="shared" si="14"/>
        <v/>
      </c>
      <c r="Z43" s="124" t="str">
        <f t="shared" si="15"/>
        <v/>
      </c>
      <c r="AB43" s="131"/>
    </row>
    <row r="44" spans="2:28">
      <c r="B44" s="117"/>
      <c r="C44" s="128" t="s">
        <v>180</v>
      </c>
      <c r="D44" s="132" t="str">
        <f>C42</f>
        <v>ah</v>
      </c>
      <c r="E44" s="117" t="s">
        <v>16</v>
      </c>
      <c r="F44" s="119" t="s">
        <v>36</v>
      </c>
      <c r="G44" s="117" t="s">
        <v>17</v>
      </c>
      <c r="H44" s="119" t="s">
        <v>36</v>
      </c>
      <c r="I44" s="120" t="s">
        <v>37</v>
      </c>
      <c r="J44" s="119" t="s">
        <v>36</v>
      </c>
      <c r="K44" s="121" t="s">
        <v>2</v>
      </c>
      <c r="L44" s="124" t="str">
        <f>IF(OR(L42="",L43=""),"",L42+L43)</f>
        <v/>
      </c>
      <c r="N44" s="122" t="s">
        <v>188</v>
      </c>
      <c r="O44" s="112" t="s">
        <v>17</v>
      </c>
      <c r="P44" s="122" t="s">
        <v>188</v>
      </c>
      <c r="R44" s="125" t="s">
        <v>188</v>
      </c>
      <c r="S44" s="112" t="s">
        <v>17</v>
      </c>
      <c r="T44" s="125" t="s">
        <v>188</v>
      </c>
      <c r="U44" s="123" t="s">
        <v>37</v>
      </c>
      <c r="V44" s="119" t="s">
        <v>172</v>
      </c>
      <c r="W44" s="113" t="s">
        <v>2</v>
      </c>
      <c r="X44" s="124" t="str">
        <f>IF(OR(X42="",X43=""),"",X42+X43)</f>
        <v/>
      </c>
      <c r="Z44" s="124" t="str">
        <f>IF(X44="",L44,IF(OR(L44-X44=0,L44-X44&lt;0),"-",L44-X44))</f>
        <v/>
      </c>
      <c r="AB44" s="131" t="s">
        <v>174</v>
      </c>
    </row>
    <row r="45" spans="2:28">
      <c r="B45" s="117"/>
      <c r="C45" s="133" t="s">
        <v>166</v>
      </c>
      <c r="D45" s="132"/>
      <c r="E45" s="117" t="s">
        <v>16</v>
      </c>
      <c r="F45" s="119"/>
      <c r="G45" s="117" t="s">
        <v>17</v>
      </c>
      <c r="H45" s="119"/>
      <c r="I45" s="120" t="s">
        <v>37</v>
      </c>
      <c r="J45" s="119">
        <v>0</v>
      </c>
      <c r="K45" s="121" t="s">
        <v>2</v>
      </c>
      <c r="L45" s="124" t="str">
        <f t="shared" ref="L45:L46" si="16">IF(OR(F45="",H45=""),"",(H45+IF(F45&gt;H45,1,0)-F45-J45)*24)</f>
        <v/>
      </c>
      <c r="N45" s="122">
        <f>【記載例】認知症対応型共同生活介護!$BB$13</f>
        <v>0.29166666666666669</v>
      </c>
      <c r="O45" s="112" t="s">
        <v>17</v>
      </c>
      <c r="P45" s="122">
        <f>【記載例】認知症対応型共同生活介護!$BF$13</f>
        <v>0.83333333333333337</v>
      </c>
      <c r="R45" s="125" t="str">
        <f t="shared" ref="R45:R46" si="17">IF(F45="","",IF(F45&lt;N45,N45,IF(F45&gt;=P45,"",F45)))</f>
        <v/>
      </c>
      <c r="S45" s="112" t="s">
        <v>17</v>
      </c>
      <c r="T45" s="125" t="str">
        <f t="shared" ref="T45:T46" si="18">IF(H45="","",IF(H45&gt;F45,IF(H45&lt;P45,H45,P45),P45))</f>
        <v/>
      </c>
      <c r="U45" s="123" t="s">
        <v>37</v>
      </c>
      <c r="V45" s="119">
        <v>0</v>
      </c>
      <c r="W45" s="113" t="s">
        <v>2</v>
      </c>
      <c r="X45" s="124" t="str">
        <f t="shared" ref="X45:X46" si="19">IF(R45="","",IF((T45+IF(R45&gt;T45,1,0)-R45-V45)*24=0,"",(T45+IF(R45&gt;T45,1,0)-R45-V45)*24))</f>
        <v/>
      </c>
      <c r="Z45" s="124" t="str">
        <f t="shared" ref="Z45:Z46" si="20">IF(X45="",L45,IF(OR(L45-X45=0,L45-X45&lt;0),"-",L45-X45))</f>
        <v/>
      </c>
      <c r="AB45" s="131"/>
    </row>
    <row r="46" spans="2:28">
      <c r="B46" s="117">
        <v>36</v>
      </c>
      <c r="C46" s="134" t="s">
        <v>180</v>
      </c>
      <c r="D46" s="132"/>
      <c r="E46" s="117" t="s">
        <v>16</v>
      </c>
      <c r="F46" s="119"/>
      <c r="G46" s="117" t="s">
        <v>17</v>
      </c>
      <c r="H46" s="119"/>
      <c r="I46" s="120" t="s">
        <v>37</v>
      </c>
      <c r="J46" s="119">
        <v>0</v>
      </c>
      <c r="K46" s="121" t="s">
        <v>2</v>
      </c>
      <c r="L46" s="124" t="str">
        <f t="shared" si="16"/>
        <v/>
      </c>
      <c r="N46" s="122">
        <f>【記載例】認知症対応型共同生活介護!$BB$13</f>
        <v>0.29166666666666669</v>
      </c>
      <c r="O46" s="112" t="s">
        <v>17</v>
      </c>
      <c r="P46" s="122">
        <f>【記載例】認知症対応型共同生活介護!$BF$13</f>
        <v>0.83333333333333337</v>
      </c>
      <c r="R46" s="125" t="str">
        <f t="shared" si="17"/>
        <v/>
      </c>
      <c r="S46" s="112" t="s">
        <v>17</v>
      </c>
      <c r="T46" s="125" t="str">
        <f t="shared" si="18"/>
        <v/>
      </c>
      <c r="U46" s="123" t="s">
        <v>37</v>
      </c>
      <c r="V46" s="119">
        <v>0</v>
      </c>
      <c r="W46" s="113" t="s">
        <v>2</v>
      </c>
      <c r="X46" s="124" t="str">
        <f t="shared" si="19"/>
        <v/>
      </c>
      <c r="Z46" s="124" t="str">
        <f t="shared" si="20"/>
        <v/>
      </c>
      <c r="AB46" s="131"/>
    </row>
    <row r="47" spans="2:28">
      <c r="B47" s="117"/>
      <c r="C47" s="128" t="s">
        <v>180</v>
      </c>
      <c r="D47" s="132" t="str">
        <f>C45</f>
        <v>ai</v>
      </c>
      <c r="E47" s="117" t="s">
        <v>16</v>
      </c>
      <c r="F47" s="119" t="s">
        <v>36</v>
      </c>
      <c r="G47" s="117" t="s">
        <v>17</v>
      </c>
      <c r="H47" s="119" t="s">
        <v>36</v>
      </c>
      <c r="I47" s="120" t="s">
        <v>37</v>
      </c>
      <c r="J47" s="119" t="s">
        <v>36</v>
      </c>
      <c r="K47" s="121" t="s">
        <v>2</v>
      </c>
      <c r="L47" s="124" t="str">
        <f>IF(OR(L45="",L46=""),"",L45+L46)</f>
        <v/>
      </c>
      <c r="N47" s="122" t="s">
        <v>188</v>
      </c>
      <c r="O47" s="112" t="s">
        <v>17</v>
      </c>
      <c r="P47" s="122" t="s">
        <v>188</v>
      </c>
      <c r="R47" s="125" t="s">
        <v>188</v>
      </c>
      <c r="S47" s="112" t="s">
        <v>17</v>
      </c>
      <c r="T47" s="125" t="s">
        <v>188</v>
      </c>
      <c r="U47" s="123" t="s">
        <v>37</v>
      </c>
      <c r="V47" s="119" t="s">
        <v>172</v>
      </c>
      <c r="W47" s="113" t="s">
        <v>2</v>
      </c>
      <c r="X47" s="124" t="str">
        <f>IF(OR(X45="",X46=""),"",X45+X46)</f>
        <v/>
      </c>
      <c r="Z47" s="124" t="str">
        <f>IF(X47="",L47,IF(OR(L47-X47=0,L47-X47&lt;0),"-",L47-X47))</f>
        <v/>
      </c>
      <c r="AB47" s="131" t="s">
        <v>174</v>
      </c>
    </row>
    <row r="49" spans="3:4">
      <c r="C49" s="114" t="s">
        <v>177</v>
      </c>
      <c r="D49" s="114"/>
    </row>
    <row r="50" spans="3:4">
      <c r="C50" s="114" t="s">
        <v>178</v>
      </c>
      <c r="D50" s="114"/>
    </row>
    <row r="51" spans="3:4">
      <c r="C51" s="114" t="s">
        <v>175</v>
      </c>
      <c r="D51" s="114"/>
    </row>
    <row r="52" spans="3:4">
      <c r="C52" s="114" t="s">
        <v>176</v>
      </c>
      <c r="D52" s="114"/>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2" fitToHeight="0" orientation="landscape" r:id="rId1"/>
  <ignoredErrors>
    <ignoredError sqref="X41 X44" formula="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BM237"/>
  <sheetViews>
    <sheetView showGridLines="0" view="pageBreakPreview" zoomScaleNormal="55" zoomScaleSheetLayoutView="100" workbookViewId="0"/>
  </sheetViews>
  <sheetFormatPr defaultColWidth="4.5" defaultRowHeight="14.25"/>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c r="C1" s="5" t="s">
        <v>252</v>
      </c>
      <c r="D1" s="5"/>
      <c r="E1" s="5"/>
      <c r="F1" s="5"/>
      <c r="G1" s="5"/>
      <c r="H1" s="5"/>
      <c r="K1" s="7" t="s">
        <v>0</v>
      </c>
      <c r="N1" s="5"/>
      <c r="O1" s="5"/>
      <c r="P1" s="5"/>
      <c r="Q1" s="5"/>
      <c r="R1" s="5"/>
      <c r="S1" s="5"/>
      <c r="T1" s="5"/>
      <c r="U1" s="5"/>
      <c r="AQ1" s="9" t="s">
        <v>30</v>
      </c>
      <c r="AR1" s="1284" t="s">
        <v>194</v>
      </c>
      <c r="AS1" s="1285"/>
      <c r="AT1" s="1285"/>
      <c r="AU1" s="1285"/>
      <c r="AV1" s="1285"/>
      <c r="AW1" s="1285"/>
      <c r="AX1" s="1285"/>
      <c r="AY1" s="1285"/>
      <c r="AZ1" s="1285"/>
      <c r="BA1" s="1285"/>
      <c r="BB1" s="1285"/>
      <c r="BC1" s="1285"/>
      <c r="BD1" s="1285"/>
      <c r="BE1" s="1285"/>
      <c r="BF1" s="1285"/>
      <c r="BG1" s="1285"/>
      <c r="BH1" s="9" t="s">
        <v>2</v>
      </c>
    </row>
    <row r="2" spans="2:65" s="8" customFormat="1" ht="20.25" customHeight="1">
      <c r="H2" s="7"/>
      <c r="K2" s="7"/>
      <c r="L2" s="7"/>
      <c r="N2" s="9"/>
      <c r="O2" s="9"/>
      <c r="P2" s="9"/>
      <c r="Q2" s="9"/>
      <c r="R2" s="9"/>
      <c r="S2" s="9"/>
      <c r="T2" s="9"/>
      <c r="U2" s="9"/>
      <c r="Z2" s="9" t="s">
        <v>27</v>
      </c>
      <c r="AA2" s="1286">
        <v>6</v>
      </c>
      <c r="AB2" s="1286"/>
      <c r="AC2" s="9" t="s">
        <v>28</v>
      </c>
      <c r="AD2" s="1287">
        <f>IF(AA2=0,"",YEAR(DATE(2018+AA2,1,1)))</f>
        <v>2024</v>
      </c>
      <c r="AE2" s="1287"/>
      <c r="AF2" s="8" t="s">
        <v>29</v>
      </c>
      <c r="AG2" s="8" t="s">
        <v>1</v>
      </c>
      <c r="AH2" s="1286">
        <v>4</v>
      </c>
      <c r="AI2" s="1286"/>
      <c r="AJ2" s="8" t="s">
        <v>24</v>
      </c>
      <c r="AQ2" s="9" t="s">
        <v>31</v>
      </c>
      <c r="AR2" s="1286" t="s">
        <v>202</v>
      </c>
      <c r="AS2" s="1286"/>
      <c r="AT2" s="1286"/>
      <c r="AU2" s="1286"/>
      <c r="AV2" s="1286"/>
      <c r="AW2" s="1286"/>
      <c r="AX2" s="1286"/>
      <c r="AY2" s="1286"/>
      <c r="AZ2" s="1286"/>
      <c r="BA2" s="1286"/>
      <c r="BB2" s="1286"/>
      <c r="BC2" s="1286"/>
      <c r="BD2" s="1286"/>
      <c r="BE2" s="1286"/>
      <c r="BF2" s="1286"/>
      <c r="BG2" s="1286"/>
      <c r="BH2" s="9" t="s">
        <v>2</v>
      </c>
      <c r="BI2" s="9"/>
      <c r="BJ2" s="9"/>
      <c r="BK2" s="9"/>
    </row>
    <row r="3" spans="2:65" s="8" customFormat="1" ht="20.25" customHeight="1">
      <c r="H3" s="7"/>
      <c r="K3" s="7"/>
      <c r="M3" s="9"/>
      <c r="N3" s="9"/>
      <c r="O3" s="9"/>
      <c r="P3" s="9"/>
      <c r="Q3" s="9"/>
      <c r="R3" s="9"/>
      <c r="S3" s="9"/>
      <c r="AA3" s="32"/>
      <c r="AB3" s="32"/>
      <c r="AC3" s="32"/>
      <c r="AD3" s="33"/>
      <c r="AE3" s="32"/>
      <c r="BB3" s="34" t="s">
        <v>21</v>
      </c>
      <c r="BC3" s="1240" t="s">
        <v>181</v>
      </c>
      <c r="BD3" s="1241"/>
      <c r="BE3" s="1241"/>
      <c r="BF3" s="1242"/>
      <c r="BG3" s="9"/>
    </row>
    <row r="4" spans="2:65" s="8" customFormat="1" ht="20.25" customHeight="1">
      <c r="H4" s="7"/>
      <c r="K4" s="7"/>
      <c r="M4" s="9"/>
      <c r="N4" s="9"/>
      <c r="O4" s="9"/>
      <c r="P4" s="9"/>
      <c r="Q4" s="9"/>
      <c r="R4" s="9"/>
      <c r="S4" s="9"/>
      <c r="AA4" s="32"/>
      <c r="AB4" s="32"/>
      <c r="AC4" s="32"/>
      <c r="AD4" s="33"/>
      <c r="AE4" s="32"/>
      <c r="BB4" s="34" t="s">
        <v>149</v>
      </c>
      <c r="BC4" s="1240" t="s">
        <v>150</v>
      </c>
      <c r="BD4" s="1241"/>
      <c r="BE4" s="1241"/>
      <c r="BF4" s="1242"/>
      <c r="BG4" s="9"/>
    </row>
    <row r="5" spans="2:65" s="8" customFormat="1" ht="5.0999999999999996" customHeight="1">
      <c r="H5" s="7"/>
      <c r="K5" s="7"/>
      <c r="M5" s="9"/>
      <c r="N5" s="9"/>
      <c r="O5" s="9"/>
      <c r="P5" s="9"/>
      <c r="Q5" s="9"/>
      <c r="R5" s="9"/>
      <c r="S5" s="9"/>
      <c r="AA5" s="28"/>
      <c r="AB5" s="28"/>
      <c r="AH5" s="6"/>
      <c r="AI5" s="6"/>
      <c r="AJ5" s="6"/>
      <c r="AK5" s="6"/>
      <c r="AL5" s="6"/>
      <c r="AM5" s="6"/>
      <c r="AN5" s="6"/>
      <c r="AO5" s="6"/>
      <c r="AP5" s="6"/>
      <c r="AQ5" s="6"/>
      <c r="AR5" s="6"/>
      <c r="AS5" s="6"/>
      <c r="AT5" s="6"/>
      <c r="AU5" s="6"/>
      <c r="AV5" s="6"/>
      <c r="AW5" s="6"/>
      <c r="AX5" s="6"/>
      <c r="AY5" s="6"/>
      <c r="AZ5" s="6"/>
      <c r="BA5" s="6"/>
      <c r="BB5" s="6"/>
      <c r="BC5" s="6"/>
      <c r="BD5" s="6"/>
      <c r="BE5" s="6"/>
      <c r="BF5" s="35"/>
      <c r="BG5" s="35"/>
    </row>
    <row r="6" spans="2:65" s="8" customFormat="1" ht="21" customHeight="1">
      <c r="B6" s="5"/>
      <c r="C6" s="6"/>
      <c r="D6" s="6"/>
      <c r="E6" s="6"/>
      <c r="F6" s="6"/>
      <c r="G6" s="6"/>
      <c r="H6" s="6"/>
      <c r="I6" s="65"/>
      <c r="J6" s="65"/>
      <c r="K6" s="65"/>
      <c r="L6" s="63"/>
      <c r="M6" s="65"/>
      <c r="N6" s="65"/>
      <c r="O6" s="65"/>
      <c r="AH6" s="6"/>
      <c r="AI6" s="6"/>
      <c r="AJ6" s="6"/>
      <c r="AK6" s="6"/>
      <c r="AL6" s="6"/>
      <c r="AM6" s="6" t="s">
        <v>187</v>
      </c>
      <c r="AN6" s="6"/>
      <c r="AO6" s="6"/>
      <c r="AP6" s="6"/>
      <c r="AQ6" s="6"/>
      <c r="AR6" s="6"/>
      <c r="AS6" s="6"/>
      <c r="AU6" s="84"/>
      <c r="AV6" s="84"/>
      <c r="AW6" s="2"/>
      <c r="AX6" s="6"/>
      <c r="AY6" s="1147">
        <v>40</v>
      </c>
      <c r="AZ6" s="1148"/>
      <c r="BA6" s="2" t="s">
        <v>22</v>
      </c>
      <c r="BB6" s="6"/>
      <c r="BC6" s="1147">
        <v>160</v>
      </c>
      <c r="BD6" s="1148"/>
      <c r="BE6" s="2" t="s">
        <v>23</v>
      </c>
      <c r="BF6" s="6"/>
      <c r="BG6" s="35"/>
    </row>
    <row r="7" spans="2:65" s="8" customFormat="1" ht="5.0999999999999996" customHeight="1">
      <c r="B7" s="5"/>
      <c r="C7" s="64"/>
      <c r="D7" s="64"/>
      <c r="E7" s="64"/>
      <c r="F7" s="64"/>
      <c r="G7" s="64"/>
      <c r="H7" s="65"/>
      <c r="I7" s="65"/>
      <c r="J7" s="65"/>
      <c r="K7" s="65"/>
      <c r="L7" s="65"/>
      <c r="M7" s="65"/>
      <c r="N7" s="65"/>
      <c r="O7" s="65"/>
      <c r="AH7" s="6"/>
      <c r="AI7" s="6"/>
      <c r="AJ7" s="6"/>
      <c r="AK7" s="6"/>
      <c r="AL7" s="6"/>
      <c r="AM7" s="6"/>
      <c r="AN7" s="6"/>
      <c r="AO7" s="6"/>
      <c r="AP7" s="6"/>
      <c r="AQ7" s="6"/>
      <c r="AR7" s="6"/>
      <c r="AS7" s="6"/>
      <c r="AT7" s="6"/>
      <c r="AU7" s="6"/>
      <c r="AV7" s="6"/>
      <c r="AW7" s="6"/>
      <c r="AX7" s="6"/>
      <c r="AY7" s="6"/>
      <c r="AZ7" s="6"/>
      <c r="BA7" s="6"/>
      <c r="BB7" s="6"/>
      <c r="BC7" s="6"/>
      <c r="BD7" s="6"/>
      <c r="BE7" s="6"/>
      <c r="BF7" s="35"/>
      <c r="BG7" s="35"/>
    </row>
    <row r="8" spans="2:65" s="8" customFormat="1" ht="21" customHeight="1">
      <c r="B8" s="66"/>
      <c r="C8" s="63"/>
      <c r="D8" s="63"/>
      <c r="E8" s="63"/>
      <c r="F8" s="63"/>
      <c r="G8" s="63"/>
      <c r="H8" s="65"/>
      <c r="I8" s="65"/>
      <c r="J8" s="65"/>
      <c r="K8" s="65"/>
      <c r="L8" s="65"/>
      <c r="M8" s="65"/>
      <c r="N8" s="65"/>
      <c r="O8" s="65"/>
      <c r="AH8" s="59"/>
      <c r="AI8" s="59"/>
      <c r="AJ8" s="59"/>
      <c r="AK8" s="6"/>
      <c r="AL8" s="35"/>
      <c r="AM8" s="60"/>
      <c r="AN8" s="60"/>
      <c r="AO8" s="5"/>
      <c r="AP8" s="61"/>
      <c r="AQ8" s="61"/>
      <c r="AR8" s="61"/>
      <c r="AS8" s="62"/>
      <c r="AT8" s="62"/>
      <c r="AU8" s="6"/>
      <c r="AV8" s="61"/>
      <c r="AW8" s="61"/>
      <c r="AX8" s="63"/>
      <c r="AY8" s="6"/>
      <c r="AZ8" s="6" t="s">
        <v>26</v>
      </c>
      <c r="BA8" s="6"/>
      <c r="BB8" s="6"/>
      <c r="BC8" s="1289">
        <f>DAY(EOMONTH(DATE(AD2,AH2,1),0))</f>
        <v>30</v>
      </c>
      <c r="BD8" s="1290"/>
      <c r="BE8" s="6" t="s">
        <v>25</v>
      </c>
      <c r="BF8" s="6"/>
      <c r="BG8" s="6"/>
      <c r="BK8" s="9"/>
      <c r="BL8" s="9"/>
      <c r="BM8" s="9"/>
    </row>
    <row r="9" spans="2:65" s="8" customFormat="1" ht="5.0999999999999996" customHeight="1">
      <c r="B9" s="66"/>
      <c r="C9" s="61"/>
      <c r="D9" s="61"/>
      <c r="E9" s="61"/>
      <c r="F9" s="61"/>
      <c r="G9" s="61"/>
      <c r="H9" s="61"/>
      <c r="I9" s="61"/>
      <c r="J9" s="61"/>
      <c r="K9" s="61"/>
      <c r="L9" s="61"/>
      <c r="M9" s="61"/>
      <c r="N9" s="61"/>
      <c r="O9" s="61"/>
      <c r="AH9" s="64"/>
      <c r="AI9" s="6"/>
      <c r="AJ9" s="6"/>
      <c r="AK9" s="59"/>
      <c r="AL9" s="6"/>
      <c r="AM9" s="6"/>
      <c r="AN9" s="6"/>
      <c r="AO9" s="6"/>
      <c r="AP9" s="6"/>
      <c r="AQ9" s="6"/>
      <c r="AR9" s="64"/>
      <c r="AS9" s="64"/>
      <c r="AT9" s="64"/>
      <c r="AU9" s="6"/>
      <c r="AV9" s="6"/>
      <c r="AW9" s="6"/>
      <c r="AX9" s="6"/>
      <c r="AY9" s="6"/>
      <c r="AZ9" s="6"/>
      <c r="BA9" s="6"/>
      <c r="BB9" s="6"/>
      <c r="BC9" s="6"/>
      <c r="BD9" s="6"/>
      <c r="BE9" s="6"/>
      <c r="BF9" s="6"/>
      <c r="BG9" s="6"/>
      <c r="BK9" s="9"/>
      <c r="BL9" s="9"/>
      <c r="BM9" s="9"/>
    </row>
    <row r="10" spans="2:65" s="8" customFormat="1" ht="21" customHeight="1">
      <c r="B10" s="66"/>
      <c r="C10" s="61"/>
      <c r="D10" s="61"/>
      <c r="E10" s="61"/>
      <c r="F10" s="61"/>
      <c r="G10" s="61"/>
      <c r="H10" s="61"/>
      <c r="I10" s="61"/>
      <c r="J10" s="61"/>
      <c r="K10" s="61"/>
      <c r="L10" s="61"/>
      <c r="M10" s="61"/>
      <c r="N10" s="61"/>
      <c r="O10" s="61"/>
      <c r="AH10" s="64"/>
      <c r="AI10" s="6"/>
      <c r="AJ10" s="6"/>
      <c r="AK10" s="59"/>
      <c r="AL10" s="6"/>
      <c r="AM10" s="6"/>
      <c r="AN10" s="6"/>
      <c r="AO10" s="6"/>
      <c r="AP10" s="6"/>
      <c r="AQ10" s="6" t="s">
        <v>218</v>
      </c>
      <c r="AR10" s="6"/>
      <c r="AS10" s="6"/>
      <c r="AT10" s="6"/>
      <c r="AU10" s="6"/>
      <c r="AV10" s="64"/>
      <c r="AW10" s="64"/>
      <c r="AX10" s="64"/>
      <c r="AY10" s="6"/>
      <c r="AZ10" s="6"/>
      <c r="BA10" s="35" t="s">
        <v>216</v>
      </c>
      <c r="BB10" s="6"/>
      <c r="BC10" s="1147"/>
      <c r="BD10" s="1148"/>
      <c r="BE10" s="2" t="s">
        <v>217</v>
      </c>
      <c r="BF10" s="6"/>
      <c r="BG10" s="6"/>
      <c r="BK10" s="9"/>
      <c r="BL10" s="9"/>
      <c r="BM10" s="9"/>
    </row>
    <row r="11" spans="2:65" s="8" customFormat="1" ht="5.0999999999999996" customHeight="1">
      <c r="B11" s="66"/>
      <c r="C11" s="61"/>
      <c r="D11" s="61"/>
      <c r="E11" s="61"/>
      <c r="F11" s="61"/>
      <c r="G11" s="61"/>
      <c r="H11" s="61"/>
      <c r="I11" s="61"/>
      <c r="J11" s="61"/>
      <c r="K11" s="61"/>
      <c r="L11" s="61"/>
      <c r="M11" s="61"/>
      <c r="N11" s="61"/>
      <c r="O11" s="61"/>
      <c r="AH11" s="64"/>
      <c r="AI11" s="6"/>
      <c r="AJ11" s="6"/>
      <c r="AK11" s="59"/>
      <c r="AL11" s="6"/>
      <c r="AM11" s="6"/>
      <c r="AN11" s="6"/>
      <c r="AO11" s="6"/>
      <c r="AP11" s="6"/>
      <c r="AQ11" s="6"/>
      <c r="AR11" s="64"/>
      <c r="AS11" s="64"/>
      <c r="AT11" s="64"/>
      <c r="AU11" s="6"/>
      <c r="AV11" s="6"/>
      <c r="AW11" s="6"/>
      <c r="AX11" s="6"/>
      <c r="AY11" s="6"/>
      <c r="AZ11" s="6"/>
      <c r="BA11" s="6"/>
      <c r="BB11" s="6"/>
      <c r="BC11" s="6"/>
      <c r="BD11" s="6"/>
      <c r="BE11" s="6"/>
      <c r="BF11" s="6"/>
      <c r="BG11" s="6"/>
      <c r="BK11" s="9"/>
      <c r="BL11" s="9"/>
      <c r="BM11" s="9"/>
    </row>
    <row r="12" spans="2:65" s="8" customFormat="1" ht="21" customHeight="1">
      <c r="R12" s="65"/>
      <c r="S12" s="65"/>
      <c r="T12" s="35"/>
      <c r="U12" s="1239"/>
      <c r="V12" s="1239"/>
      <c r="W12" s="5"/>
      <c r="AA12" s="64"/>
      <c r="AB12" s="60"/>
      <c r="AC12" s="5"/>
      <c r="AD12" s="64"/>
      <c r="AE12" s="64"/>
      <c r="AF12" s="64"/>
      <c r="AH12" s="59"/>
      <c r="AI12" s="6" t="s">
        <v>219</v>
      </c>
      <c r="AJ12" s="59"/>
      <c r="AK12" s="6"/>
      <c r="AL12" s="35"/>
      <c r="AM12" s="60"/>
      <c r="AN12" s="6"/>
      <c r="AO12" s="6"/>
      <c r="AP12" s="6"/>
      <c r="AQ12" s="6"/>
      <c r="AR12" s="6"/>
      <c r="AS12" s="5" t="s">
        <v>220</v>
      </c>
      <c r="AT12" s="6"/>
      <c r="AU12" s="6"/>
      <c r="AV12" s="6"/>
      <c r="AW12" s="6"/>
      <c r="AX12" s="6"/>
      <c r="AY12" s="6"/>
      <c r="AZ12" s="6"/>
      <c r="BA12" s="6"/>
      <c r="BB12" s="6"/>
      <c r="BC12" s="64"/>
      <c r="BD12" s="59"/>
      <c r="BE12" s="6"/>
      <c r="BF12" s="6"/>
      <c r="BG12" s="64"/>
      <c r="BH12" s="6"/>
      <c r="BK12" s="9"/>
      <c r="BL12" s="9"/>
      <c r="BM12" s="9"/>
    </row>
    <row r="13" spans="2:65" s="8" customFormat="1" ht="21" customHeight="1">
      <c r="R13" s="6"/>
      <c r="S13" s="6"/>
      <c r="T13" s="6"/>
      <c r="U13" s="6"/>
      <c r="V13" s="6"/>
      <c r="AA13" s="6"/>
      <c r="AB13" s="6"/>
      <c r="AC13" s="6"/>
      <c r="AD13" s="6"/>
      <c r="AE13" s="6"/>
      <c r="AF13" s="6"/>
      <c r="AH13" s="64"/>
      <c r="AI13" s="59"/>
      <c r="AJ13" s="6"/>
      <c r="AK13" s="59"/>
      <c r="AL13" s="6"/>
      <c r="AM13" s="1288"/>
      <c r="AN13" s="1288"/>
      <c r="AO13" s="6" t="s">
        <v>203</v>
      </c>
      <c r="AP13" s="5"/>
      <c r="AQ13" s="64"/>
      <c r="AR13" s="64"/>
      <c r="AS13" s="5" t="s">
        <v>95</v>
      </c>
      <c r="AT13" s="6"/>
      <c r="AU13" s="6"/>
      <c r="AV13" s="6"/>
      <c r="AW13" s="6"/>
      <c r="AX13" s="6"/>
      <c r="AY13" s="6"/>
      <c r="AZ13" s="6"/>
      <c r="BA13" s="6"/>
      <c r="BB13" s="1248">
        <v>0.29166666666666669</v>
      </c>
      <c r="BC13" s="1249"/>
      <c r="BD13" s="1250"/>
      <c r="BE13" s="63" t="s">
        <v>17</v>
      </c>
      <c r="BF13" s="1248">
        <v>0.83333333333333337</v>
      </c>
      <c r="BG13" s="1249"/>
      <c r="BH13" s="1250"/>
      <c r="BK13" s="9"/>
      <c r="BL13" s="9"/>
      <c r="BM13" s="9"/>
    </row>
    <row r="14" spans="2:65" s="8" customFormat="1" ht="21" customHeight="1">
      <c r="R14" s="1"/>
      <c r="S14" s="1"/>
      <c r="T14" s="1"/>
      <c r="U14" s="1"/>
      <c r="V14" s="1"/>
      <c r="W14" s="1"/>
      <c r="AA14" s="63"/>
      <c r="AB14" s="1"/>
      <c r="AC14" s="1"/>
      <c r="AD14" s="63"/>
      <c r="AE14" s="64"/>
      <c r="AF14" s="64"/>
      <c r="AG14" s="28"/>
      <c r="AH14" s="5"/>
      <c r="AI14" s="59"/>
      <c r="AJ14" s="6"/>
      <c r="AK14" s="59"/>
      <c r="AL14" s="6"/>
      <c r="AM14" s="1288"/>
      <c r="AN14" s="1288"/>
      <c r="AO14" s="189" t="s">
        <v>204</v>
      </c>
      <c r="AP14" s="190"/>
      <c r="AQ14" s="190"/>
      <c r="AR14" s="65"/>
      <c r="AS14" s="5" t="s">
        <v>96</v>
      </c>
      <c r="AT14" s="6"/>
      <c r="AU14" s="6"/>
      <c r="AV14" s="6"/>
      <c r="AW14" s="6"/>
      <c r="AX14" s="6"/>
      <c r="AY14" s="6"/>
      <c r="AZ14" s="6"/>
      <c r="BA14" s="6"/>
      <c r="BB14" s="1248">
        <v>0.83333333333333337</v>
      </c>
      <c r="BC14" s="1249"/>
      <c r="BD14" s="1250"/>
      <c r="BE14" s="63" t="s">
        <v>17</v>
      </c>
      <c r="BF14" s="1248">
        <v>0.29166666666666669</v>
      </c>
      <c r="BG14" s="1249"/>
      <c r="BH14" s="1250"/>
      <c r="BK14" s="9"/>
      <c r="BL14" s="9"/>
      <c r="BM14" s="9"/>
    </row>
    <row r="15" spans="2:65" ht="12" customHeight="1" thickBot="1">
      <c r="C15" s="3"/>
      <c r="D15" s="3"/>
      <c r="E15" s="3"/>
      <c r="F15" s="3"/>
      <c r="G15" s="3"/>
      <c r="H15" s="3"/>
      <c r="AA15" s="3"/>
      <c r="AR15" s="3"/>
      <c r="BI15" s="4"/>
      <c r="BJ15" s="4"/>
      <c r="BK15" s="4"/>
    </row>
    <row r="16" spans="2:65" ht="21.6" customHeight="1">
      <c r="B16" s="1251" t="s">
        <v>20</v>
      </c>
      <c r="C16" s="1254" t="s">
        <v>221</v>
      </c>
      <c r="D16" s="1255"/>
      <c r="E16" s="1256"/>
      <c r="F16" s="85"/>
      <c r="G16" s="30"/>
      <c r="H16" s="1263" t="s">
        <v>222</v>
      </c>
      <c r="I16" s="1266" t="s">
        <v>223</v>
      </c>
      <c r="J16" s="1255"/>
      <c r="K16" s="1255"/>
      <c r="L16" s="1256"/>
      <c r="M16" s="1266" t="s">
        <v>224</v>
      </c>
      <c r="N16" s="1255"/>
      <c r="O16" s="1256"/>
      <c r="P16" s="1266" t="s">
        <v>97</v>
      </c>
      <c r="Q16" s="1255"/>
      <c r="R16" s="1255"/>
      <c r="S16" s="1255"/>
      <c r="T16" s="1281"/>
      <c r="U16" s="86"/>
      <c r="V16" s="87"/>
      <c r="W16" s="87"/>
      <c r="X16" s="87"/>
      <c r="Y16" s="87"/>
      <c r="Z16" s="87"/>
      <c r="AA16" s="87"/>
      <c r="AB16" s="87"/>
      <c r="AC16" s="87"/>
      <c r="AD16" s="87"/>
      <c r="AE16" s="87"/>
      <c r="AF16" s="87"/>
      <c r="AG16" s="87"/>
      <c r="AH16" s="87"/>
      <c r="AI16" s="188" t="s">
        <v>225</v>
      </c>
      <c r="AJ16" s="87"/>
      <c r="AK16" s="87"/>
      <c r="AL16" s="87"/>
      <c r="AM16" s="87"/>
      <c r="AN16" s="87" t="s">
        <v>183</v>
      </c>
      <c r="AO16" s="87"/>
      <c r="AP16" s="89"/>
      <c r="AQ16" s="88"/>
      <c r="AR16" s="87" t="s">
        <v>2</v>
      </c>
      <c r="AS16" s="87"/>
      <c r="AT16" s="87"/>
      <c r="AU16" s="87"/>
      <c r="AV16" s="87"/>
      <c r="AW16" s="87"/>
      <c r="AX16" s="87"/>
      <c r="AY16" s="90"/>
      <c r="AZ16" s="1269" t="str">
        <f>IF(BC3="計画","(12)1～4週目の勤務時間数合計","(12)1か月の勤務時間数　合計")</f>
        <v>(12)1か月の勤務時間数　合計</v>
      </c>
      <c r="BA16" s="1270"/>
      <c r="BB16" s="1275" t="s">
        <v>226</v>
      </c>
      <c r="BC16" s="1270"/>
      <c r="BD16" s="1254" t="s">
        <v>227</v>
      </c>
      <c r="BE16" s="1255"/>
      <c r="BF16" s="1255"/>
      <c r="BG16" s="1255"/>
      <c r="BH16" s="1281"/>
    </row>
    <row r="17" spans="2:60" ht="20.25" customHeight="1">
      <c r="B17" s="1252"/>
      <c r="C17" s="1257"/>
      <c r="D17" s="1258"/>
      <c r="E17" s="1259"/>
      <c r="F17" s="91"/>
      <c r="G17" s="29"/>
      <c r="H17" s="1264"/>
      <c r="I17" s="1267"/>
      <c r="J17" s="1258"/>
      <c r="K17" s="1258"/>
      <c r="L17" s="1259"/>
      <c r="M17" s="1267"/>
      <c r="N17" s="1258"/>
      <c r="O17" s="1259"/>
      <c r="P17" s="1267"/>
      <c r="Q17" s="1258"/>
      <c r="R17" s="1258"/>
      <c r="S17" s="1258"/>
      <c r="T17" s="1282"/>
      <c r="U17" s="1278" t="s">
        <v>11</v>
      </c>
      <c r="V17" s="1278"/>
      <c r="W17" s="1278"/>
      <c r="X17" s="1278"/>
      <c r="Y17" s="1278"/>
      <c r="Z17" s="1278"/>
      <c r="AA17" s="1279"/>
      <c r="AB17" s="1280" t="s">
        <v>12</v>
      </c>
      <c r="AC17" s="1278"/>
      <c r="AD17" s="1278"/>
      <c r="AE17" s="1278"/>
      <c r="AF17" s="1278"/>
      <c r="AG17" s="1278"/>
      <c r="AH17" s="1279"/>
      <c r="AI17" s="1280" t="s">
        <v>13</v>
      </c>
      <c r="AJ17" s="1278"/>
      <c r="AK17" s="1278"/>
      <c r="AL17" s="1278"/>
      <c r="AM17" s="1278"/>
      <c r="AN17" s="1278"/>
      <c r="AO17" s="1279"/>
      <c r="AP17" s="1280" t="s">
        <v>14</v>
      </c>
      <c r="AQ17" s="1278"/>
      <c r="AR17" s="1278"/>
      <c r="AS17" s="1278"/>
      <c r="AT17" s="1278"/>
      <c r="AU17" s="1278"/>
      <c r="AV17" s="1279"/>
      <c r="AW17" s="1280" t="s">
        <v>15</v>
      </c>
      <c r="AX17" s="1278"/>
      <c r="AY17" s="1278"/>
      <c r="AZ17" s="1271"/>
      <c r="BA17" s="1272"/>
      <c r="BB17" s="1276"/>
      <c r="BC17" s="1272"/>
      <c r="BD17" s="1257"/>
      <c r="BE17" s="1258"/>
      <c r="BF17" s="1258"/>
      <c r="BG17" s="1258"/>
      <c r="BH17" s="1282"/>
    </row>
    <row r="18" spans="2:60" ht="20.25" customHeight="1">
      <c r="B18" s="1252"/>
      <c r="C18" s="1257"/>
      <c r="D18" s="1258"/>
      <c r="E18" s="1259"/>
      <c r="F18" s="91"/>
      <c r="G18" s="29"/>
      <c r="H18" s="1264"/>
      <c r="I18" s="1267"/>
      <c r="J18" s="1258"/>
      <c r="K18" s="1258"/>
      <c r="L18" s="1259"/>
      <c r="M18" s="1267"/>
      <c r="N18" s="1258"/>
      <c r="O18" s="1259"/>
      <c r="P18" s="1267"/>
      <c r="Q18" s="1258"/>
      <c r="R18" s="1258"/>
      <c r="S18" s="1258"/>
      <c r="T18" s="1282"/>
      <c r="U18" s="103">
        <v>1</v>
      </c>
      <c r="V18" s="104">
        <v>2</v>
      </c>
      <c r="W18" s="104">
        <v>3</v>
      </c>
      <c r="X18" s="104">
        <v>4</v>
      </c>
      <c r="Y18" s="104">
        <v>5</v>
      </c>
      <c r="Z18" s="104">
        <v>6</v>
      </c>
      <c r="AA18" s="105">
        <v>7</v>
      </c>
      <c r="AB18" s="106">
        <v>8</v>
      </c>
      <c r="AC18" s="104">
        <v>9</v>
      </c>
      <c r="AD18" s="104">
        <v>10</v>
      </c>
      <c r="AE18" s="104">
        <v>11</v>
      </c>
      <c r="AF18" s="104">
        <v>12</v>
      </c>
      <c r="AG18" s="104">
        <v>13</v>
      </c>
      <c r="AH18" s="105">
        <v>14</v>
      </c>
      <c r="AI18" s="103">
        <v>15</v>
      </c>
      <c r="AJ18" s="104">
        <v>16</v>
      </c>
      <c r="AK18" s="104">
        <v>17</v>
      </c>
      <c r="AL18" s="104">
        <v>18</v>
      </c>
      <c r="AM18" s="104">
        <v>19</v>
      </c>
      <c r="AN18" s="104">
        <v>20</v>
      </c>
      <c r="AO18" s="105">
        <v>21</v>
      </c>
      <c r="AP18" s="106">
        <v>22</v>
      </c>
      <c r="AQ18" s="104">
        <v>23</v>
      </c>
      <c r="AR18" s="104">
        <v>24</v>
      </c>
      <c r="AS18" s="104">
        <v>25</v>
      </c>
      <c r="AT18" s="104">
        <v>26</v>
      </c>
      <c r="AU18" s="104">
        <v>27</v>
      </c>
      <c r="AV18" s="105">
        <v>28</v>
      </c>
      <c r="AW18" s="106" t="str">
        <f>IF($BC$3="暦月",IF(DAY(DATE($AD$2,$AH$2,29))=29,29,""),"")</f>
        <v/>
      </c>
      <c r="AX18" s="104" t="str">
        <f>IF($BC$3="暦月",IF(DAY(DATE($AD$2,$AH$2,30))=30,30,""),"")</f>
        <v/>
      </c>
      <c r="AY18" s="105" t="str">
        <f>IF($BC$3="暦月",IF(DAY(DATE($AD$2,$AH$2,31))=31,31,""),"")</f>
        <v/>
      </c>
      <c r="AZ18" s="1271"/>
      <c r="BA18" s="1272"/>
      <c r="BB18" s="1276"/>
      <c r="BC18" s="1272"/>
      <c r="BD18" s="1257"/>
      <c r="BE18" s="1258"/>
      <c r="BF18" s="1258"/>
      <c r="BG18" s="1258"/>
      <c r="BH18" s="1282"/>
    </row>
    <row r="19" spans="2:60" ht="20.25" hidden="1" customHeight="1">
      <c r="B19" s="1252"/>
      <c r="C19" s="1257"/>
      <c r="D19" s="1258"/>
      <c r="E19" s="1259"/>
      <c r="F19" s="91"/>
      <c r="G19" s="29"/>
      <c r="H19" s="1264"/>
      <c r="I19" s="1267"/>
      <c r="J19" s="1258"/>
      <c r="K19" s="1258"/>
      <c r="L19" s="1259"/>
      <c r="M19" s="1267"/>
      <c r="N19" s="1258"/>
      <c r="O19" s="1259"/>
      <c r="P19" s="1267"/>
      <c r="Q19" s="1258"/>
      <c r="R19" s="1258"/>
      <c r="S19" s="1258"/>
      <c r="T19" s="1282"/>
      <c r="U19" s="103">
        <f>WEEKDAY(DATE($AD$2,$AH$2,1))</f>
        <v>2</v>
      </c>
      <c r="V19" s="104">
        <f>WEEKDAY(DATE($AD$2,$AH$2,2))</f>
        <v>3</v>
      </c>
      <c r="W19" s="104">
        <f>WEEKDAY(DATE($AD$2,$AH$2,3))</f>
        <v>4</v>
      </c>
      <c r="X19" s="104">
        <f>WEEKDAY(DATE($AD$2,$AH$2,4))</f>
        <v>5</v>
      </c>
      <c r="Y19" s="104">
        <f>WEEKDAY(DATE($AD$2,$AH$2,5))</f>
        <v>6</v>
      </c>
      <c r="Z19" s="104">
        <f>WEEKDAY(DATE($AD$2,$AH$2,6))</f>
        <v>7</v>
      </c>
      <c r="AA19" s="105">
        <f>WEEKDAY(DATE($AD$2,$AH$2,7))</f>
        <v>1</v>
      </c>
      <c r="AB19" s="106">
        <f>WEEKDAY(DATE($AD$2,$AH$2,8))</f>
        <v>2</v>
      </c>
      <c r="AC19" s="104">
        <f>WEEKDAY(DATE($AD$2,$AH$2,9))</f>
        <v>3</v>
      </c>
      <c r="AD19" s="104">
        <f>WEEKDAY(DATE($AD$2,$AH$2,10))</f>
        <v>4</v>
      </c>
      <c r="AE19" s="104">
        <f>WEEKDAY(DATE($AD$2,$AH$2,11))</f>
        <v>5</v>
      </c>
      <c r="AF19" s="104">
        <f>WEEKDAY(DATE($AD$2,$AH$2,12))</f>
        <v>6</v>
      </c>
      <c r="AG19" s="104">
        <f>WEEKDAY(DATE($AD$2,$AH$2,13))</f>
        <v>7</v>
      </c>
      <c r="AH19" s="105">
        <f>WEEKDAY(DATE($AD$2,$AH$2,14))</f>
        <v>1</v>
      </c>
      <c r="AI19" s="106">
        <f>WEEKDAY(DATE($AD$2,$AH$2,15))</f>
        <v>2</v>
      </c>
      <c r="AJ19" s="104">
        <f>WEEKDAY(DATE($AD$2,$AH$2,16))</f>
        <v>3</v>
      </c>
      <c r="AK19" s="104">
        <f>WEEKDAY(DATE($AD$2,$AH$2,17))</f>
        <v>4</v>
      </c>
      <c r="AL19" s="104">
        <f>WEEKDAY(DATE($AD$2,$AH$2,18))</f>
        <v>5</v>
      </c>
      <c r="AM19" s="104">
        <f>WEEKDAY(DATE($AD$2,$AH$2,19))</f>
        <v>6</v>
      </c>
      <c r="AN19" s="104">
        <f>WEEKDAY(DATE($AD$2,$AH$2,20))</f>
        <v>7</v>
      </c>
      <c r="AO19" s="105">
        <f>WEEKDAY(DATE($AD$2,$AH$2,21))</f>
        <v>1</v>
      </c>
      <c r="AP19" s="106">
        <f>WEEKDAY(DATE($AD$2,$AH$2,22))</f>
        <v>2</v>
      </c>
      <c r="AQ19" s="104">
        <f>WEEKDAY(DATE($AD$2,$AH$2,23))</f>
        <v>3</v>
      </c>
      <c r="AR19" s="104">
        <f>WEEKDAY(DATE($AD$2,$AH$2,24))</f>
        <v>4</v>
      </c>
      <c r="AS19" s="104">
        <f>WEEKDAY(DATE($AD$2,$AH$2,25))</f>
        <v>5</v>
      </c>
      <c r="AT19" s="104">
        <f>WEEKDAY(DATE($AD$2,$AH$2,26))</f>
        <v>6</v>
      </c>
      <c r="AU19" s="104">
        <f>WEEKDAY(DATE($AD$2,$AH$2,27))</f>
        <v>7</v>
      </c>
      <c r="AV19" s="105">
        <f>WEEKDAY(DATE($AD$2,$AH$2,28))</f>
        <v>1</v>
      </c>
      <c r="AW19" s="106">
        <f>IF(AW18=29,WEEKDAY(DATE($AD$2,$AH$2,29)),0)</f>
        <v>0</v>
      </c>
      <c r="AX19" s="104">
        <f>IF(AX18=30,WEEKDAY(DATE($AD$2,$AH$2,30)),0)</f>
        <v>0</v>
      </c>
      <c r="AY19" s="105">
        <f>IF(AY18=31,WEEKDAY(DATE($AD$2,$AH$2,31)),0)</f>
        <v>0</v>
      </c>
      <c r="AZ19" s="1271"/>
      <c r="BA19" s="1272"/>
      <c r="BB19" s="1276"/>
      <c r="BC19" s="1272"/>
      <c r="BD19" s="1257"/>
      <c r="BE19" s="1258"/>
      <c r="BF19" s="1258"/>
      <c r="BG19" s="1258"/>
      <c r="BH19" s="1282"/>
    </row>
    <row r="20" spans="2:60" ht="20.25" customHeight="1" thickBot="1">
      <c r="B20" s="1253"/>
      <c r="C20" s="1260"/>
      <c r="D20" s="1261"/>
      <c r="E20" s="1262"/>
      <c r="F20" s="92"/>
      <c r="G20" s="31"/>
      <c r="H20" s="1265"/>
      <c r="I20" s="1268"/>
      <c r="J20" s="1261"/>
      <c r="K20" s="1261"/>
      <c r="L20" s="1262"/>
      <c r="M20" s="1268"/>
      <c r="N20" s="1261"/>
      <c r="O20" s="1262"/>
      <c r="P20" s="1268"/>
      <c r="Q20" s="1261"/>
      <c r="R20" s="1261"/>
      <c r="S20" s="1261"/>
      <c r="T20" s="1283"/>
      <c r="U20" s="107" t="str">
        <f>IF(U19=1,"日",IF(U19=2,"月",IF(U19=3,"火",IF(U19=4,"水",IF(U19=5,"木",IF(U19=6,"金","土"))))))</f>
        <v>月</v>
      </c>
      <c r="V20" s="108" t="str">
        <f t="shared" ref="V20:AV20" si="0">IF(V19=1,"日",IF(V19=2,"月",IF(V19=3,"火",IF(V19=4,"水",IF(V19=5,"木",IF(V19=6,"金","土"))))))</f>
        <v>火</v>
      </c>
      <c r="W20" s="108" t="str">
        <f t="shared" si="0"/>
        <v>水</v>
      </c>
      <c r="X20" s="108" t="str">
        <f t="shared" si="0"/>
        <v>木</v>
      </c>
      <c r="Y20" s="108" t="str">
        <f t="shared" si="0"/>
        <v>金</v>
      </c>
      <c r="Z20" s="108" t="str">
        <f t="shared" si="0"/>
        <v>土</v>
      </c>
      <c r="AA20" s="109" t="str">
        <f t="shared" si="0"/>
        <v>日</v>
      </c>
      <c r="AB20" s="110" t="str">
        <f>IF(AB19=1,"日",IF(AB19=2,"月",IF(AB19=3,"火",IF(AB19=4,"水",IF(AB19=5,"木",IF(AB19=6,"金","土"))))))</f>
        <v>月</v>
      </c>
      <c r="AC20" s="108" t="str">
        <f t="shared" si="0"/>
        <v>火</v>
      </c>
      <c r="AD20" s="108" t="str">
        <f t="shared" si="0"/>
        <v>水</v>
      </c>
      <c r="AE20" s="108" t="str">
        <f t="shared" si="0"/>
        <v>木</v>
      </c>
      <c r="AF20" s="108" t="str">
        <f t="shared" si="0"/>
        <v>金</v>
      </c>
      <c r="AG20" s="108" t="str">
        <f t="shared" si="0"/>
        <v>土</v>
      </c>
      <c r="AH20" s="109" t="str">
        <f t="shared" si="0"/>
        <v>日</v>
      </c>
      <c r="AI20" s="110" t="str">
        <f>IF(AI19=1,"日",IF(AI19=2,"月",IF(AI19=3,"火",IF(AI19=4,"水",IF(AI19=5,"木",IF(AI19=6,"金","土"))))))</f>
        <v>月</v>
      </c>
      <c r="AJ20" s="108" t="str">
        <f t="shared" si="0"/>
        <v>火</v>
      </c>
      <c r="AK20" s="108" t="str">
        <f t="shared" si="0"/>
        <v>水</v>
      </c>
      <c r="AL20" s="108" t="str">
        <f t="shared" si="0"/>
        <v>木</v>
      </c>
      <c r="AM20" s="108" t="str">
        <f t="shared" si="0"/>
        <v>金</v>
      </c>
      <c r="AN20" s="108" t="str">
        <f t="shared" si="0"/>
        <v>土</v>
      </c>
      <c r="AO20" s="109" t="str">
        <f t="shared" si="0"/>
        <v>日</v>
      </c>
      <c r="AP20" s="110" t="str">
        <f>IF(AP19=1,"日",IF(AP19=2,"月",IF(AP19=3,"火",IF(AP19=4,"水",IF(AP19=5,"木",IF(AP19=6,"金","土"))))))</f>
        <v>月</v>
      </c>
      <c r="AQ20" s="108" t="str">
        <f t="shared" si="0"/>
        <v>火</v>
      </c>
      <c r="AR20" s="108" t="str">
        <f t="shared" si="0"/>
        <v>水</v>
      </c>
      <c r="AS20" s="108" t="str">
        <f t="shared" si="0"/>
        <v>木</v>
      </c>
      <c r="AT20" s="108" t="str">
        <f t="shared" si="0"/>
        <v>金</v>
      </c>
      <c r="AU20" s="108" t="str">
        <f t="shared" si="0"/>
        <v>土</v>
      </c>
      <c r="AV20" s="109" t="str">
        <f t="shared" si="0"/>
        <v>日</v>
      </c>
      <c r="AW20" s="108" t="str">
        <f>IF(AW19=1,"日",IF(AW19=2,"月",IF(AW19=3,"火",IF(AW19=4,"水",IF(AW19=5,"木",IF(AW19=6,"金",IF(AW19=0,"","土")))))))</f>
        <v/>
      </c>
      <c r="AX20" s="108" t="str">
        <f>IF(AX19=1,"日",IF(AX19=2,"月",IF(AX19=3,"火",IF(AX19=4,"水",IF(AX19=5,"木",IF(AX19=6,"金",IF(AX19=0,"","土")))))))</f>
        <v/>
      </c>
      <c r="AY20" s="108" t="str">
        <f>IF(AY19=1,"日",IF(AY19=2,"月",IF(AY19=3,"火",IF(AY19=4,"水",IF(AY19=5,"木",IF(AY19=6,"金",IF(AY19=0,"","土")))))))</f>
        <v/>
      </c>
      <c r="AZ20" s="1273"/>
      <c r="BA20" s="1274"/>
      <c r="BB20" s="1277"/>
      <c r="BC20" s="1274"/>
      <c r="BD20" s="1260"/>
      <c r="BE20" s="1261"/>
      <c r="BF20" s="1261"/>
      <c r="BG20" s="1261"/>
      <c r="BH20" s="1283"/>
    </row>
    <row r="21" spans="2:60" ht="20.25" customHeight="1">
      <c r="B21" s="93"/>
      <c r="C21" s="1205"/>
      <c r="D21" s="1206"/>
      <c r="E21" s="1207"/>
      <c r="F21" s="135"/>
      <c r="G21" s="94"/>
      <c r="H21" s="1243"/>
      <c r="I21" s="1208"/>
      <c r="J21" s="1209"/>
      <c r="K21" s="1209"/>
      <c r="L21" s="1210"/>
      <c r="M21" s="1244"/>
      <c r="N21" s="1245"/>
      <c r="O21" s="1246"/>
      <c r="P21" s="44" t="s">
        <v>18</v>
      </c>
      <c r="Q21" s="19"/>
      <c r="R21" s="19"/>
      <c r="S21" s="17"/>
      <c r="T21" s="45"/>
      <c r="U21" s="156"/>
      <c r="V21" s="156"/>
      <c r="W21" s="156"/>
      <c r="X21" s="156"/>
      <c r="Y21" s="156"/>
      <c r="Z21" s="156"/>
      <c r="AA21" s="157"/>
      <c r="AB21" s="158"/>
      <c r="AC21" s="156"/>
      <c r="AD21" s="156"/>
      <c r="AE21" s="156"/>
      <c r="AF21" s="156"/>
      <c r="AG21" s="156"/>
      <c r="AH21" s="157"/>
      <c r="AI21" s="158"/>
      <c r="AJ21" s="156"/>
      <c r="AK21" s="156"/>
      <c r="AL21" s="156"/>
      <c r="AM21" s="156"/>
      <c r="AN21" s="156"/>
      <c r="AO21" s="157"/>
      <c r="AP21" s="158"/>
      <c r="AQ21" s="156"/>
      <c r="AR21" s="156"/>
      <c r="AS21" s="156"/>
      <c r="AT21" s="156"/>
      <c r="AU21" s="156"/>
      <c r="AV21" s="157"/>
      <c r="AW21" s="158"/>
      <c r="AX21" s="156"/>
      <c r="AY21" s="156"/>
      <c r="AZ21" s="1291"/>
      <c r="BA21" s="1292"/>
      <c r="BB21" s="1293"/>
      <c r="BC21" s="1292"/>
      <c r="BD21" s="1294"/>
      <c r="BE21" s="1295"/>
      <c r="BF21" s="1295"/>
      <c r="BG21" s="1295"/>
      <c r="BH21" s="1296"/>
    </row>
    <row r="22" spans="2:60" ht="20.25" customHeight="1">
      <c r="B22" s="96">
        <v>1</v>
      </c>
      <c r="C22" s="1174"/>
      <c r="D22" s="1175"/>
      <c r="E22" s="1176"/>
      <c r="F22" s="95">
        <f>C21</f>
        <v>0</v>
      </c>
      <c r="G22" s="97"/>
      <c r="H22" s="1184"/>
      <c r="I22" s="1162"/>
      <c r="J22" s="1163"/>
      <c r="K22" s="1163"/>
      <c r="L22" s="1164"/>
      <c r="M22" s="1152"/>
      <c r="N22" s="1153"/>
      <c r="O22" s="1154"/>
      <c r="P22" s="20" t="s">
        <v>72</v>
      </c>
      <c r="Q22" s="21"/>
      <c r="R22" s="21"/>
      <c r="S22" s="16"/>
      <c r="T22" s="46"/>
      <c r="U22" s="159" t="str">
        <f>IF(U21="","",VLOOKUP(U21,'シフト記号表（勤務時間帯）'!$D$6:$X$47,21,FALSE))</f>
        <v/>
      </c>
      <c r="V22" s="160" t="str">
        <f>IF(V21="","",VLOOKUP(V21,'シフト記号表（勤務時間帯）'!$D$6:$X$47,21,FALSE))</f>
        <v/>
      </c>
      <c r="W22" s="160" t="str">
        <f>IF(W21="","",VLOOKUP(W21,'シフト記号表（勤務時間帯）'!$D$6:$X$47,21,FALSE))</f>
        <v/>
      </c>
      <c r="X22" s="160" t="str">
        <f>IF(X21="","",VLOOKUP(X21,'シフト記号表（勤務時間帯）'!$D$6:$X$47,21,FALSE))</f>
        <v/>
      </c>
      <c r="Y22" s="160" t="str">
        <f>IF(Y21="","",VLOOKUP(Y21,'シフト記号表（勤務時間帯）'!$D$6:$X$47,21,FALSE))</f>
        <v/>
      </c>
      <c r="Z22" s="160" t="str">
        <f>IF(Z21="","",VLOOKUP(Z21,'シフト記号表（勤務時間帯）'!$D$6:$X$47,21,FALSE))</f>
        <v/>
      </c>
      <c r="AA22" s="161" t="str">
        <f>IF(AA21="","",VLOOKUP(AA21,'シフト記号表（勤務時間帯）'!$D$6:$X$47,21,FALSE))</f>
        <v/>
      </c>
      <c r="AB22" s="159" t="str">
        <f>IF(AB21="","",VLOOKUP(AB21,'シフト記号表（勤務時間帯）'!$D$6:$X$47,21,FALSE))</f>
        <v/>
      </c>
      <c r="AC22" s="160" t="str">
        <f>IF(AC21="","",VLOOKUP(AC21,'シフト記号表（勤務時間帯）'!$D$6:$X$47,21,FALSE))</f>
        <v/>
      </c>
      <c r="AD22" s="160" t="str">
        <f>IF(AD21="","",VLOOKUP(AD21,'シフト記号表（勤務時間帯）'!$D$6:$X$47,21,FALSE))</f>
        <v/>
      </c>
      <c r="AE22" s="160" t="str">
        <f>IF(AE21="","",VLOOKUP(AE21,'シフト記号表（勤務時間帯）'!$D$6:$X$47,21,FALSE))</f>
        <v/>
      </c>
      <c r="AF22" s="160" t="str">
        <f>IF(AF21="","",VLOOKUP(AF21,'シフト記号表（勤務時間帯）'!$D$6:$X$47,21,FALSE))</f>
        <v/>
      </c>
      <c r="AG22" s="160" t="str">
        <f>IF(AG21="","",VLOOKUP(AG21,'シフト記号表（勤務時間帯）'!$D$6:$X$47,21,FALSE))</f>
        <v/>
      </c>
      <c r="AH22" s="161" t="str">
        <f>IF(AH21="","",VLOOKUP(AH21,'シフト記号表（勤務時間帯）'!$D$6:$X$47,21,FALSE))</f>
        <v/>
      </c>
      <c r="AI22" s="159" t="str">
        <f>IF(AI21="","",VLOOKUP(AI21,'シフト記号表（勤務時間帯）'!$D$6:$X$47,21,FALSE))</f>
        <v/>
      </c>
      <c r="AJ22" s="160" t="str">
        <f>IF(AJ21="","",VLOOKUP(AJ21,'シフト記号表（勤務時間帯）'!$D$6:$X$47,21,FALSE))</f>
        <v/>
      </c>
      <c r="AK22" s="160" t="str">
        <f>IF(AK21="","",VLOOKUP(AK21,'シフト記号表（勤務時間帯）'!$D$6:$X$47,21,FALSE))</f>
        <v/>
      </c>
      <c r="AL22" s="160" t="str">
        <f>IF(AL21="","",VLOOKUP(AL21,'シフト記号表（勤務時間帯）'!$D$6:$X$47,21,FALSE))</f>
        <v/>
      </c>
      <c r="AM22" s="160" t="str">
        <f>IF(AM21="","",VLOOKUP(AM21,'シフト記号表（勤務時間帯）'!$D$6:$X$47,21,FALSE))</f>
        <v/>
      </c>
      <c r="AN22" s="160" t="str">
        <f>IF(AN21="","",VLOOKUP(AN21,'シフト記号表（勤務時間帯）'!$D$6:$X$47,21,FALSE))</f>
        <v/>
      </c>
      <c r="AO22" s="161" t="str">
        <f>IF(AO21="","",VLOOKUP(AO21,'シフト記号表（勤務時間帯）'!$D$6:$X$47,21,FALSE))</f>
        <v/>
      </c>
      <c r="AP22" s="159" t="str">
        <f>IF(AP21="","",VLOOKUP(AP21,'シフト記号表（勤務時間帯）'!$D$6:$X$47,21,FALSE))</f>
        <v/>
      </c>
      <c r="AQ22" s="160" t="str">
        <f>IF(AQ21="","",VLOOKUP(AQ21,'シフト記号表（勤務時間帯）'!$D$6:$X$47,21,FALSE))</f>
        <v/>
      </c>
      <c r="AR22" s="160" t="str">
        <f>IF(AR21="","",VLOOKUP(AR21,'シフト記号表（勤務時間帯）'!$D$6:$X$47,21,FALSE))</f>
        <v/>
      </c>
      <c r="AS22" s="160" t="str">
        <f>IF(AS21="","",VLOOKUP(AS21,'シフト記号表（勤務時間帯）'!$D$6:$X$47,21,FALSE))</f>
        <v/>
      </c>
      <c r="AT22" s="160" t="str">
        <f>IF(AT21="","",VLOOKUP(AT21,'シフト記号表（勤務時間帯）'!$D$6:$X$47,21,FALSE))</f>
        <v/>
      </c>
      <c r="AU22" s="160" t="str">
        <f>IF(AU21="","",VLOOKUP(AU21,'シフト記号表（勤務時間帯）'!$D$6:$X$47,21,FALSE))</f>
        <v/>
      </c>
      <c r="AV22" s="161" t="str">
        <f>IF(AV21="","",VLOOKUP(AV21,'シフト記号表（勤務時間帯）'!$D$6:$X$47,21,FALSE))</f>
        <v/>
      </c>
      <c r="AW22" s="159" t="str">
        <f>IF(AW21="","",VLOOKUP(AW21,'シフト記号表（勤務時間帯）'!$D$6:$X$47,21,FALSE))</f>
        <v/>
      </c>
      <c r="AX22" s="160" t="str">
        <f>IF(AX21="","",VLOOKUP(AX21,'シフト記号表（勤務時間帯）'!$D$6:$X$47,21,FALSE))</f>
        <v/>
      </c>
      <c r="AY22" s="160" t="str">
        <f>IF(AY21="","",VLOOKUP(AY21,'シフト記号表（勤務時間帯）'!$D$6:$X$47,21,FALSE))</f>
        <v/>
      </c>
      <c r="AZ22" s="1199">
        <f>IF($BC$3="４週",SUM(U22:AV22),IF($BC$3="暦月",SUM(U22:AY22),""))</f>
        <v>0</v>
      </c>
      <c r="BA22" s="1200"/>
      <c r="BB22" s="1201">
        <f>IF($BC$3="４週",AZ22/4,IF($BC$3="暦月",(AZ22/($BC$8/7)),""))</f>
        <v>0</v>
      </c>
      <c r="BC22" s="1200"/>
      <c r="BD22" s="1193"/>
      <c r="BE22" s="1194"/>
      <c r="BF22" s="1194"/>
      <c r="BG22" s="1194"/>
      <c r="BH22" s="1195"/>
    </row>
    <row r="23" spans="2:60" ht="20.25" customHeight="1">
      <c r="B23" s="98"/>
      <c r="C23" s="1177"/>
      <c r="D23" s="1178"/>
      <c r="E23" s="1179"/>
      <c r="F23" s="136"/>
      <c r="G23" s="99">
        <f>C21</f>
        <v>0</v>
      </c>
      <c r="H23" s="1189"/>
      <c r="I23" s="1165"/>
      <c r="J23" s="1166"/>
      <c r="K23" s="1166"/>
      <c r="L23" s="1167"/>
      <c r="M23" s="1155"/>
      <c r="N23" s="1156"/>
      <c r="O23" s="1157"/>
      <c r="P23" s="22" t="s">
        <v>73</v>
      </c>
      <c r="Q23" s="23"/>
      <c r="R23" s="23"/>
      <c r="S23" s="14"/>
      <c r="T23" s="47"/>
      <c r="U23" s="162" t="str">
        <f>IF(U21="","",VLOOKUP(U21,'シフト記号表（勤務時間帯）'!$D$6:$Z$47,23,FALSE))</f>
        <v/>
      </c>
      <c r="V23" s="163" t="str">
        <f>IF(V21="","",VLOOKUP(V21,'シフト記号表（勤務時間帯）'!$D$6:$Z$47,23,FALSE))</f>
        <v/>
      </c>
      <c r="W23" s="163" t="str">
        <f>IF(W21="","",VLOOKUP(W21,'シフト記号表（勤務時間帯）'!$D$6:$Z$47,23,FALSE))</f>
        <v/>
      </c>
      <c r="X23" s="163" t="str">
        <f>IF(X21="","",VLOOKUP(X21,'シフト記号表（勤務時間帯）'!$D$6:$Z$47,23,FALSE))</f>
        <v/>
      </c>
      <c r="Y23" s="163" t="str">
        <f>IF(Y21="","",VLOOKUP(Y21,'シフト記号表（勤務時間帯）'!$D$6:$Z$47,23,FALSE))</f>
        <v/>
      </c>
      <c r="Z23" s="163" t="str">
        <f>IF(Z21="","",VLOOKUP(Z21,'シフト記号表（勤務時間帯）'!$D$6:$Z$47,23,FALSE))</f>
        <v/>
      </c>
      <c r="AA23" s="164" t="str">
        <f>IF(AA21="","",VLOOKUP(AA21,'シフト記号表（勤務時間帯）'!$D$6:$Z$47,23,FALSE))</f>
        <v/>
      </c>
      <c r="AB23" s="162" t="str">
        <f>IF(AB21="","",VLOOKUP(AB21,'シフト記号表（勤務時間帯）'!$D$6:$Z$47,23,FALSE))</f>
        <v/>
      </c>
      <c r="AC23" s="163" t="str">
        <f>IF(AC21="","",VLOOKUP(AC21,'シフト記号表（勤務時間帯）'!$D$6:$Z$47,23,FALSE))</f>
        <v/>
      </c>
      <c r="AD23" s="163" t="str">
        <f>IF(AD21="","",VLOOKUP(AD21,'シフト記号表（勤務時間帯）'!$D$6:$Z$47,23,FALSE))</f>
        <v/>
      </c>
      <c r="AE23" s="163" t="str">
        <f>IF(AE21="","",VLOOKUP(AE21,'シフト記号表（勤務時間帯）'!$D$6:$Z$47,23,FALSE))</f>
        <v/>
      </c>
      <c r="AF23" s="163" t="str">
        <f>IF(AF21="","",VLOOKUP(AF21,'シフト記号表（勤務時間帯）'!$D$6:$Z$47,23,FALSE))</f>
        <v/>
      </c>
      <c r="AG23" s="163" t="str">
        <f>IF(AG21="","",VLOOKUP(AG21,'シフト記号表（勤務時間帯）'!$D$6:$Z$47,23,FALSE))</f>
        <v/>
      </c>
      <c r="AH23" s="164" t="str">
        <f>IF(AH21="","",VLOOKUP(AH21,'シフト記号表（勤務時間帯）'!$D$6:$Z$47,23,FALSE))</f>
        <v/>
      </c>
      <c r="AI23" s="162" t="str">
        <f>IF(AI21="","",VLOOKUP(AI21,'シフト記号表（勤務時間帯）'!$D$6:$Z$47,23,FALSE))</f>
        <v/>
      </c>
      <c r="AJ23" s="163" t="str">
        <f>IF(AJ21="","",VLOOKUP(AJ21,'シフト記号表（勤務時間帯）'!$D$6:$Z$47,23,FALSE))</f>
        <v/>
      </c>
      <c r="AK23" s="163" t="str">
        <f>IF(AK21="","",VLOOKUP(AK21,'シフト記号表（勤務時間帯）'!$D$6:$Z$47,23,FALSE))</f>
        <v/>
      </c>
      <c r="AL23" s="163" t="str">
        <f>IF(AL21="","",VLOOKUP(AL21,'シフト記号表（勤務時間帯）'!$D$6:$Z$47,23,FALSE))</f>
        <v/>
      </c>
      <c r="AM23" s="163" t="str">
        <f>IF(AM21="","",VLOOKUP(AM21,'シフト記号表（勤務時間帯）'!$D$6:$Z$47,23,FALSE))</f>
        <v/>
      </c>
      <c r="AN23" s="163" t="str">
        <f>IF(AN21="","",VLOOKUP(AN21,'シフト記号表（勤務時間帯）'!$D$6:$Z$47,23,FALSE))</f>
        <v/>
      </c>
      <c r="AO23" s="164" t="str">
        <f>IF(AO21="","",VLOOKUP(AO21,'シフト記号表（勤務時間帯）'!$D$6:$Z$47,23,FALSE))</f>
        <v/>
      </c>
      <c r="AP23" s="162" t="str">
        <f>IF(AP21="","",VLOOKUP(AP21,'シフト記号表（勤務時間帯）'!$D$6:$Z$47,23,FALSE))</f>
        <v/>
      </c>
      <c r="AQ23" s="163" t="str">
        <f>IF(AQ21="","",VLOOKUP(AQ21,'シフト記号表（勤務時間帯）'!$D$6:$Z$47,23,FALSE))</f>
        <v/>
      </c>
      <c r="AR23" s="163" t="str">
        <f>IF(AR21="","",VLOOKUP(AR21,'シフト記号表（勤務時間帯）'!$D$6:$Z$47,23,FALSE))</f>
        <v/>
      </c>
      <c r="AS23" s="163" t="str">
        <f>IF(AS21="","",VLOOKUP(AS21,'シフト記号表（勤務時間帯）'!$D$6:$Z$47,23,FALSE))</f>
        <v/>
      </c>
      <c r="AT23" s="163" t="str">
        <f>IF(AT21="","",VLOOKUP(AT21,'シフト記号表（勤務時間帯）'!$D$6:$Z$47,23,FALSE))</f>
        <v/>
      </c>
      <c r="AU23" s="163" t="str">
        <f>IF(AU21="","",VLOOKUP(AU21,'シフト記号表（勤務時間帯）'!$D$6:$Z$47,23,FALSE))</f>
        <v/>
      </c>
      <c r="AV23" s="164" t="str">
        <f>IF(AV21="","",VLOOKUP(AV21,'シフト記号表（勤務時間帯）'!$D$6:$Z$47,23,FALSE))</f>
        <v/>
      </c>
      <c r="AW23" s="162" t="str">
        <f>IF(AW21="","",VLOOKUP(AW21,'シフト記号表（勤務時間帯）'!$D$6:$Z$47,23,FALSE))</f>
        <v/>
      </c>
      <c r="AX23" s="163" t="str">
        <f>IF(AX21="","",VLOOKUP(AX21,'シフト記号表（勤務時間帯）'!$D$6:$Z$47,23,FALSE))</f>
        <v/>
      </c>
      <c r="AY23" s="163" t="str">
        <f>IF(AY21="","",VLOOKUP(AY21,'シフト記号表（勤務時間帯）'!$D$6:$Z$47,23,FALSE))</f>
        <v/>
      </c>
      <c r="AZ23" s="1202">
        <f>IF($BC$3="４週",SUM(U23:AV23),IF($BC$3="暦月",SUM(U23:AY23),""))</f>
        <v>0</v>
      </c>
      <c r="BA23" s="1203"/>
      <c r="BB23" s="1204">
        <f>IF($BC$3="４週",AZ23/4,IF($BC$3="暦月",(AZ23/($BC$8/7)),""))</f>
        <v>0</v>
      </c>
      <c r="BC23" s="1203"/>
      <c r="BD23" s="1196"/>
      <c r="BE23" s="1197"/>
      <c r="BF23" s="1197"/>
      <c r="BG23" s="1197"/>
      <c r="BH23" s="1198"/>
    </row>
    <row r="24" spans="2:60" ht="20.25" customHeight="1">
      <c r="B24" s="100"/>
      <c r="C24" s="1171"/>
      <c r="D24" s="1172"/>
      <c r="E24" s="1173"/>
      <c r="F24" s="137"/>
      <c r="G24" s="101"/>
      <c r="H24" s="1247"/>
      <c r="I24" s="1159"/>
      <c r="J24" s="1160"/>
      <c r="K24" s="1160"/>
      <c r="L24" s="1161"/>
      <c r="M24" s="1149"/>
      <c r="N24" s="1150"/>
      <c r="O24" s="1151"/>
      <c r="P24" s="18" t="s">
        <v>18</v>
      </c>
      <c r="Q24" s="24"/>
      <c r="R24" s="24"/>
      <c r="S24" s="12"/>
      <c r="T24" s="48"/>
      <c r="U24" s="165"/>
      <c r="V24" s="166"/>
      <c r="W24" s="166"/>
      <c r="X24" s="166"/>
      <c r="Y24" s="166"/>
      <c r="Z24" s="166"/>
      <c r="AA24" s="167"/>
      <c r="AB24" s="165"/>
      <c r="AC24" s="166"/>
      <c r="AD24" s="166"/>
      <c r="AE24" s="166"/>
      <c r="AF24" s="166"/>
      <c r="AG24" s="166"/>
      <c r="AH24" s="167"/>
      <c r="AI24" s="165"/>
      <c r="AJ24" s="166"/>
      <c r="AK24" s="166"/>
      <c r="AL24" s="166"/>
      <c r="AM24" s="166"/>
      <c r="AN24" s="166"/>
      <c r="AO24" s="167"/>
      <c r="AP24" s="165"/>
      <c r="AQ24" s="166"/>
      <c r="AR24" s="166"/>
      <c r="AS24" s="166"/>
      <c r="AT24" s="166"/>
      <c r="AU24" s="166"/>
      <c r="AV24" s="167"/>
      <c r="AW24" s="165"/>
      <c r="AX24" s="166"/>
      <c r="AY24" s="166"/>
      <c r="AZ24" s="1158"/>
      <c r="BA24" s="1146"/>
      <c r="BB24" s="1145"/>
      <c r="BC24" s="1146"/>
      <c r="BD24" s="1190"/>
      <c r="BE24" s="1191"/>
      <c r="BF24" s="1191"/>
      <c r="BG24" s="1191"/>
      <c r="BH24" s="1192"/>
    </row>
    <row r="25" spans="2:60" ht="20.25" customHeight="1">
      <c r="B25" s="96">
        <f>B22+1</f>
        <v>2</v>
      </c>
      <c r="C25" s="1174"/>
      <c r="D25" s="1175"/>
      <c r="E25" s="1176"/>
      <c r="F25" s="95">
        <f>C24</f>
        <v>0</v>
      </c>
      <c r="G25" s="97"/>
      <c r="H25" s="1184"/>
      <c r="I25" s="1162"/>
      <c r="J25" s="1163"/>
      <c r="K25" s="1163"/>
      <c r="L25" s="1164"/>
      <c r="M25" s="1152"/>
      <c r="N25" s="1153"/>
      <c r="O25" s="1154"/>
      <c r="P25" s="20" t="s">
        <v>72</v>
      </c>
      <c r="Q25" s="21"/>
      <c r="R25" s="21"/>
      <c r="S25" s="16"/>
      <c r="T25" s="46"/>
      <c r="U25" s="159" t="str">
        <f>IF(U24="","",VLOOKUP(U24,'シフト記号表（勤務時間帯）'!$D$6:$X$47,21,FALSE))</f>
        <v/>
      </c>
      <c r="V25" s="160" t="str">
        <f>IF(V24="","",VLOOKUP(V24,'シフト記号表（勤務時間帯）'!$D$6:$X$47,21,FALSE))</f>
        <v/>
      </c>
      <c r="W25" s="160" t="str">
        <f>IF(W24="","",VLOOKUP(W24,'シフト記号表（勤務時間帯）'!$D$6:$X$47,21,FALSE))</f>
        <v/>
      </c>
      <c r="X25" s="160" t="str">
        <f>IF(X24="","",VLOOKUP(X24,'シフト記号表（勤務時間帯）'!$D$6:$X$47,21,FALSE))</f>
        <v/>
      </c>
      <c r="Y25" s="160" t="str">
        <f>IF(Y24="","",VLOOKUP(Y24,'シフト記号表（勤務時間帯）'!$D$6:$X$47,21,FALSE))</f>
        <v/>
      </c>
      <c r="Z25" s="160" t="str">
        <f>IF(Z24="","",VLOOKUP(Z24,'シフト記号表（勤務時間帯）'!$D$6:$X$47,21,FALSE))</f>
        <v/>
      </c>
      <c r="AA25" s="161" t="str">
        <f>IF(AA24="","",VLOOKUP(AA24,'シフト記号表（勤務時間帯）'!$D$6:$X$47,21,FALSE))</f>
        <v/>
      </c>
      <c r="AB25" s="159" t="str">
        <f>IF(AB24="","",VLOOKUP(AB24,'シフト記号表（勤務時間帯）'!$D$6:$X$47,21,FALSE))</f>
        <v/>
      </c>
      <c r="AC25" s="160" t="str">
        <f>IF(AC24="","",VLOOKUP(AC24,'シフト記号表（勤務時間帯）'!$D$6:$X$47,21,FALSE))</f>
        <v/>
      </c>
      <c r="AD25" s="160" t="str">
        <f>IF(AD24="","",VLOOKUP(AD24,'シフト記号表（勤務時間帯）'!$D$6:$X$47,21,FALSE))</f>
        <v/>
      </c>
      <c r="AE25" s="160" t="str">
        <f>IF(AE24="","",VLOOKUP(AE24,'シフト記号表（勤務時間帯）'!$D$6:$X$47,21,FALSE))</f>
        <v/>
      </c>
      <c r="AF25" s="160" t="str">
        <f>IF(AF24="","",VLOOKUP(AF24,'シフト記号表（勤務時間帯）'!$D$6:$X$47,21,FALSE))</f>
        <v/>
      </c>
      <c r="AG25" s="160" t="str">
        <f>IF(AG24="","",VLOOKUP(AG24,'シフト記号表（勤務時間帯）'!$D$6:$X$47,21,FALSE))</f>
        <v/>
      </c>
      <c r="AH25" s="161" t="str">
        <f>IF(AH24="","",VLOOKUP(AH24,'シフト記号表（勤務時間帯）'!$D$6:$X$47,21,FALSE))</f>
        <v/>
      </c>
      <c r="AI25" s="159" t="str">
        <f>IF(AI24="","",VLOOKUP(AI24,'シフト記号表（勤務時間帯）'!$D$6:$X$47,21,FALSE))</f>
        <v/>
      </c>
      <c r="AJ25" s="160" t="str">
        <f>IF(AJ24="","",VLOOKUP(AJ24,'シフト記号表（勤務時間帯）'!$D$6:$X$47,21,FALSE))</f>
        <v/>
      </c>
      <c r="AK25" s="160" t="str">
        <f>IF(AK24="","",VLOOKUP(AK24,'シフト記号表（勤務時間帯）'!$D$6:$X$47,21,FALSE))</f>
        <v/>
      </c>
      <c r="AL25" s="160" t="str">
        <f>IF(AL24="","",VLOOKUP(AL24,'シフト記号表（勤務時間帯）'!$D$6:$X$47,21,FALSE))</f>
        <v/>
      </c>
      <c r="AM25" s="160" t="str">
        <f>IF(AM24="","",VLOOKUP(AM24,'シフト記号表（勤務時間帯）'!$D$6:$X$47,21,FALSE))</f>
        <v/>
      </c>
      <c r="AN25" s="160" t="str">
        <f>IF(AN24="","",VLOOKUP(AN24,'シフト記号表（勤務時間帯）'!$D$6:$X$47,21,FALSE))</f>
        <v/>
      </c>
      <c r="AO25" s="161" t="str">
        <f>IF(AO24="","",VLOOKUP(AO24,'シフト記号表（勤務時間帯）'!$D$6:$X$47,21,FALSE))</f>
        <v/>
      </c>
      <c r="AP25" s="159" t="str">
        <f>IF(AP24="","",VLOOKUP(AP24,'シフト記号表（勤務時間帯）'!$D$6:$X$47,21,FALSE))</f>
        <v/>
      </c>
      <c r="AQ25" s="160" t="str">
        <f>IF(AQ24="","",VLOOKUP(AQ24,'シフト記号表（勤務時間帯）'!$D$6:$X$47,21,FALSE))</f>
        <v/>
      </c>
      <c r="AR25" s="160" t="str">
        <f>IF(AR24="","",VLOOKUP(AR24,'シフト記号表（勤務時間帯）'!$D$6:$X$47,21,FALSE))</f>
        <v/>
      </c>
      <c r="AS25" s="160" t="str">
        <f>IF(AS24="","",VLOOKUP(AS24,'シフト記号表（勤務時間帯）'!$D$6:$X$47,21,FALSE))</f>
        <v/>
      </c>
      <c r="AT25" s="160" t="str">
        <f>IF(AT24="","",VLOOKUP(AT24,'シフト記号表（勤務時間帯）'!$D$6:$X$47,21,FALSE))</f>
        <v/>
      </c>
      <c r="AU25" s="160" t="str">
        <f>IF(AU24="","",VLOOKUP(AU24,'シフト記号表（勤務時間帯）'!$D$6:$X$47,21,FALSE))</f>
        <v/>
      </c>
      <c r="AV25" s="161" t="str">
        <f>IF(AV24="","",VLOOKUP(AV24,'シフト記号表（勤務時間帯）'!$D$6:$X$47,21,FALSE))</f>
        <v/>
      </c>
      <c r="AW25" s="159" t="str">
        <f>IF(AW24="","",VLOOKUP(AW24,'シフト記号表（勤務時間帯）'!$D$6:$X$47,21,FALSE))</f>
        <v/>
      </c>
      <c r="AX25" s="160" t="str">
        <f>IF(AX24="","",VLOOKUP(AX24,'シフト記号表（勤務時間帯）'!$D$6:$X$47,21,FALSE))</f>
        <v/>
      </c>
      <c r="AY25" s="160" t="str">
        <f>IF(AY24="","",VLOOKUP(AY24,'シフト記号表（勤務時間帯）'!$D$6:$X$47,21,FALSE))</f>
        <v/>
      </c>
      <c r="AZ25" s="1199">
        <f>IF($BC$3="４週",SUM(U25:AV25),IF($BC$3="暦月",SUM(U25:AY25),""))</f>
        <v>0</v>
      </c>
      <c r="BA25" s="1200"/>
      <c r="BB25" s="1201">
        <f>IF($BC$3="４週",AZ25/4,IF($BC$3="暦月",(AZ25/($BC$8/7)),""))</f>
        <v>0</v>
      </c>
      <c r="BC25" s="1200"/>
      <c r="BD25" s="1193"/>
      <c r="BE25" s="1194"/>
      <c r="BF25" s="1194"/>
      <c r="BG25" s="1194"/>
      <c r="BH25" s="1195"/>
    </row>
    <row r="26" spans="2:60" ht="20.25" customHeight="1">
      <c r="B26" s="98"/>
      <c r="C26" s="1177"/>
      <c r="D26" s="1178"/>
      <c r="E26" s="1179"/>
      <c r="F26" s="136"/>
      <c r="G26" s="99">
        <f>C24</f>
        <v>0</v>
      </c>
      <c r="H26" s="1189"/>
      <c r="I26" s="1165"/>
      <c r="J26" s="1166"/>
      <c r="K26" s="1166"/>
      <c r="L26" s="1167"/>
      <c r="M26" s="1155"/>
      <c r="N26" s="1156"/>
      <c r="O26" s="1157"/>
      <c r="P26" s="22" t="s">
        <v>73</v>
      </c>
      <c r="Q26" s="23"/>
      <c r="R26" s="23"/>
      <c r="S26" s="14"/>
      <c r="T26" s="47"/>
      <c r="U26" s="162" t="str">
        <f>IF(U24="","",VLOOKUP(U24,'シフト記号表（勤務時間帯）'!$D$6:$Z$47,23,FALSE))</f>
        <v/>
      </c>
      <c r="V26" s="163" t="str">
        <f>IF(V24="","",VLOOKUP(V24,'シフト記号表（勤務時間帯）'!$D$6:$Z$47,23,FALSE))</f>
        <v/>
      </c>
      <c r="W26" s="163" t="str">
        <f>IF(W24="","",VLOOKUP(W24,'シフト記号表（勤務時間帯）'!$D$6:$Z$47,23,FALSE))</f>
        <v/>
      </c>
      <c r="X26" s="163" t="str">
        <f>IF(X24="","",VLOOKUP(X24,'シフト記号表（勤務時間帯）'!$D$6:$Z$47,23,FALSE))</f>
        <v/>
      </c>
      <c r="Y26" s="163" t="str">
        <f>IF(Y24="","",VLOOKUP(Y24,'シフト記号表（勤務時間帯）'!$D$6:$Z$47,23,FALSE))</f>
        <v/>
      </c>
      <c r="Z26" s="163" t="str">
        <f>IF(Z24="","",VLOOKUP(Z24,'シフト記号表（勤務時間帯）'!$D$6:$Z$47,23,FALSE))</f>
        <v/>
      </c>
      <c r="AA26" s="164" t="str">
        <f>IF(AA24="","",VLOOKUP(AA24,'シフト記号表（勤務時間帯）'!$D$6:$Z$47,23,FALSE))</f>
        <v/>
      </c>
      <c r="AB26" s="162" t="str">
        <f>IF(AB24="","",VLOOKUP(AB24,'シフト記号表（勤務時間帯）'!$D$6:$Z$47,23,FALSE))</f>
        <v/>
      </c>
      <c r="AC26" s="163" t="str">
        <f>IF(AC24="","",VLOOKUP(AC24,'シフト記号表（勤務時間帯）'!$D$6:$Z$47,23,FALSE))</f>
        <v/>
      </c>
      <c r="AD26" s="163" t="str">
        <f>IF(AD24="","",VLOOKUP(AD24,'シフト記号表（勤務時間帯）'!$D$6:$Z$47,23,FALSE))</f>
        <v/>
      </c>
      <c r="AE26" s="163" t="str">
        <f>IF(AE24="","",VLOOKUP(AE24,'シフト記号表（勤務時間帯）'!$D$6:$Z$47,23,FALSE))</f>
        <v/>
      </c>
      <c r="AF26" s="163" t="str">
        <f>IF(AF24="","",VLOOKUP(AF24,'シフト記号表（勤務時間帯）'!$D$6:$Z$47,23,FALSE))</f>
        <v/>
      </c>
      <c r="AG26" s="163" t="str">
        <f>IF(AG24="","",VLOOKUP(AG24,'シフト記号表（勤務時間帯）'!$D$6:$Z$47,23,FALSE))</f>
        <v/>
      </c>
      <c r="AH26" s="164" t="str">
        <f>IF(AH24="","",VLOOKUP(AH24,'シフト記号表（勤務時間帯）'!$D$6:$Z$47,23,FALSE))</f>
        <v/>
      </c>
      <c r="AI26" s="162" t="str">
        <f>IF(AI24="","",VLOOKUP(AI24,'シフト記号表（勤務時間帯）'!$D$6:$Z$47,23,FALSE))</f>
        <v/>
      </c>
      <c r="AJ26" s="163" t="str">
        <f>IF(AJ24="","",VLOOKUP(AJ24,'シフト記号表（勤務時間帯）'!$D$6:$Z$47,23,FALSE))</f>
        <v/>
      </c>
      <c r="AK26" s="163" t="str">
        <f>IF(AK24="","",VLOOKUP(AK24,'シフト記号表（勤務時間帯）'!$D$6:$Z$47,23,FALSE))</f>
        <v/>
      </c>
      <c r="AL26" s="163" t="str">
        <f>IF(AL24="","",VLOOKUP(AL24,'シフト記号表（勤務時間帯）'!$D$6:$Z$47,23,FALSE))</f>
        <v/>
      </c>
      <c r="AM26" s="163" t="str">
        <f>IF(AM24="","",VLOOKUP(AM24,'シフト記号表（勤務時間帯）'!$D$6:$Z$47,23,FALSE))</f>
        <v/>
      </c>
      <c r="AN26" s="163" t="str">
        <f>IF(AN24="","",VLOOKUP(AN24,'シフト記号表（勤務時間帯）'!$D$6:$Z$47,23,FALSE))</f>
        <v/>
      </c>
      <c r="AO26" s="164" t="str">
        <f>IF(AO24="","",VLOOKUP(AO24,'シフト記号表（勤務時間帯）'!$D$6:$Z$47,23,FALSE))</f>
        <v/>
      </c>
      <c r="AP26" s="162" t="str">
        <f>IF(AP24="","",VLOOKUP(AP24,'シフト記号表（勤務時間帯）'!$D$6:$Z$47,23,FALSE))</f>
        <v/>
      </c>
      <c r="AQ26" s="163" t="str">
        <f>IF(AQ24="","",VLOOKUP(AQ24,'シフト記号表（勤務時間帯）'!$D$6:$Z$47,23,FALSE))</f>
        <v/>
      </c>
      <c r="AR26" s="163" t="str">
        <f>IF(AR24="","",VLOOKUP(AR24,'シフト記号表（勤務時間帯）'!$D$6:$Z$47,23,FALSE))</f>
        <v/>
      </c>
      <c r="AS26" s="163" t="str">
        <f>IF(AS24="","",VLOOKUP(AS24,'シフト記号表（勤務時間帯）'!$D$6:$Z$47,23,FALSE))</f>
        <v/>
      </c>
      <c r="AT26" s="163" t="str">
        <f>IF(AT24="","",VLOOKUP(AT24,'シフト記号表（勤務時間帯）'!$D$6:$Z$47,23,FALSE))</f>
        <v/>
      </c>
      <c r="AU26" s="163" t="str">
        <f>IF(AU24="","",VLOOKUP(AU24,'シフト記号表（勤務時間帯）'!$D$6:$Z$47,23,FALSE))</f>
        <v/>
      </c>
      <c r="AV26" s="164" t="str">
        <f>IF(AV24="","",VLOOKUP(AV24,'シフト記号表（勤務時間帯）'!$D$6:$Z$47,23,FALSE))</f>
        <v/>
      </c>
      <c r="AW26" s="162" t="str">
        <f>IF(AW24="","",VLOOKUP(AW24,'シフト記号表（勤務時間帯）'!$D$6:$Z$47,23,FALSE))</f>
        <v/>
      </c>
      <c r="AX26" s="163" t="str">
        <f>IF(AX24="","",VLOOKUP(AX24,'シフト記号表（勤務時間帯）'!$D$6:$Z$47,23,FALSE))</f>
        <v/>
      </c>
      <c r="AY26" s="163" t="str">
        <f>IF(AY24="","",VLOOKUP(AY24,'シフト記号表（勤務時間帯）'!$D$6:$Z$47,23,FALSE))</f>
        <v/>
      </c>
      <c r="AZ26" s="1202">
        <f>IF($BC$3="４週",SUM(U26:AV26),IF($BC$3="暦月",SUM(U26:AY26),""))</f>
        <v>0</v>
      </c>
      <c r="BA26" s="1203"/>
      <c r="BB26" s="1204">
        <f>IF($BC$3="４週",AZ26/4,IF($BC$3="暦月",(AZ26/($BC$8/7)),""))</f>
        <v>0</v>
      </c>
      <c r="BC26" s="1203"/>
      <c r="BD26" s="1196"/>
      <c r="BE26" s="1197"/>
      <c r="BF26" s="1197"/>
      <c r="BG26" s="1197"/>
      <c r="BH26" s="1198"/>
    </row>
    <row r="27" spans="2:60" ht="20.25" customHeight="1">
      <c r="B27" s="100"/>
      <c r="C27" s="1171"/>
      <c r="D27" s="1172"/>
      <c r="E27" s="1173"/>
      <c r="F27" s="95"/>
      <c r="G27" s="97"/>
      <c r="H27" s="1183"/>
      <c r="I27" s="1159"/>
      <c r="J27" s="1160"/>
      <c r="K27" s="1160"/>
      <c r="L27" s="1161"/>
      <c r="M27" s="1149"/>
      <c r="N27" s="1150"/>
      <c r="O27" s="1151"/>
      <c r="P27" s="18" t="s">
        <v>18</v>
      </c>
      <c r="Q27" s="24"/>
      <c r="R27" s="24"/>
      <c r="S27" s="12"/>
      <c r="T27" s="48"/>
      <c r="U27" s="165"/>
      <c r="V27" s="166"/>
      <c r="W27" s="166"/>
      <c r="X27" s="166"/>
      <c r="Y27" s="166"/>
      <c r="Z27" s="166"/>
      <c r="AA27" s="167"/>
      <c r="AB27" s="165"/>
      <c r="AC27" s="166"/>
      <c r="AD27" s="166"/>
      <c r="AE27" s="166"/>
      <c r="AF27" s="166"/>
      <c r="AG27" s="166"/>
      <c r="AH27" s="167"/>
      <c r="AI27" s="165"/>
      <c r="AJ27" s="166"/>
      <c r="AK27" s="166"/>
      <c r="AL27" s="166"/>
      <c r="AM27" s="166"/>
      <c r="AN27" s="166"/>
      <c r="AO27" s="167"/>
      <c r="AP27" s="165"/>
      <c r="AQ27" s="166"/>
      <c r="AR27" s="166"/>
      <c r="AS27" s="166"/>
      <c r="AT27" s="166"/>
      <c r="AU27" s="166"/>
      <c r="AV27" s="167"/>
      <c r="AW27" s="165"/>
      <c r="AX27" s="166"/>
      <c r="AY27" s="166"/>
      <c r="AZ27" s="1158"/>
      <c r="BA27" s="1146"/>
      <c r="BB27" s="1145"/>
      <c r="BC27" s="1146"/>
      <c r="BD27" s="1190"/>
      <c r="BE27" s="1191"/>
      <c r="BF27" s="1191"/>
      <c r="BG27" s="1191"/>
      <c r="BH27" s="1192"/>
    </row>
    <row r="28" spans="2:60" ht="20.25" customHeight="1">
      <c r="B28" s="96">
        <f>B25+1</f>
        <v>3</v>
      </c>
      <c r="C28" s="1174"/>
      <c r="D28" s="1175"/>
      <c r="E28" s="1176"/>
      <c r="F28" s="95">
        <f>C27</f>
        <v>0</v>
      </c>
      <c r="G28" s="97"/>
      <c r="H28" s="1184"/>
      <c r="I28" s="1162"/>
      <c r="J28" s="1163"/>
      <c r="K28" s="1163"/>
      <c r="L28" s="1164"/>
      <c r="M28" s="1152"/>
      <c r="N28" s="1153"/>
      <c r="O28" s="1154"/>
      <c r="P28" s="20" t="s">
        <v>72</v>
      </c>
      <c r="Q28" s="21"/>
      <c r="R28" s="21"/>
      <c r="S28" s="16"/>
      <c r="T28" s="46"/>
      <c r="U28" s="159" t="str">
        <f>IF(U27="","",VLOOKUP(U27,'シフト記号表（勤務時間帯）'!$D$6:$X$47,21,FALSE))</f>
        <v/>
      </c>
      <c r="V28" s="160" t="str">
        <f>IF(V27="","",VLOOKUP(V27,'シフト記号表（勤務時間帯）'!$D$6:$X$47,21,FALSE))</f>
        <v/>
      </c>
      <c r="W28" s="160" t="str">
        <f>IF(W27="","",VLOOKUP(W27,'シフト記号表（勤務時間帯）'!$D$6:$X$47,21,FALSE))</f>
        <v/>
      </c>
      <c r="X28" s="160" t="str">
        <f>IF(X27="","",VLOOKUP(X27,'シフト記号表（勤務時間帯）'!$D$6:$X$47,21,FALSE))</f>
        <v/>
      </c>
      <c r="Y28" s="160" t="str">
        <f>IF(Y27="","",VLOOKUP(Y27,'シフト記号表（勤務時間帯）'!$D$6:$X$47,21,FALSE))</f>
        <v/>
      </c>
      <c r="Z28" s="160" t="str">
        <f>IF(Z27="","",VLOOKUP(Z27,'シフト記号表（勤務時間帯）'!$D$6:$X$47,21,FALSE))</f>
        <v/>
      </c>
      <c r="AA28" s="161" t="str">
        <f>IF(AA27="","",VLOOKUP(AA27,'シフト記号表（勤務時間帯）'!$D$6:$X$47,21,FALSE))</f>
        <v/>
      </c>
      <c r="AB28" s="159" t="str">
        <f>IF(AB27="","",VLOOKUP(AB27,'シフト記号表（勤務時間帯）'!$D$6:$X$47,21,FALSE))</f>
        <v/>
      </c>
      <c r="AC28" s="160" t="str">
        <f>IF(AC27="","",VLOOKUP(AC27,'シフト記号表（勤務時間帯）'!$D$6:$X$47,21,FALSE))</f>
        <v/>
      </c>
      <c r="AD28" s="160" t="str">
        <f>IF(AD27="","",VLOOKUP(AD27,'シフト記号表（勤務時間帯）'!$D$6:$X$47,21,FALSE))</f>
        <v/>
      </c>
      <c r="AE28" s="160" t="str">
        <f>IF(AE27="","",VLOOKUP(AE27,'シフト記号表（勤務時間帯）'!$D$6:$X$47,21,FALSE))</f>
        <v/>
      </c>
      <c r="AF28" s="160" t="str">
        <f>IF(AF27="","",VLOOKUP(AF27,'シフト記号表（勤務時間帯）'!$D$6:$X$47,21,FALSE))</f>
        <v/>
      </c>
      <c r="AG28" s="160" t="str">
        <f>IF(AG27="","",VLOOKUP(AG27,'シフト記号表（勤務時間帯）'!$D$6:$X$47,21,FALSE))</f>
        <v/>
      </c>
      <c r="AH28" s="161" t="str">
        <f>IF(AH27="","",VLOOKUP(AH27,'シフト記号表（勤務時間帯）'!$D$6:$X$47,21,FALSE))</f>
        <v/>
      </c>
      <c r="AI28" s="159" t="str">
        <f>IF(AI27="","",VLOOKUP(AI27,'シフト記号表（勤務時間帯）'!$D$6:$X$47,21,FALSE))</f>
        <v/>
      </c>
      <c r="AJ28" s="160" t="str">
        <f>IF(AJ27="","",VLOOKUP(AJ27,'シフト記号表（勤務時間帯）'!$D$6:$X$47,21,FALSE))</f>
        <v/>
      </c>
      <c r="AK28" s="160" t="str">
        <f>IF(AK27="","",VLOOKUP(AK27,'シフト記号表（勤務時間帯）'!$D$6:$X$47,21,FALSE))</f>
        <v/>
      </c>
      <c r="AL28" s="160" t="str">
        <f>IF(AL27="","",VLOOKUP(AL27,'シフト記号表（勤務時間帯）'!$D$6:$X$47,21,FALSE))</f>
        <v/>
      </c>
      <c r="AM28" s="160" t="str">
        <f>IF(AM27="","",VLOOKUP(AM27,'シフト記号表（勤務時間帯）'!$D$6:$X$47,21,FALSE))</f>
        <v/>
      </c>
      <c r="AN28" s="160" t="str">
        <f>IF(AN27="","",VLOOKUP(AN27,'シフト記号表（勤務時間帯）'!$D$6:$X$47,21,FALSE))</f>
        <v/>
      </c>
      <c r="AO28" s="161" t="str">
        <f>IF(AO27="","",VLOOKUP(AO27,'シフト記号表（勤務時間帯）'!$D$6:$X$47,21,FALSE))</f>
        <v/>
      </c>
      <c r="AP28" s="159" t="str">
        <f>IF(AP27="","",VLOOKUP(AP27,'シフト記号表（勤務時間帯）'!$D$6:$X$47,21,FALSE))</f>
        <v/>
      </c>
      <c r="AQ28" s="160" t="str">
        <f>IF(AQ27="","",VLOOKUP(AQ27,'シフト記号表（勤務時間帯）'!$D$6:$X$47,21,FALSE))</f>
        <v/>
      </c>
      <c r="AR28" s="160" t="str">
        <f>IF(AR27="","",VLOOKUP(AR27,'シフト記号表（勤務時間帯）'!$D$6:$X$47,21,FALSE))</f>
        <v/>
      </c>
      <c r="AS28" s="160" t="str">
        <f>IF(AS27="","",VLOOKUP(AS27,'シフト記号表（勤務時間帯）'!$D$6:$X$47,21,FALSE))</f>
        <v/>
      </c>
      <c r="AT28" s="160" t="str">
        <f>IF(AT27="","",VLOOKUP(AT27,'シフト記号表（勤務時間帯）'!$D$6:$X$47,21,FALSE))</f>
        <v/>
      </c>
      <c r="AU28" s="160" t="str">
        <f>IF(AU27="","",VLOOKUP(AU27,'シフト記号表（勤務時間帯）'!$D$6:$X$47,21,FALSE))</f>
        <v/>
      </c>
      <c r="AV28" s="161" t="str">
        <f>IF(AV27="","",VLOOKUP(AV27,'シフト記号表（勤務時間帯）'!$D$6:$X$47,21,FALSE))</f>
        <v/>
      </c>
      <c r="AW28" s="159" t="str">
        <f>IF(AW27="","",VLOOKUP(AW27,'シフト記号表（勤務時間帯）'!$D$6:$X$47,21,FALSE))</f>
        <v/>
      </c>
      <c r="AX28" s="160" t="str">
        <f>IF(AX27="","",VLOOKUP(AX27,'シフト記号表（勤務時間帯）'!$D$6:$X$47,21,FALSE))</f>
        <v/>
      </c>
      <c r="AY28" s="160" t="str">
        <f>IF(AY27="","",VLOOKUP(AY27,'シフト記号表（勤務時間帯）'!$D$6:$X$47,21,FALSE))</f>
        <v/>
      </c>
      <c r="AZ28" s="1199">
        <f>IF($BC$3="４週",SUM(U28:AV28),IF($BC$3="暦月",SUM(U28:AY28),""))</f>
        <v>0</v>
      </c>
      <c r="BA28" s="1200"/>
      <c r="BB28" s="1201">
        <f>IF($BC$3="４週",AZ28/4,IF($BC$3="暦月",(AZ28/($BC$8/7)),""))</f>
        <v>0</v>
      </c>
      <c r="BC28" s="1200"/>
      <c r="BD28" s="1193"/>
      <c r="BE28" s="1194"/>
      <c r="BF28" s="1194"/>
      <c r="BG28" s="1194"/>
      <c r="BH28" s="1195"/>
    </row>
    <row r="29" spans="2:60" ht="20.25" customHeight="1">
      <c r="B29" s="98"/>
      <c r="C29" s="1177"/>
      <c r="D29" s="1178"/>
      <c r="E29" s="1179"/>
      <c r="F29" s="136"/>
      <c r="G29" s="99">
        <f>C27</f>
        <v>0</v>
      </c>
      <c r="H29" s="1189"/>
      <c r="I29" s="1165"/>
      <c r="J29" s="1166"/>
      <c r="K29" s="1166"/>
      <c r="L29" s="1167"/>
      <c r="M29" s="1155"/>
      <c r="N29" s="1156"/>
      <c r="O29" s="1157"/>
      <c r="P29" s="22" t="s">
        <v>73</v>
      </c>
      <c r="Q29" s="25"/>
      <c r="R29" s="25"/>
      <c r="S29" s="13"/>
      <c r="T29" s="49"/>
      <c r="U29" s="162" t="str">
        <f>IF(U27="","",VLOOKUP(U27,'シフト記号表（勤務時間帯）'!$D$6:$Z$47,23,FALSE))</f>
        <v/>
      </c>
      <c r="V29" s="163" t="str">
        <f>IF(V27="","",VLOOKUP(V27,'シフト記号表（勤務時間帯）'!$D$6:$Z$47,23,FALSE))</f>
        <v/>
      </c>
      <c r="W29" s="163" t="str">
        <f>IF(W27="","",VLOOKUP(W27,'シフト記号表（勤務時間帯）'!$D$6:$Z$47,23,FALSE))</f>
        <v/>
      </c>
      <c r="X29" s="163" t="str">
        <f>IF(X27="","",VLOOKUP(X27,'シフト記号表（勤務時間帯）'!$D$6:$Z$47,23,FALSE))</f>
        <v/>
      </c>
      <c r="Y29" s="163" t="str">
        <f>IF(Y27="","",VLOOKUP(Y27,'シフト記号表（勤務時間帯）'!$D$6:$Z$47,23,FALSE))</f>
        <v/>
      </c>
      <c r="Z29" s="163" t="str">
        <f>IF(Z27="","",VLOOKUP(Z27,'シフト記号表（勤務時間帯）'!$D$6:$Z$47,23,FALSE))</f>
        <v/>
      </c>
      <c r="AA29" s="164" t="str">
        <f>IF(AA27="","",VLOOKUP(AA27,'シフト記号表（勤務時間帯）'!$D$6:$Z$47,23,FALSE))</f>
        <v/>
      </c>
      <c r="AB29" s="162" t="str">
        <f>IF(AB27="","",VLOOKUP(AB27,'シフト記号表（勤務時間帯）'!$D$6:$Z$47,23,FALSE))</f>
        <v/>
      </c>
      <c r="AC29" s="163" t="str">
        <f>IF(AC27="","",VLOOKUP(AC27,'シフト記号表（勤務時間帯）'!$D$6:$Z$47,23,FALSE))</f>
        <v/>
      </c>
      <c r="AD29" s="163" t="str">
        <f>IF(AD27="","",VLOOKUP(AD27,'シフト記号表（勤務時間帯）'!$D$6:$Z$47,23,FALSE))</f>
        <v/>
      </c>
      <c r="AE29" s="163" t="str">
        <f>IF(AE27="","",VLOOKUP(AE27,'シフト記号表（勤務時間帯）'!$D$6:$Z$47,23,FALSE))</f>
        <v/>
      </c>
      <c r="AF29" s="163" t="str">
        <f>IF(AF27="","",VLOOKUP(AF27,'シフト記号表（勤務時間帯）'!$D$6:$Z$47,23,FALSE))</f>
        <v/>
      </c>
      <c r="AG29" s="163" t="str">
        <f>IF(AG27="","",VLOOKUP(AG27,'シフト記号表（勤務時間帯）'!$D$6:$Z$47,23,FALSE))</f>
        <v/>
      </c>
      <c r="AH29" s="164" t="str">
        <f>IF(AH27="","",VLOOKUP(AH27,'シフト記号表（勤務時間帯）'!$D$6:$Z$47,23,FALSE))</f>
        <v/>
      </c>
      <c r="AI29" s="162" t="str">
        <f>IF(AI27="","",VLOOKUP(AI27,'シフト記号表（勤務時間帯）'!$D$6:$Z$47,23,FALSE))</f>
        <v/>
      </c>
      <c r="AJ29" s="163" t="str">
        <f>IF(AJ27="","",VLOOKUP(AJ27,'シフト記号表（勤務時間帯）'!$D$6:$Z$47,23,FALSE))</f>
        <v/>
      </c>
      <c r="AK29" s="163" t="str">
        <f>IF(AK27="","",VLOOKUP(AK27,'シフト記号表（勤務時間帯）'!$D$6:$Z$47,23,FALSE))</f>
        <v/>
      </c>
      <c r="AL29" s="163" t="str">
        <f>IF(AL27="","",VLOOKUP(AL27,'シフト記号表（勤務時間帯）'!$D$6:$Z$47,23,FALSE))</f>
        <v/>
      </c>
      <c r="AM29" s="163" t="str">
        <f>IF(AM27="","",VLOOKUP(AM27,'シフト記号表（勤務時間帯）'!$D$6:$Z$47,23,FALSE))</f>
        <v/>
      </c>
      <c r="AN29" s="163" t="str">
        <f>IF(AN27="","",VLOOKUP(AN27,'シフト記号表（勤務時間帯）'!$D$6:$Z$47,23,FALSE))</f>
        <v/>
      </c>
      <c r="AO29" s="164" t="str">
        <f>IF(AO27="","",VLOOKUP(AO27,'シフト記号表（勤務時間帯）'!$D$6:$Z$47,23,FALSE))</f>
        <v/>
      </c>
      <c r="AP29" s="162" t="str">
        <f>IF(AP27="","",VLOOKUP(AP27,'シフト記号表（勤務時間帯）'!$D$6:$Z$47,23,FALSE))</f>
        <v/>
      </c>
      <c r="AQ29" s="163" t="str">
        <f>IF(AQ27="","",VLOOKUP(AQ27,'シフト記号表（勤務時間帯）'!$D$6:$Z$47,23,FALSE))</f>
        <v/>
      </c>
      <c r="AR29" s="163" t="str">
        <f>IF(AR27="","",VLOOKUP(AR27,'シフト記号表（勤務時間帯）'!$D$6:$Z$47,23,FALSE))</f>
        <v/>
      </c>
      <c r="AS29" s="163" t="str">
        <f>IF(AS27="","",VLOOKUP(AS27,'シフト記号表（勤務時間帯）'!$D$6:$Z$47,23,FALSE))</f>
        <v/>
      </c>
      <c r="AT29" s="163" t="str">
        <f>IF(AT27="","",VLOOKUP(AT27,'シフト記号表（勤務時間帯）'!$D$6:$Z$47,23,FALSE))</f>
        <v/>
      </c>
      <c r="AU29" s="163" t="str">
        <f>IF(AU27="","",VLOOKUP(AU27,'シフト記号表（勤務時間帯）'!$D$6:$Z$47,23,FALSE))</f>
        <v/>
      </c>
      <c r="AV29" s="164" t="str">
        <f>IF(AV27="","",VLOOKUP(AV27,'シフト記号表（勤務時間帯）'!$D$6:$Z$47,23,FALSE))</f>
        <v/>
      </c>
      <c r="AW29" s="162" t="str">
        <f>IF(AW27="","",VLOOKUP(AW27,'シフト記号表（勤務時間帯）'!$D$6:$Z$47,23,FALSE))</f>
        <v/>
      </c>
      <c r="AX29" s="163" t="str">
        <f>IF(AX27="","",VLOOKUP(AX27,'シフト記号表（勤務時間帯）'!$D$6:$Z$47,23,FALSE))</f>
        <v/>
      </c>
      <c r="AY29" s="163" t="str">
        <f>IF(AY27="","",VLOOKUP(AY27,'シフト記号表（勤務時間帯）'!$D$6:$Z$47,23,FALSE))</f>
        <v/>
      </c>
      <c r="AZ29" s="1202">
        <f>IF($BC$3="４週",SUM(U29:AV29),IF($BC$3="暦月",SUM(U29:AY29),""))</f>
        <v>0</v>
      </c>
      <c r="BA29" s="1203"/>
      <c r="BB29" s="1204">
        <f>IF($BC$3="４週",AZ29/4,IF($BC$3="暦月",(AZ29/($BC$8/7)),""))</f>
        <v>0</v>
      </c>
      <c r="BC29" s="1203"/>
      <c r="BD29" s="1196"/>
      <c r="BE29" s="1197"/>
      <c r="BF29" s="1197"/>
      <c r="BG29" s="1197"/>
      <c r="BH29" s="1198"/>
    </row>
    <row r="30" spans="2:60" ht="20.25" customHeight="1">
      <c r="B30" s="100"/>
      <c r="C30" s="1171"/>
      <c r="D30" s="1172"/>
      <c r="E30" s="1173"/>
      <c r="F30" s="95"/>
      <c r="G30" s="97"/>
      <c r="H30" s="1183"/>
      <c r="I30" s="1159"/>
      <c r="J30" s="1160"/>
      <c r="K30" s="1160"/>
      <c r="L30" s="1161"/>
      <c r="M30" s="1149"/>
      <c r="N30" s="1150"/>
      <c r="O30" s="1151"/>
      <c r="P30" s="18" t="s">
        <v>18</v>
      </c>
      <c r="Q30" s="24"/>
      <c r="R30" s="24"/>
      <c r="S30" s="12"/>
      <c r="T30" s="48"/>
      <c r="U30" s="165"/>
      <c r="V30" s="166"/>
      <c r="W30" s="166"/>
      <c r="X30" s="166"/>
      <c r="Y30" s="166"/>
      <c r="Z30" s="166"/>
      <c r="AA30" s="167"/>
      <c r="AB30" s="165"/>
      <c r="AC30" s="166"/>
      <c r="AD30" s="166"/>
      <c r="AE30" s="166"/>
      <c r="AF30" s="166"/>
      <c r="AG30" s="166"/>
      <c r="AH30" s="167"/>
      <c r="AI30" s="165"/>
      <c r="AJ30" s="166"/>
      <c r="AK30" s="166"/>
      <c r="AL30" s="166"/>
      <c r="AM30" s="166"/>
      <c r="AN30" s="166"/>
      <c r="AO30" s="167"/>
      <c r="AP30" s="165"/>
      <c r="AQ30" s="166"/>
      <c r="AR30" s="166"/>
      <c r="AS30" s="166"/>
      <c r="AT30" s="166"/>
      <c r="AU30" s="166"/>
      <c r="AV30" s="167"/>
      <c r="AW30" s="165"/>
      <c r="AX30" s="166"/>
      <c r="AY30" s="166"/>
      <c r="AZ30" s="1158"/>
      <c r="BA30" s="1146"/>
      <c r="BB30" s="1145"/>
      <c r="BC30" s="1146"/>
      <c r="BD30" s="1190"/>
      <c r="BE30" s="1191"/>
      <c r="BF30" s="1191"/>
      <c r="BG30" s="1191"/>
      <c r="BH30" s="1192"/>
    </row>
    <row r="31" spans="2:60" ht="20.25" customHeight="1">
      <c r="B31" s="96">
        <f>B28+1</f>
        <v>4</v>
      </c>
      <c r="C31" s="1174"/>
      <c r="D31" s="1175"/>
      <c r="E31" s="1176"/>
      <c r="F31" s="95">
        <f>C30</f>
        <v>0</v>
      </c>
      <c r="G31" s="97"/>
      <c r="H31" s="1184"/>
      <c r="I31" s="1162"/>
      <c r="J31" s="1163"/>
      <c r="K31" s="1163"/>
      <c r="L31" s="1164"/>
      <c r="M31" s="1152"/>
      <c r="N31" s="1153"/>
      <c r="O31" s="1154"/>
      <c r="P31" s="20" t="s">
        <v>72</v>
      </c>
      <c r="Q31" s="21"/>
      <c r="R31" s="21"/>
      <c r="S31" s="16"/>
      <c r="T31" s="46"/>
      <c r="U31" s="159" t="str">
        <f>IF(U30="","",VLOOKUP(U30,'シフト記号表（勤務時間帯）'!$D$6:$X$47,21,FALSE))</f>
        <v/>
      </c>
      <c r="V31" s="160" t="str">
        <f>IF(V30="","",VLOOKUP(V30,'シフト記号表（勤務時間帯）'!$D$6:$X$47,21,FALSE))</f>
        <v/>
      </c>
      <c r="W31" s="160" t="str">
        <f>IF(W30="","",VLOOKUP(W30,'シフト記号表（勤務時間帯）'!$D$6:$X$47,21,FALSE))</f>
        <v/>
      </c>
      <c r="X31" s="160" t="str">
        <f>IF(X30="","",VLOOKUP(X30,'シフト記号表（勤務時間帯）'!$D$6:$X$47,21,FALSE))</f>
        <v/>
      </c>
      <c r="Y31" s="160" t="str">
        <f>IF(Y30="","",VLOOKUP(Y30,'シフト記号表（勤務時間帯）'!$D$6:$X$47,21,FALSE))</f>
        <v/>
      </c>
      <c r="Z31" s="160" t="str">
        <f>IF(Z30="","",VLOOKUP(Z30,'シフト記号表（勤務時間帯）'!$D$6:$X$47,21,FALSE))</f>
        <v/>
      </c>
      <c r="AA31" s="161" t="str">
        <f>IF(AA30="","",VLOOKUP(AA30,'シフト記号表（勤務時間帯）'!$D$6:$X$47,21,FALSE))</f>
        <v/>
      </c>
      <c r="AB31" s="159" t="str">
        <f>IF(AB30="","",VLOOKUP(AB30,'シフト記号表（勤務時間帯）'!$D$6:$X$47,21,FALSE))</f>
        <v/>
      </c>
      <c r="AC31" s="160" t="str">
        <f>IF(AC30="","",VLOOKUP(AC30,'シフト記号表（勤務時間帯）'!$D$6:$X$47,21,FALSE))</f>
        <v/>
      </c>
      <c r="AD31" s="160" t="str">
        <f>IF(AD30="","",VLOOKUP(AD30,'シフト記号表（勤務時間帯）'!$D$6:$X$47,21,FALSE))</f>
        <v/>
      </c>
      <c r="AE31" s="160" t="str">
        <f>IF(AE30="","",VLOOKUP(AE30,'シフト記号表（勤務時間帯）'!$D$6:$X$47,21,FALSE))</f>
        <v/>
      </c>
      <c r="AF31" s="160" t="str">
        <f>IF(AF30="","",VLOOKUP(AF30,'シフト記号表（勤務時間帯）'!$D$6:$X$47,21,FALSE))</f>
        <v/>
      </c>
      <c r="AG31" s="160" t="str">
        <f>IF(AG30="","",VLOOKUP(AG30,'シフト記号表（勤務時間帯）'!$D$6:$X$47,21,FALSE))</f>
        <v/>
      </c>
      <c r="AH31" s="161" t="str">
        <f>IF(AH30="","",VLOOKUP(AH30,'シフト記号表（勤務時間帯）'!$D$6:$X$47,21,FALSE))</f>
        <v/>
      </c>
      <c r="AI31" s="159" t="str">
        <f>IF(AI30="","",VLOOKUP(AI30,'シフト記号表（勤務時間帯）'!$D$6:$X$47,21,FALSE))</f>
        <v/>
      </c>
      <c r="AJ31" s="160" t="str">
        <f>IF(AJ30="","",VLOOKUP(AJ30,'シフト記号表（勤務時間帯）'!$D$6:$X$47,21,FALSE))</f>
        <v/>
      </c>
      <c r="AK31" s="160" t="str">
        <f>IF(AK30="","",VLOOKUP(AK30,'シフト記号表（勤務時間帯）'!$D$6:$X$47,21,FALSE))</f>
        <v/>
      </c>
      <c r="AL31" s="160" t="str">
        <f>IF(AL30="","",VLOOKUP(AL30,'シフト記号表（勤務時間帯）'!$D$6:$X$47,21,FALSE))</f>
        <v/>
      </c>
      <c r="AM31" s="160" t="str">
        <f>IF(AM30="","",VLOOKUP(AM30,'シフト記号表（勤務時間帯）'!$D$6:$X$47,21,FALSE))</f>
        <v/>
      </c>
      <c r="AN31" s="160" t="str">
        <f>IF(AN30="","",VLOOKUP(AN30,'シフト記号表（勤務時間帯）'!$D$6:$X$47,21,FALSE))</f>
        <v/>
      </c>
      <c r="AO31" s="161" t="str">
        <f>IF(AO30="","",VLOOKUP(AO30,'シフト記号表（勤務時間帯）'!$D$6:$X$47,21,FALSE))</f>
        <v/>
      </c>
      <c r="AP31" s="159" t="str">
        <f>IF(AP30="","",VLOOKUP(AP30,'シフト記号表（勤務時間帯）'!$D$6:$X$47,21,FALSE))</f>
        <v/>
      </c>
      <c r="AQ31" s="160" t="str">
        <f>IF(AQ30="","",VLOOKUP(AQ30,'シフト記号表（勤務時間帯）'!$D$6:$X$47,21,FALSE))</f>
        <v/>
      </c>
      <c r="AR31" s="160" t="str">
        <f>IF(AR30="","",VLOOKUP(AR30,'シフト記号表（勤務時間帯）'!$D$6:$X$47,21,FALSE))</f>
        <v/>
      </c>
      <c r="AS31" s="160" t="str">
        <f>IF(AS30="","",VLOOKUP(AS30,'シフト記号表（勤務時間帯）'!$D$6:$X$47,21,FALSE))</f>
        <v/>
      </c>
      <c r="AT31" s="160" t="str">
        <f>IF(AT30="","",VLOOKUP(AT30,'シフト記号表（勤務時間帯）'!$D$6:$X$47,21,FALSE))</f>
        <v/>
      </c>
      <c r="AU31" s="160" t="str">
        <f>IF(AU30="","",VLOOKUP(AU30,'シフト記号表（勤務時間帯）'!$D$6:$X$47,21,FALSE))</f>
        <v/>
      </c>
      <c r="AV31" s="161" t="str">
        <f>IF(AV30="","",VLOOKUP(AV30,'シフト記号表（勤務時間帯）'!$D$6:$X$47,21,FALSE))</f>
        <v/>
      </c>
      <c r="AW31" s="159" t="str">
        <f>IF(AW30="","",VLOOKUP(AW30,'シフト記号表（勤務時間帯）'!$D$6:$X$47,21,FALSE))</f>
        <v/>
      </c>
      <c r="AX31" s="160" t="str">
        <f>IF(AX30="","",VLOOKUP(AX30,'シフト記号表（勤務時間帯）'!$D$6:$X$47,21,FALSE))</f>
        <v/>
      </c>
      <c r="AY31" s="160" t="str">
        <f>IF(AY30="","",VLOOKUP(AY30,'シフト記号表（勤務時間帯）'!$D$6:$X$47,21,FALSE))</f>
        <v/>
      </c>
      <c r="AZ31" s="1199">
        <f>IF($BC$3="４週",SUM(U31:AV31),IF($BC$3="暦月",SUM(U31:AY31),""))</f>
        <v>0</v>
      </c>
      <c r="BA31" s="1200"/>
      <c r="BB31" s="1201">
        <f>IF($BC$3="４週",AZ31/4,IF($BC$3="暦月",(AZ31/($BC$8/7)),""))</f>
        <v>0</v>
      </c>
      <c r="BC31" s="1200"/>
      <c r="BD31" s="1193"/>
      <c r="BE31" s="1194"/>
      <c r="BF31" s="1194"/>
      <c r="BG31" s="1194"/>
      <c r="BH31" s="1195"/>
    </row>
    <row r="32" spans="2:60" ht="20.25" customHeight="1">
      <c r="B32" s="98"/>
      <c r="C32" s="1177"/>
      <c r="D32" s="1178"/>
      <c r="E32" s="1179"/>
      <c r="F32" s="136"/>
      <c r="G32" s="99">
        <f>C30</f>
        <v>0</v>
      </c>
      <c r="H32" s="1189"/>
      <c r="I32" s="1165"/>
      <c r="J32" s="1166"/>
      <c r="K32" s="1166"/>
      <c r="L32" s="1167"/>
      <c r="M32" s="1155"/>
      <c r="N32" s="1156"/>
      <c r="O32" s="1157"/>
      <c r="P32" s="22" t="s">
        <v>73</v>
      </c>
      <c r="Q32" s="26"/>
      <c r="R32" s="26"/>
      <c r="S32" s="14"/>
      <c r="T32" s="47"/>
      <c r="U32" s="162" t="str">
        <f>IF(U30="","",VLOOKUP(U30,'シフト記号表（勤務時間帯）'!$D$6:$Z$47,23,FALSE))</f>
        <v/>
      </c>
      <c r="V32" s="163" t="str">
        <f>IF(V30="","",VLOOKUP(V30,'シフト記号表（勤務時間帯）'!$D$6:$Z$47,23,FALSE))</f>
        <v/>
      </c>
      <c r="W32" s="163" t="str">
        <f>IF(W30="","",VLOOKUP(W30,'シフト記号表（勤務時間帯）'!$D$6:$Z$47,23,FALSE))</f>
        <v/>
      </c>
      <c r="X32" s="163" t="str">
        <f>IF(X30="","",VLOOKUP(X30,'シフト記号表（勤務時間帯）'!$D$6:$Z$47,23,FALSE))</f>
        <v/>
      </c>
      <c r="Y32" s="163" t="str">
        <f>IF(Y30="","",VLOOKUP(Y30,'シフト記号表（勤務時間帯）'!$D$6:$Z$47,23,FALSE))</f>
        <v/>
      </c>
      <c r="Z32" s="163" t="str">
        <f>IF(Z30="","",VLOOKUP(Z30,'シフト記号表（勤務時間帯）'!$D$6:$Z$47,23,FALSE))</f>
        <v/>
      </c>
      <c r="AA32" s="164" t="str">
        <f>IF(AA30="","",VLOOKUP(AA30,'シフト記号表（勤務時間帯）'!$D$6:$Z$47,23,FALSE))</f>
        <v/>
      </c>
      <c r="AB32" s="162" t="str">
        <f>IF(AB30="","",VLOOKUP(AB30,'シフト記号表（勤務時間帯）'!$D$6:$Z$47,23,FALSE))</f>
        <v/>
      </c>
      <c r="AC32" s="163" t="str">
        <f>IF(AC30="","",VLOOKUP(AC30,'シフト記号表（勤務時間帯）'!$D$6:$Z$47,23,FALSE))</f>
        <v/>
      </c>
      <c r="AD32" s="163" t="str">
        <f>IF(AD30="","",VLOOKUP(AD30,'シフト記号表（勤務時間帯）'!$D$6:$Z$47,23,FALSE))</f>
        <v/>
      </c>
      <c r="AE32" s="163" t="str">
        <f>IF(AE30="","",VLOOKUP(AE30,'シフト記号表（勤務時間帯）'!$D$6:$Z$47,23,FALSE))</f>
        <v/>
      </c>
      <c r="AF32" s="163" t="str">
        <f>IF(AF30="","",VLOOKUP(AF30,'シフト記号表（勤務時間帯）'!$D$6:$Z$47,23,FALSE))</f>
        <v/>
      </c>
      <c r="AG32" s="163" t="str">
        <f>IF(AG30="","",VLOOKUP(AG30,'シフト記号表（勤務時間帯）'!$D$6:$Z$47,23,FALSE))</f>
        <v/>
      </c>
      <c r="AH32" s="164" t="str">
        <f>IF(AH30="","",VLOOKUP(AH30,'シフト記号表（勤務時間帯）'!$D$6:$Z$47,23,FALSE))</f>
        <v/>
      </c>
      <c r="AI32" s="162" t="str">
        <f>IF(AI30="","",VLOOKUP(AI30,'シフト記号表（勤務時間帯）'!$D$6:$Z$47,23,FALSE))</f>
        <v/>
      </c>
      <c r="AJ32" s="163" t="str">
        <f>IF(AJ30="","",VLOOKUP(AJ30,'シフト記号表（勤務時間帯）'!$D$6:$Z$47,23,FALSE))</f>
        <v/>
      </c>
      <c r="AK32" s="163" t="str">
        <f>IF(AK30="","",VLOOKUP(AK30,'シフト記号表（勤務時間帯）'!$D$6:$Z$47,23,FALSE))</f>
        <v/>
      </c>
      <c r="AL32" s="163" t="str">
        <f>IF(AL30="","",VLOOKUP(AL30,'シフト記号表（勤務時間帯）'!$D$6:$Z$47,23,FALSE))</f>
        <v/>
      </c>
      <c r="AM32" s="163" t="str">
        <f>IF(AM30="","",VLOOKUP(AM30,'シフト記号表（勤務時間帯）'!$D$6:$Z$47,23,FALSE))</f>
        <v/>
      </c>
      <c r="AN32" s="163" t="str">
        <f>IF(AN30="","",VLOOKUP(AN30,'シフト記号表（勤務時間帯）'!$D$6:$Z$47,23,FALSE))</f>
        <v/>
      </c>
      <c r="AO32" s="164" t="str">
        <f>IF(AO30="","",VLOOKUP(AO30,'シフト記号表（勤務時間帯）'!$D$6:$Z$47,23,FALSE))</f>
        <v/>
      </c>
      <c r="AP32" s="162" t="str">
        <f>IF(AP30="","",VLOOKUP(AP30,'シフト記号表（勤務時間帯）'!$D$6:$Z$47,23,FALSE))</f>
        <v/>
      </c>
      <c r="AQ32" s="163" t="str">
        <f>IF(AQ30="","",VLOOKUP(AQ30,'シフト記号表（勤務時間帯）'!$D$6:$Z$47,23,FALSE))</f>
        <v/>
      </c>
      <c r="AR32" s="163" t="str">
        <f>IF(AR30="","",VLOOKUP(AR30,'シフト記号表（勤務時間帯）'!$D$6:$Z$47,23,FALSE))</f>
        <v/>
      </c>
      <c r="AS32" s="163" t="str">
        <f>IF(AS30="","",VLOOKUP(AS30,'シフト記号表（勤務時間帯）'!$D$6:$Z$47,23,FALSE))</f>
        <v/>
      </c>
      <c r="AT32" s="163" t="str">
        <f>IF(AT30="","",VLOOKUP(AT30,'シフト記号表（勤務時間帯）'!$D$6:$Z$47,23,FALSE))</f>
        <v/>
      </c>
      <c r="AU32" s="163" t="str">
        <f>IF(AU30="","",VLOOKUP(AU30,'シフト記号表（勤務時間帯）'!$D$6:$Z$47,23,FALSE))</f>
        <v/>
      </c>
      <c r="AV32" s="164" t="str">
        <f>IF(AV30="","",VLOOKUP(AV30,'シフト記号表（勤務時間帯）'!$D$6:$Z$47,23,FALSE))</f>
        <v/>
      </c>
      <c r="AW32" s="162" t="str">
        <f>IF(AW30="","",VLOOKUP(AW30,'シフト記号表（勤務時間帯）'!$D$6:$Z$47,23,FALSE))</f>
        <v/>
      </c>
      <c r="AX32" s="163" t="str">
        <f>IF(AX30="","",VLOOKUP(AX30,'シフト記号表（勤務時間帯）'!$D$6:$Z$47,23,FALSE))</f>
        <v/>
      </c>
      <c r="AY32" s="163" t="str">
        <f>IF(AY30="","",VLOOKUP(AY30,'シフト記号表（勤務時間帯）'!$D$6:$Z$47,23,FALSE))</f>
        <v/>
      </c>
      <c r="AZ32" s="1202">
        <f>IF($BC$3="４週",SUM(U32:AV32),IF($BC$3="暦月",SUM(U32:AY32),""))</f>
        <v>0</v>
      </c>
      <c r="BA32" s="1203"/>
      <c r="BB32" s="1204">
        <f>IF($BC$3="４週",AZ32/4,IF($BC$3="暦月",(AZ32/($BC$8/7)),""))</f>
        <v>0</v>
      </c>
      <c r="BC32" s="1203"/>
      <c r="BD32" s="1196"/>
      <c r="BE32" s="1197"/>
      <c r="BF32" s="1197"/>
      <c r="BG32" s="1197"/>
      <c r="BH32" s="1198"/>
    </row>
    <row r="33" spans="2:60" ht="20.25" customHeight="1">
      <c r="B33" s="100"/>
      <c r="C33" s="1171"/>
      <c r="D33" s="1172"/>
      <c r="E33" s="1173"/>
      <c r="F33" s="95"/>
      <c r="G33" s="97"/>
      <c r="H33" s="1183"/>
      <c r="I33" s="1159"/>
      <c r="J33" s="1160"/>
      <c r="K33" s="1160"/>
      <c r="L33" s="1161"/>
      <c r="M33" s="1149"/>
      <c r="N33" s="1150"/>
      <c r="O33" s="1151"/>
      <c r="P33" s="18" t="s">
        <v>18</v>
      </c>
      <c r="Q33" s="24"/>
      <c r="R33" s="24"/>
      <c r="S33" s="12"/>
      <c r="T33" s="48"/>
      <c r="U33" s="165"/>
      <c r="V33" s="166"/>
      <c r="W33" s="166"/>
      <c r="X33" s="166"/>
      <c r="Y33" s="166"/>
      <c r="Z33" s="166"/>
      <c r="AA33" s="167"/>
      <c r="AB33" s="165"/>
      <c r="AC33" s="166"/>
      <c r="AD33" s="166"/>
      <c r="AE33" s="166"/>
      <c r="AF33" s="166"/>
      <c r="AG33" s="166"/>
      <c r="AH33" s="167"/>
      <c r="AI33" s="165"/>
      <c r="AJ33" s="166"/>
      <c r="AK33" s="166"/>
      <c r="AL33" s="166"/>
      <c r="AM33" s="166"/>
      <c r="AN33" s="166"/>
      <c r="AO33" s="167"/>
      <c r="AP33" s="165"/>
      <c r="AQ33" s="166"/>
      <c r="AR33" s="166"/>
      <c r="AS33" s="166"/>
      <c r="AT33" s="166"/>
      <c r="AU33" s="166"/>
      <c r="AV33" s="167"/>
      <c r="AW33" s="165"/>
      <c r="AX33" s="166"/>
      <c r="AY33" s="166"/>
      <c r="AZ33" s="1158"/>
      <c r="BA33" s="1146"/>
      <c r="BB33" s="1145"/>
      <c r="BC33" s="1146"/>
      <c r="BD33" s="1190"/>
      <c r="BE33" s="1191"/>
      <c r="BF33" s="1191"/>
      <c r="BG33" s="1191"/>
      <c r="BH33" s="1192"/>
    </row>
    <row r="34" spans="2:60" ht="20.25" customHeight="1">
      <c r="B34" s="96">
        <f>B31+1</f>
        <v>5</v>
      </c>
      <c r="C34" s="1174"/>
      <c r="D34" s="1175"/>
      <c r="E34" s="1176"/>
      <c r="F34" s="95">
        <f>C33</f>
        <v>0</v>
      </c>
      <c r="G34" s="97"/>
      <c r="H34" s="1184"/>
      <c r="I34" s="1162"/>
      <c r="J34" s="1163"/>
      <c r="K34" s="1163"/>
      <c r="L34" s="1164"/>
      <c r="M34" s="1152"/>
      <c r="N34" s="1153"/>
      <c r="O34" s="1154"/>
      <c r="P34" s="20" t="s">
        <v>72</v>
      </c>
      <c r="Q34" s="21"/>
      <c r="R34" s="21"/>
      <c r="S34" s="16"/>
      <c r="T34" s="46"/>
      <c r="U34" s="159" t="str">
        <f>IF(U33="","",VLOOKUP(U33,'シフト記号表（勤務時間帯）'!$D$6:$X$47,21,FALSE))</f>
        <v/>
      </c>
      <c r="V34" s="160" t="str">
        <f>IF(V33="","",VLOOKUP(V33,'シフト記号表（勤務時間帯）'!$D$6:$X$47,21,FALSE))</f>
        <v/>
      </c>
      <c r="W34" s="160" t="str">
        <f>IF(W33="","",VLOOKUP(W33,'シフト記号表（勤務時間帯）'!$D$6:$X$47,21,FALSE))</f>
        <v/>
      </c>
      <c r="X34" s="160" t="str">
        <f>IF(X33="","",VLOOKUP(X33,'シフト記号表（勤務時間帯）'!$D$6:$X$47,21,FALSE))</f>
        <v/>
      </c>
      <c r="Y34" s="160" t="str">
        <f>IF(Y33="","",VLOOKUP(Y33,'シフト記号表（勤務時間帯）'!$D$6:$X$47,21,FALSE))</f>
        <v/>
      </c>
      <c r="Z34" s="160" t="str">
        <f>IF(Z33="","",VLOOKUP(Z33,'シフト記号表（勤務時間帯）'!$D$6:$X$47,21,FALSE))</f>
        <v/>
      </c>
      <c r="AA34" s="161" t="str">
        <f>IF(AA33="","",VLOOKUP(AA33,'シフト記号表（勤務時間帯）'!$D$6:$X$47,21,FALSE))</f>
        <v/>
      </c>
      <c r="AB34" s="159" t="str">
        <f>IF(AB33="","",VLOOKUP(AB33,'シフト記号表（勤務時間帯）'!$D$6:$X$47,21,FALSE))</f>
        <v/>
      </c>
      <c r="AC34" s="160" t="str">
        <f>IF(AC33="","",VLOOKUP(AC33,'シフト記号表（勤務時間帯）'!$D$6:$X$47,21,FALSE))</f>
        <v/>
      </c>
      <c r="AD34" s="160" t="str">
        <f>IF(AD33="","",VLOOKUP(AD33,'シフト記号表（勤務時間帯）'!$D$6:$X$47,21,FALSE))</f>
        <v/>
      </c>
      <c r="AE34" s="160" t="str">
        <f>IF(AE33="","",VLOOKUP(AE33,'シフト記号表（勤務時間帯）'!$D$6:$X$47,21,FALSE))</f>
        <v/>
      </c>
      <c r="AF34" s="160" t="str">
        <f>IF(AF33="","",VLOOKUP(AF33,'シフト記号表（勤務時間帯）'!$D$6:$X$47,21,FALSE))</f>
        <v/>
      </c>
      <c r="AG34" s="160" t="str">
        <f>IF(AG33="","",VLOOKUP(AG33,'シフト記号表（勤務時間帯）'!$D$6:$X$47,21,FALSE))</f>
        <v/>
      </c>
      <c r="AH34" s="161" t="str">
        <f>IF(AH33="","",VLOOKUP(AH33,'シフト記号表（勤務時間帯）'!$D$6:$X$47,21,FALSE))</f>
        <v/>
      </c>
      <c r="AI34" s="159" t="str">
        <f>IF(AI33="","",VLOOKUP(AI33,'シフト記号表（勤務時間帯）'!$D$6:$X$47,21,FALSE))</f>
        <v/>
      </c>
      <c r="AJ34" s="160" t="str">
        <f>IF(AJ33="","",VLOOKUP(AJ33,'シフト記号表（勤務時間帯）'!$D$6:$X$47,21,FALSE))</f>
        <v/>
      </c>
      <c r="AK34" s="160" t="str">
        <f>IF(AK33="","",VLOOKUP(AK33,'シフト記号表（勤務時間帯）'!$D$6:$X$47,21,FALSE))</f>
        <v/>
      </c>
      <c r="AL34" s="160" t="str">
        <f>IF(AL33="","",VLOOKUP(AL33,'シフト記号表（勤務時間帯）'!$D$6:$X$47,21,FALSE))</f>
        <v/>
      </c>
      <c r="AM34" s="160" t="str">
        <f>IF(AM33="","",VLOOKUP(AM33,'シフト記号表（勤務時間帯）'!$D$6:$X$47,21,FALSE))</f>
        <v/>
      </c>
      <c r="AN34" s="160" t="str">
        <f>IF(AN33="","",VLOOKUP(AN33,'シフト記号表（勤務時間帯）'!$D$6:$X$47,21,FALSE))</f>
        <v/>
      </c>
      <c r="AO34" s="161" t="str">
        <f>IF(AO33="","",VLOOKUP(AO33,'シフト記号表（勤務時間帯）'!$D$6:$X$47,21,FALSE))</f>
        <v/>
      </c>
      <c r="AP34" s="159" t="str">
        <f>IF(AP33="","",VLOOKUP(AP33,'シフト記号表（勤務時間帯）'!$D$6:$X$47,21,FALSE))</f>
        <v/>
      </c>
      <c r="AQ34" s="160" t="str">
        <f>IF(AQ33="","",VLOOKUP(AQ33,'シフト記号表（勤務時間帯）'!$D$6:$X$47,21,FALSE))</f>
        <v/>
      </c>
      <c r="AR34" s="160" t="str">
        <f>IF(AR33="","",VLOOKUP(AR33,'シフト記号表（勤務時間帯）'!$D$6:$X$47,21,FALSE))</f>
        <v/>
      </c>
      <c r="AS34" s="160" t="str">
        <f>IF(AS33="","",VLOOKUP(AS33,'シフト記号表（勤務時間帯）'!$D$6:$X$47,21,FALSE))</f>
        <v/>
      </c>
      <c r="AT34" s="160" t="str">
        <f>IF(AT33="","",VLOOKUP(AT33,'シフト記号表（勤務時間帯）'!$D$6:$X$47,21,FALSE))</f>
        <v/>
      </c>
      <c r="AU34" s="160" t="str">
        <f>IF(AU33="","",VLOOKUP(AU33,'シフト記号表（勤務時間帯）'!$D$6:$X$47,21,FALSE))</f>
        <v/>
      </c>
      <c r="AV34" s="161" t="str">
        <f>IF(AV33="","",VLOOKUP(AV33,'シフト記号表（勤務時間帯）'!$D$6:$X$47,21,FALSE))</f>
        <v/>
      </c>
      <c r="AW34" s="159" t="str">
        <f>IF(AW33="","",VLOOKUP(AW33,'シフト記号表（勤務時間帯）'!$D$6:$X$47,21,FALSE))</f>
        <v/>
      </c>
      <c r="AX34" s="160" t="str">
        <f>IF(AX33="","",VLOOKUP(AX33,'シフト記号表（勤務時間帯）'!$D$6:$X$47,21,FALSE))</f>
        <v/>
      </c>
      <c r="AY34" s="160" t="str">
        <f>IF(AY33="","",VLOOKUP(AY33,'シフト記号表（勤務時間帯）'!$D$6:$X$47,21,FALSE))</f>
        <v/>
      </c>
      <c r="AZ34" s="1199">
        <f>IF($BC$3="４週",SUM(U34:AV34),IF($BC$3="暦月",SUM(U34:AY34),""))</f>
        <v>0</v>
      </c>
      <c r="BA34" s="1200"/>
      <c r="BB34" s="1201">
        <f>IF($BC$3="４週",AZ34/4,IF($BC$3="暦月",(AZ34/($BC$8/7)),""))</f>
        <v>0</v>
      </c>
      <c r="BC34" s="1200"/>
      <c r="BD34" s="1193"/>
      <c r="BE34" s="1194"/>
      <c r="BF34" s="1194"/>
      <c r="BG34" s="1194"/>
      <c r="BH34" s="1195"/>
    </row>
    <row r="35" spans="2:60" ht="20.25" customHeight="1">
      <c r="B35" s="98"/>
      <c r="C35" s="1177"/>
      <c r="D35" s="1178"/>
      <c r="E35" s="1179"/>
      <c r="F35" s="136"/>
      <c r="G35" s="99">
        <f>C33</f>
        <v>0</v>
      </c>
      <c r="H35" s="1189"/>
      <c r="I35" s="1165"/>
      <c r="J35" s="1166"/>
      <c r="K35" s="1166"/>
      <c r="L35" s="1167"/>
      <c r="M35" s="1155"/>
      <c r="N35" s="1156"/>
      <c r="O35" s="1157"/>
      <c r="P35" s="22" t="s">
        <v>73</v>
      </c>
      <c r="Q35" s="23"/>
      <c r="R35" s="23"/>
      <c r="S35" s="15"/>
      <c r="T35" s="50"/>
      <c r="U35" s="162" t="str">
        <f>IF(U33="","",VLOOKUP(U33,'シフト記号表（勤務時間帯）'!$D$6:$Z$47,23,FALSE))</f>
        <v/>
      </c>
      <c r="V35" s="163" t="str">
        <f>IF(V33="","",VLOOKUP(V33,'シフト記号表（勤務時間帯）'!$D$6:$Z$47,23,FALSE))</f>
        <v/>
      </c>
      <c r="W35" s="163" t="str">
        <f>IF(W33="","",VLOOKUP(W33,'シフト記号表（勤務時間帯）'!$D$6:$Z$47,23,FALSE))</f>
        <v/>
      </c>
      <c r="X35" s="163" t="str">
        <f>IF(X33="","",VLOOKUP(X33,'シフト記号表（勤務時間帯）'!$D$6:$Z$47,23,FALSE))</f>
        <v/>
      </c>
      <c r="Y35" s="163" t="str">
        <f>IF(Y33="","",VLOOKUP(Y33,'シフト記号表（勤務時間帯）'!$D$6:$Z$47,23,FALSE))</f>
        <v/>
      </c>
      <c r="Z35" s="163" t="str">
        <f>IF(Z33="","",VLOOKUP(Z33,'シフト記号表（勤務時間帯）'!$D$6:$Z$47,23,FALSE))</f>
        <v/>
      </c>
      <c r="AA35" s="164" t="str">
        <f>IF(AA33="","",VLOOKUP(AA33,'シフト記号表（勤務時間帯）'!$D$6:$Z$47,23,FALSE))</f>
        <v/>
      </c>
      <c r="AB35" s="162" t="str">
        <f>IF(AB33="","",VLOOKUP(AB33,'シフト記号表（勤務時間帯）'!$D$6:$Z$47,23,FALSE))</f>
        <v/>
      </c>
      <c r="AC35" s="163" t="str">
        <f>IF(AC33="","",VLOOKUP(AC33,'シフト記号表（勤務時間帯）'!$D$6:$Z$47,23,FALSE))</f>
        <v/>
      </c>
      <c r="AD35" s="163" t="str">
        <f>IF(AD33="","",VLOOKUP(AD33,'シフト記号表（勤務時間帯）'!$D$6:$Z$47,23,FALSE))</f>
        <v/>
      </c>
      <c r="AE35" s="163" t="str">
        <f>IF(AE33="","",VLOOKUP(AE33,'シフト記号表（勤務時間帯）'!$D$6:$Z$47,23,FALSE))</f>
        <v/>
      </c>
      <c r="AF35" s="163" t="str">
        <f>IF(AF33="","",VLOOKUP(AF33,'シフト記号表（勤務時間帯）'!$D$6:$Z$47,23,FALSE))</f>
        <v/>
      </c>
      <c r="AG35" s="163" t="str">
        <f>IF(AG33="","",VLOOKUP(AG33,'シフト記号表（勤務時間帯）'!$D$6:$Z$47,23,FALSE))</f>
        <v/>
      </c>
      <c r="AH35" s="164" t="str">
        <f>IF(AH33="","",VLOOKUP(AH33,'シフト記号表（勤務時間帯）'!$D$6:$Z$47,23,FALSE))</f>
        <v/>
      </c>
      <c r="AI35" s="162" t="str">
        <f>IF(AI33="","",VLOOKUP(AI33,'シフト記号表（勤務時間帯）'!$D$6:$Z$47,23,FALSE))</f>
        <v/>
      </c>
      <c r="AJ35" s="163" t="str">
        <f>IF(AJ33="","",VLOOKUP(AJ33,'シフト記号表（勤務時間帯）'!$D$6:$Z$47,23,FALSE))</f>
        <v/>
      </c>
      <c r="AK35" s="163" t="str">
        <f>IF(AK33="","",VLOOKUP(AK33,'シフト記号表（勤務時間帯）'!$D$6:$Z$47,23,FALSE))</f>
        <v/>
      </c>
      <c r="AL35" s="163" t="str">
        <f>IF(AL33="","",VLOOKUP(AL33,'シフト記号表（勤務時間帯）'!$D$6:$Z$47,23,FALSE))</f>
        <v/>
      </c>
      <c r="AM35" s="163" t="str">
        <f>IF(AM33="","",VLOOKUP(AM33,'シフト記号表（勤務時間帯）'!$D$6:$Z$47,23,FALSE))</f>
        <v/>
      </c>
      <c r="AN35" s="163" t="str">
        <f>IF(AN33="","",VLOOKUP(AN33,'シフト記号表（勤務時間帯）'!$D$6:$Z$47,23,FALSE))</f>
        <v/>
      </c>
      <c r="AO35" s="164" t="str">
        <f>IF(AO33="","",VLOOKUP(AO33,'シフト記号表（勤務時間帯）'!$D$6:$Z$47,23,FALSE))</f>
        <v/>
      </c>
      <c r="AP35" s="162" t="str">
        <f>IF(AP33="","",VLOOKUP(AP33,'シフト記号表（勤務時間帯）'!$D$6:$Z$47,23,FALSE))</f>
        <v/>
      </c>
      <c r="AQ35" s="163" t="str">
        <f>IF(AQ33="","",VLOOKUP(AQ33,'シフト記号表（勤務時間帯）'!$D$6:$Z$47,23,FALSE))</f>
        <v/>
      </c>
      <c r="AR35" s="163" t="str">
        <f>IF(AR33="","",VLOOKUP(AR33,'シフト記号表（勤務時間帯）'!$D$6:$Z$47,23,FALSE))</f>
        <v/>
      </c>
      <c r="AS35" s="163" t="str">
        <f>IF(AS33="","",VLOOKUP(AS33,'シフト記号表（勤務時間帯）'!$D$6:$Z$47,23,FALSE))</f>
        <v/>
      </c>
      <c r="AT35" s="163" t="str">
        <f>IF(AT33="","",VLOOKUP(AT33,'シフト記号表（勤務時間帯）'!$D$6:$Z$47,23,FALSE))</f>
        <v/>
      </c>
      <c r="AU35" s="163" t="str">
        <f>IF(AU33="","",VLOOKUP(AU33,'シフト記号表（勤務時間帯）'!$D$6:$Z$47,23,FALSE))</f>
        <v/>
      </c>
      <c r="AV35" s="164" t="str">
        <f>IF(AV33="","",VLOOKUP(AV33,'シフト記号表（勤務時間帯）'!$D$6:$Z$47,23,FALSE))</f>
        <v/>
      </c>
      <c r="AW35" s="162" t="str">
        <f>IF(AW33="","",VLOOKUP(AW33,'シフト記号表（勤務時間帯）'!$D$6:$Z$47,23,FALSE))</f>
        <v/>
      </c>
      <c r="AX35" s="163" t="str">
        <f>IF(AX33="","",VLOOKUP(AX33,'シフト記号表（勤務時間帯）'!$D$6:$Z$47,23,FALSE))</f>
        <v/>
      </c>
      <c r="AY35" s="163" t="str">
        <f>IF(AY33="","",VLOOKUP(AY33,'シフト記号表（勤務時間帯）'!$D$6:$Z$47,23,FALSE))</f>
        <v/>
      </c>
      <c r="AZ35" s="1202">
        <f>IF($BC$3="４週",SUM(U35:AV35),IF($BC$3="暦月",SUM(U35:AY35),""))</f>
        <v>0</v>
      </c>
      <c r="BA35" s="1203"/>
      <c r="BB35" s="1204">
        <f>IF($BC$3="４週",AZ35/4,IF($BC$3="暦月",(AZ35/($BC$8/7)),""))</f>
        <v>0</v>
      </c>
      <c r="BC35" s="1203"/>
      <c r="BD35" s="1196"/>
      <c r="BE35" s="1197"/>
      <c r="BF35" s="1197"/>
      <c r="BG35" s="1197"/>
      <c r="BH35" s="1198"/>
    </row>
    <row r="36" spans="2:60" ht="20.25" customHeight="1">
      <c r="B36" s="100"/>
      <c r="C36" s="1171"/>
      <c r="D36" s="1172"/>
      <c r="E36" s="1173"/>
      <c r="F36" s="95"/>
      <c r="G36" s="97"/>
      <c r="H36" s="1183"/>
      <c r="I36" s="1159"/>
      <c r="J36" s="1160"/>
      <c r="K36" s="1160"/>
      <c r="L36" s="1161"/>
      <c r="M36" s="1149"/>
      <c r="N36" s="1150"/>
      <c r="O36" s="1151"/>
      <c r="P36" s="18" t="s">
        <v>18</v>
      </c>
      <c r="Q36" s="25"/>
      <c r="R36" s="25"/>
      <c r="S36" s="13"/>
      <c r="T36" s="51"/>
      <c r="U36" s="165"/>
      <c r="V36" s="166"/>
      <c r="W36" s="166"/>
      <c r="X36" s="166"/>
      <c r="Y36" s="166"/>
      <c r="Z36" s="166"/>
      <c r="AA36" s="167"/>
      <c r="AB36" s="165"/>
      <c r="AC36" s="166"/>
      <c r="AD36" s="166"/>
      <c r="AE36" s="166"/>
      <c r="AF36" s="166"/>
      <c r="AG36" s="166"/>
      <c r="AH36" s="167"/>
      <c r="AI36" s="165"/>
      <c r="AJ36" s="166"/>
      <c r="AK36" s="166"/>
      <c r="AL36" s="166"/>
      <c r="AM36" s="166"/>
      <c r="AN36" s="166"/>
      <c r="AO36" s="167"/>
      <c r="AP36" s="165"/>
      <c r="AQ36" s="166"/>
      <c r="AR36" s="166"/>
      <c r="AS36" s="166"/>
      <c r="AT36" s="166"/>
      <c r="AU36" s="166"/>
      <c r="AV36" s="167"/>
      <c r="AW36" s="165"/>
      <c r="AX36" s="166"/>
      <c r="AY36" s="166"/>
      <c r="AZ36" s="1158"/>
      <c r="BA36" s="1146"/>
      <c r="BB36" s="1145"/>
      <c r="BC36" s="1146"/>
      <c r="BD36" s="1190"/>
      <c r="BE36" s="1191"/>
      <c r="BF36" s="1191"/>
      <c r="BG36" s="1191"/>
      <c r="BH36" s="1192"/>
    </row>
    <row r="37" spans="2:60" ht="20.25" customHeight="1">
      <c r="B37" s="96">
        <f>B34+1</f>
        <v>6</v>
      </c>
      <c r="C37" s="1174"/>
      <c r="D37" s="1175"/>
      <c r="E37" s="1176"/>
      <c r="F37" s="95">
        <f>C36</f>
        <v>0</v>
      </c>
      <c r="G37" s="97"/>
      <c r="H37" s="1184"/>
      <c r="I37" s="1162"/>
      <c r="J37" s="1163"/>
      <c r="K37" s="1163"/>
      <c r="L37" s="1164"/>
      <c r="M37" s="1152"/>
      <c r="N37" s="1153"/>
      <c r="O37" s="1154"/>
      <c r="P37" s="20" t="s">
        <v>72</v>
      </c>
      <c r="Q37" s="21"/>
      <c r="R37" s="21"/>
      <c r="S37" s="16"/>
      <c r="T37" s="46"/>
      <c r="U37" s="159" t="str">
        <f>IF(U36="","",VLOOKUP(U36,'シフト記号表（勤務時間帯）'!$D$6:$X$47,21,FALSE))</f>
        <v/>
      </c>
      <c r="V37" s="160" t="str">
        <f>IF(V36="","",VLOOKUP(V36,'シフト記号表（勤務時間帯）'!$D$6:$X$47,21,FALSE))</f>
        <v/>
      </c>
      <c r="W37" s="160" t="str">
        <f>IF(W36="","",VLOOKUP(W36,'シフト記号表（勤務時間帯）'!$D$6:$X$47,21,FALSE))</f>
        <v/>
      </c>
      <c r="X37" s="160" t="str">
        <f>IF(X36="","",VLOOKUP(X36,'シフト記号表（勤務時間帯）'!$D$6:$X$47,21,FALSE))</f>
        <v/>
      </c>
      <c r="Y37" s="160" t="str">
        <f>IF(Y36="","",VLOOKUP(Y36,'シフト記号表（勤務時間帯）'!$D$6:$X$47,21,FALSE))</f>
        <v/>
      </c>
      <c r="Z37" s="160" t="str">
        <f>IF(Z36="","",VLOOKUP(Z36,'シフト記号表（勤務時間帯）'!$D$6:$X$47,21,FALSE))</f>
        <v/>
      </c>
      <c r="AA37" s="161" t="str">
        <f>IF(AA36="","",VLOOKUP(AA36,'シフト記号表（勤務時間帯）'!$D$6:$X$47,21,FALSE))</f>
        <v/>
      </c>
      <c r="AB37" s="159" t="str">
        <f>IF(AB36="","",VLOOKUP(AB36,'シフト記号表（勤務時間帯）'!$D$6:$X$47,21,FALSE))</f>
        <v/>
      </c>
      <c r="AC37" s="160" t="str">
        <f>IF(AC36="","",VLOOKUP(AC36,'シフト記号表（勤務時間帯）'!$D$6:$X$47,21,FALSE))</f>
        <v/>
      </c>
      <c r="AD37" s="160" t="str">
        <f>IF(AD36="","",VLOOKUP(AD36,'シフト記号表（勤務時間帯）'!$D$6:$X$47,21,FALSE))</f>
        <v/>
      </c>
      <c r="AE37" s="160" t="str">
        <f>IF(AE36="","",VLOOKUP(AE36,'シフト記号表（勤務時間帯）'!$D$6:$X$47,21,FALSE))</f>
        <v/>
      </c>
      <c r="AF37" s="160" t="str">
        <f>IF(AF36="","",VLOOKUP(AF36,'シフト記号表（勤務時間帯）'!$D$6:$X$47,21,FALSE))</f>
        <v/>
      </c>
      <c r="AG37" s="160" t="str">
        <f>IF(AG36="","",VLOOKUP(AG36,'シフト記号表（勤務時間帯）'!$D$6:$X$47,21,FALSE))</f>
        <v/>
      </c>
      <c r="AH37" s="161" t="str">
        <f>IF(AH36="","",VLOOKUP(AH36,'シフト記号表（勤務時間帯）'!$D$6:$X$47,21,FALSE))</f>
        <v/>
      </c>
      <c r="AI37" s="159" t="str">
        <f>IF(AI36="","",VLOOKUP(AI36,'シフト記号表（勤務時間帯）'!$D$6:$X$47,21,FALSE))</f>
        <v/>
      </c>
      <c r="AJ37" s="160" t="str">
        <f>IF(AJ36="","",VLOOKUP(AJ36,'シフト記号表（勤務時間帯）'!$D$6:$X$47,21,FALSE))</f>
        <v/>
      </c>
      <c r="AK37" s="160" t="str">
        <f>IF(AK36="","",VLOOKUP(AK36,'シフト記号表（勤務時間帯）'!$D$6:$X$47,21,FALSE))</f>
        <v/>
      </c>
      <c r="AL37" s="160" t="str">
        <f>IF(AL36="","",VLOOKUP(AL36,'シフト記号表（勤務時間帯）'!$D$6:$X$47,21,FALSE))</f>
        <v/>
      </c>
      <c r="AM37" s="160" t="str">
        <f>IF(AM36="","",VLOOKUP(AM36,'シフト記号表（勤務時間帯）'!$D$6:$X$47,21,FALSE))</f>
        <v/>
      </c>
      <c r="AN37" s="160" t="str">
        <f>IF(AN36="","",VLOOKUP(AN36,'シフト記号表（勤務時間帯）'!$D$6:$X$47,21,FALSE))</f>
        <v/>
      </c>
      <c r="AO37" s="161" t="str">
        <f>IF(AO36="","",VLOOKUP(AO36,'シフト記号表（勤務時間帯）'!$D$6:$X$47,21,FALSE))</f>
        <v/>
      </c>
      <c r="AP37" s="159" t="str">
        <f>IF(AP36="","",VLOOKUP(AP36,'シフト記号表（勤務時間帯）'!$D$6:$X$47,21,FALSE))</f>
        <v/>
      </c>
      <c r="AQ37" s="160" t="str">
        <f>IF(AQ36="","",VLOOKUP(AQ36,'シフト記号表（勤務時間帯）'!$D$6:$X$47,21,FALSE))</f>
        <v/>
      </c>
      <c r="AR37" s="160" t="str">
        <f>IF(AR36="","",VLOOKUP(AR36,'シフト記号表（勤務時間帯）'!$D$6:$X$47,21,FALSE))</f>
        <v/>
      </c>
      <c r="AS37" s="160" t="str">
        <f>IF(AS36="","",VLOOKUP(AS36,'シフト記号表（勤務時間帯）'!$D$6:$X$47,21,FALSE))</f>
        <v/>
      </c>
      <c r="AT37" s="160" t="str">
        <f>IF(AT36="","",VLOOKUP(AT36,'シフト記号表（勤務時間帯）'!$D$6:$X$47,21,FALSE))</f>
        <v/>
      </c>
      <c r="AU37" s="160" t="str">
        <f>IF(AU36="","",VLOOKUP(AU36,'シフト記号表（勤務時間帯）'!$D$6:$X$47,21,FALSE))</f>
        <v/>
      </c>
      <c r="AV37" s="161" t="str">
        <f>IF(AV36="","",VLOOKUP(AV36,'シフト記号表（勤務時間帯）'!$D$6:$X$47,21,FALSE))</f>
        <v/>
      </c>
      <c r="AW37" s="159" t="str">
        <f>IF(AW36="","",VLOOKUP(AW36,'シフト記号表（勤務時間帯）'!$D$6:$X$47,21,FALSE))</f>
        <v/>
      </c>
      <c r="AX37" s="160" t="str">
        <f>IF(AX36="","",VLOOKUP(AX36,'シフト記号表（勤務時間帯）'!$D$6:$X$47,21,FALSE))</f>
        <v/>
      </c>
      <c r="AY37" s="160" t="str">
        <f>IF(AY36="","",VLOOKUP(AY36,'シフト記号表（勤務時間帯）'!$D$6:$X$47,21,FALSE))</f>
        <v/>
      </c>
      <c r="AZ37" s="1199">
        <f>IF($BC$3="４週",SUM(U37:AV37),IF($BC$3="暦月",SUM(U37:AY37),""))</f>
        <v>0</v>
      </c>
      <c r="BA37" s="1200"/>
      <c r="BB37" s="1201">
        <f>IF($BC$3="４週",AZ37/4,IF($BC$3="暦月",(AZ37/($BC$8/7)),""))</f>
        <v>0</v>
      </c>
      <c r="BC37" s="1200"/>
      <c r="BD37" s="1193"/>
      <c r="BE37" s="1194"/>
      <c r="BF37" s="1194"/>
      <c r="BG37" s="1194"/>
      <c r="BH37" s="1195"/>
    </row>
    <row r="38" spans="2:60" ht="20.25" customHeight="1">
      <c r="B38" s="98"/>
      <c r="C38" s="1177"/>
      <c r="D38" s="1178"/>
      <c r="E38" s="1179"/>
      <c r="F38" s="136"/>
      <c r="G38" s="99">
        <f>C36</f>
        <v>0</v>
      </c>
      <c r="H38" s="1189"/>
      <c r="I38" s="1165"/>
      <c r="J38" s="1166"/>
      <c r="K38" s="1166"/>
      <c r="L38" s="1167"/>
      <c r="M38" s="1155"/>
      <c r="N38" s="1156"/>
      <c r="O38" s="1157"/>
      <c r="P38" s="22" t="s">
        <v>73</v>
      </c>
      <c r="Q38" s="26"/>
      <c r="R38" s="26"/>
      <c r="S38" s="14"/>
      <c r="T38" s="47"/>
      <c r="U38" s="162" t="str">
        <f>IF(U36="","",VLOOKUP(U36,'シフト記号表（勤務時間帯）'!$D$6:$Z$47,23,FALSE))</f>
        <v/>
      </c>
      <c r="V38" s="163" t="str">
        <f>IF(V36="","",VLOOKUP(V36,'シフト記号表（勤務時間帯）'!$D$6:$Z$47,23,FALSE))</f>
        <v/>
      </c>
      <c r="W38" s="163" t="str">
        <f>IF(W36="","",VLOOKUP(W36,'シフト記号表（勤務時間帯）'!$D$6:$Z$47,23,FALSE))</f>
        <v/>
      </c>
      <c r="X38" s="163" t="str">
        <f>IF(X36="","",VLOOKUP(X36,'シフト記号表（勤務時間帯）'!$D$6:$Z$47,23,FALSE))</f>
        <v/>
      </c>
      <c r="Y38" s="163" t="str">
        <f>IF(Y36="","",VLOOKUP(Y36,'シフト記号表（勤務時間帯）'!$D$6:$Z$47,23,FALSE))</f>
        <v/>
      </c>
      <c r="Z38" s="163" t="str">
        <f>IF(Z36="","",VLOOKUP(Z36,'シフト記号表（勤務時間帯）'!$D$6:$Z$47,23,FALSE))</f>
        <v/>
      </c>
      <c r="AA38" s="164" t="str">
        <f>IF(AA36="","",VLOOKUP(AA36,'シフト記号表（勤務時間帯）'!$D$6:$Z$47,23,FALSE))</f>
        <v/>
      </c>
      <c r="AB38" s="162" t="str">
        <f>IF(AB36="","",VLOOKUP(AB36,'シフト記号表（勤務時間帯）'!$D$6:$Z$47,23,FALSE))</f>
        <v/>
      </c>
      <c r="AC38" s="163" t="str">
        <f>IF(AC36="","",VLOOKUP(AC36,'シフト記号表（勤務時間帯）'!$D$6:$Z$47,23,FALSE))</f>
        <v/>
      </c>
      <c r="AD38" s="163" t="str">
        <f>IF(AD36="","",VLOOKUP(AD36,'シフト記号表（勤務時間帯）'!$D$6:$Z$47,23,FALSE))</f>
        <v/>
      </c>
      <c r="AE38" s="163" t="str">
        <f>IF(AE36="","",VLOOKUP(AE36,'シフト記号表（勤務時間帯）'!$D$6:$Z$47,23,FALSE))</f>
        <v/>
      </c>
      <c r="AF38" s="163" t="str">
        <f>IF(AF36="","",VLOOKUP(AF36,'シフト記号表（勤務時間帯）'!$D$6:$Z$47,23,FALSE))</f>
        <v/>
      </c>
      <c r="AG38" s="163" t="str">
        <f>IF(AG36="","",VLOOKUP(AG36,'シフト記号表（勤務時間帯）'!$D$6:$Z$47,23,FALSE))</f>
        <v/>
      </c>
      <c r="AH38" s="164" t="str">
        <f>IF(AH36="","",VLOOKUP(AH36,'シフト記号表（勤務時間帯）'!$D$6:$Z$47,23,FALSE))</f>
        <v/>
      </c>
      <c r="AI38" s="162" t="str">
        <f>IF(AI36="","",VLOOKUP(AI36,'シフト記号表（勤務時間帯）'!$D$6:$Z$47,23,FALSE))</f>
        <v/>
      </c>
      <c r="AJ38" s="163" t="str">
        <f>IF(AJ36="","",VLOOKUP(AJ36,'シフト記号表（勤務時間帯）'!$D$6:$Z$47,23,FALSE))</f>
        <v/>
      </c>
      <c r="AK38" s="163" t="str">
        <f>IF(AK36="","",VLOOKUP(AK36,'シフト記号表（勤務時間帯）'!$D$6:$Z$47,23,FALSE))</f>
        <v/>
      </c>
      <c r="AL38" s="163" t="str">
        <f>IF(AL36="","",VLOOKUP(AL36,'シフト記号表（勤務時間帯）'!$D$6:$Z$47,23,FALSE))</f>
        <v/>
      </c>
      <c r="AM38" s="163" t="str">
        <f>IF(AM36="","",VLOOKUP(AM36,'シフト記号表（勤務時間帯）'!$D$6:$Z$47,23,FALSE))</f>
        <v/>
      </c>
      <c r="AN38" s="163" t="str">
        <f>IF(AN36="","",VLOOKUP(AN36,'シフト記号表（勤務時間帯）'!$D$6:$Z$47,23,FALSE))</f>
        <v/>
      </c>
      <c r="AO38" s="164" t="str">
        <f>IF(AO36="","",VLOOKUP(AO36,'シフト記号表（勤務時間帯）'!$D$6:$Z$47,23,FALSE))</f>
        <v/>
      </c>
      <c r="AP38" s="162" t="str">
        <f>IF(AP36="","",VLOOKUP(AP36,'シフト記号表（勤務時間帯）'!$D$6:$Z$47,23,FALSE))</f>
        <v/>
      </c>
      <c r="AQ38" s="163" t="str">
        <f>IF(AQ36="","",VLOOKUP(AQ36,'シフト記号表（勤務時間帯）'!$D$6:$Z$47,23,FALSE))</f>
        <v/>
      </c>
      <c r="AR38" s="163" t="str">
        <f>IF(AR36="","",VLOOKUP(AR36,'シフト記号表（勤務時間帯）'!$D$6:$Z$47,23,FALSE))</f>
        <v/>
      </c>
      <c r="AS38" s="163" t="str">
        <f>IF(AS36="","",VLOOKUP(AS36,'シフト記号表（勤務時間帯）'!$D$6:$Z$47,23,FALSE))</f>
        <v/>
      </c>
      <c r="AT38" s="163" t="str">
        <f>IF(AT36="","",VLOOKUP(AT36,'シフト記号表（勤務時間帯）'!$D$6:$Z$47,23,FALSE))</f>
        <v/>
      </c>
      <c r="AU38" s="163" t="str">
        <f>IF(AU36="","",VLOOKUP(AU36,'シフト記号表（勤務時間帯）'!$D$6:$Z$47,23,FALSE))</f>
        <v/>
      </c>
      <c r="AV38" s="164" t="str">
        <f>IF(AV36="","",VLOOKUP(AV36,'シフト記号表（勤務時間帯）'!$D$6:$Z$47,23,FALSE))</f>
        <v/>
      </c>
      <c r="AW38" s="162" t="str">
        <f>IF(AW36="","",VLOOKUP(AW36,'シフト記号表（勤務時間帯）'!$D$6:$Z$47,23,FALSE))</f>
        <v/>
      </c>
      <c r="AX38" s="163" t="str">
        <f>IF(AX36="","",VLOOKUP(AX36,'シフト記号表（勤務時間帯）'!$D$6:$Z$47,23,FALSE))</f>
        <v/>
      </c>
      <c r="AY38" s="163" t="str">
        <f>IF(AY36="","",VLOOKUP(AY36,'シフト記号表（勤務時間帯）'!$D$6:$Z$47,23,FALSE))</f>
        <v/>
      </c>
      <c r="AZ38" s="1202">
        <f>IF($BC$3="４週",SUM(U38:AV38),IF($BC$3="暦月",SUM(U38:AY38),""))</f>
        <v>0</v>
      </c>
      <c r="BA38" s="1203"/>
      <c r="BB38" s="1204">
        <f>IF($BC$3="４週",AZ38/4,IF($BC$3="暦月",(AZ38/($BC$8/7)),""))</f>
        <v>0</v>
      </c>
      <c r="BC38" s="1203"/>
      <c r="BD38" s="1196"/>
      <c r="BE38" s="1197"/>
      <c r="BF38" s="1197"/>
      <c r="BG38" s="1197"/>
      <c r="BH38" s="1198"/>
    </row>
    <row r="39" spans="2:60" ht="20.25" customHeight="1">
      <c r="B39" s="100"/>
      <c r="C39" s="1171"/>
      <c r="D39" s="1172"/>
      <c r="E39" s="1173"/>
      <c r="F39" s="95"/>
      <c r="G39" s="97"/>
      <c r="H39" s="1183"/>
      <c r="I39" s="1159"/>
      <c r="J39" s="1160"/>
      <c r="K39" s="1160"/>
      <c r="L39" s="1161"/>
      <c r="M39" s="1149"/>
      <c r="N39" s="1150"/>
      <c r="O39" s="1151"/>
      <c r="P39" s="18" t="s">
        <v>18</v>
      </c>
      <c r="Q39" s="24"/>
      <c r="R39" s="24"/>
      <c r="S39" s="12"/>
      <c r="T39" s="48"/>
      <c r="U39" s="165"/>
      <c r="V39" s="166"/>
      <c r="W39" s="166"/>
      <c r="X39" s="166"/>
      <c r="Y39" s="166"/>
      <c r="Z39" s="166"/>
      <c r="AA39" s="167"/>
      <c r="AB39" s="165"/>
      <c r="AC39" s="166"/>
      <c r="AD39" s="166"/>
      <c r="AE39" s="166"/>
      <c r="AF39" s="166"/>
      <c r="AG39" s="166"/>
      <c r="AH39" s="167"/>
      <c r="AI39" s="165"/>
      <c r="AJ39" s="166"/>
      <c r="AK39" s="166"/>
      <c r="AL39" s="166"/>
      <c r="AM39" s="166"/>
      <c r="AN39" s="166"/>
      <c r="AO39" s="167"/>
      <c r="AP39" s="165"/>
      <c r="AQ39" s="166"/>
      <c r="AR39" s="166"/>
      <c r="AS39" s="166"/>
      <c r="AT39" s="166"/>
      <c r="AU39" s="166"/>
      <c r="AV39" s="167"/>
      <c r="AW39" s="165"/>
      <c r="AX39" s="166"/>
      <c r="AY39" s="166"/>
      <c r="AZ39" s="1158"/>
      <c r="BA39" s="1146"/>
      <c r="BB39" s="1145"/>
      <c r="BC39" s="1146"/>
      <c r="BD39" s="1190"/>
      <c r="BE39" s="1191"/>
      <c r="BF39" s="1191"/>
      <c r="BG39" s="1191"/>
      <c r="BH39" s="1192"/>
    </row>
    <row r="40" spans="2:60" ht="20.25" customHeight="1">
      <c r="B40" s="96">
        <f>B37+1</f>
        <v>7</v>
      </c>
      <c r="C40" s="1174"/>
      <c r="D40" s="1175"/>
      <c r="E40" s="1176"/>
      <c r="F40" s="95">
        <f>C39</f>
        <v>0</v>
      </c>
      <c r="G40" s="97"/>
      <c r="H40" s="1184"/>
      <c r="I40" s="1162"/>
      <c r="J40" s="1163"/>
      <c r="K40" s="1163"/>
      <c r="L40" s="1164"/>
      <c r="M40" s="1152"/>
      <c r="N40" s="1153"/>
      <c r="O40" s="1154"/>
      <c r="P40" s="20" t="s">
        <v>72</v>
      </c>
      <c r="Q40" s="21"/>
      <c r="R40" s="21"/>
      <c r="S40" s="16"/>
      <c r="T40" s="46"/>
      <c r="U40" s="159" t="str">
        <f>IF(U39="","",VLOOKUP(U39,'シフト記号表（勤務時間帯）'!$D$6:$X$47,21,FALSE))</f>
        <v/>
      </c>
      <c r="V40" s="160" t="str">
        <f>IF(V39="","",VLOOKUP(V39,'シフト記号表（勤務時間帯）'!$D$6:$X$47,21,FALSE))</f>
        <v/>
      </c>
      <c r="W40" s="160" t="str">
        <f>IF(W39="","",VLOOKUP(W39,'シフト記号表（勤務時間帯）'!$D$6:$X$47,21,FALSE))</f>
        <v/>
      </c>
      <c r="X40" s="160" t="str">
        <f>IF(X39="","",VLOOKUP(X39,'シフト記号表（勤務時間帯）'!$D$6:$X$47,21,FALSE))</f>
        <v/>
      </c>
      <c r="Y40" s="160" t="str">
        <f>IF(Y39="","",VLOOKUP(Y39,'シフト記号表（勤務時間帯）'!$D$6:$X$47,21,FALSE))</f>
        <v/>
      </c>
      <c r="Z40" s="160" t="str">
        <f>IF(Z39="","",VLOOKUP(Z39,'シフト記号表（勤務時間帯）'!$D$6:$X$47,21,FALSE))</f>
        <v/>
      </c>
      <c r="AA40" s="161" t="str">
        <f>IF(AA39="","",VLOOKUP(AA39,'シフト記号表（勤務時間帯）'!$D$6:$X$47,21,FALSE))</f>
        <v/>
      </c>
      <c r="AB40" s="159" t="str">
        <f>IF(AB39="","",VLOOKUP(AB39,'シフト記号表（勤務時間帯）'!$D$6:$X$47,21,FALSE))</f>
        <v/>
      </c>
      <c r="AC40" s="160" t="str">
        <f>IF(AC39="","",VLOOKUP(AC39,'シフト記号表（勤務時間帯）'!$D$6:$X$47,21,FALSE))</f>
        <v/>
      </c>
      <c r="AD40" s="160" t="str">
        <f>IF(AD39="","",VLOOKUP(AD39,'シフト記号表（勤務時間帯）'!$D$6:$X$47,21,FALSE))</f>
        <v/>
      </c>
      <c r="AE40" s="160" t="str">
        <f>IF(AE39="","",VLOOKUP(AE39,'シフト記号表（勤務時間帯）'!$D$6:$X$47,21,FALSE))</f>
        <v/>
      </c>
      <c r="AF40" s="160" t="str">
        <f>IF(AF39="","",VLOOKUP(AF39,'シフト記号表（勤務時間帯）'!$D$6:$X$47,21,FALSE))</f>
        <v/>
      </c>
      <c r="AG40" s="160" t="str">
        <f>IF(AG39="","",VLOOKUP(AG39,'シフト記号表（勤務時間帯）'!$D$6:$X$47,21,FALSE))</f>
        <v/>
      </c>
      <c r="AH40" s="161" t="str">
        <f>IF(AH39="","",VLOOKUP(AH39,'シフト記号表（勤務時間帯）'!$D$6:$X$47,21,FALSE))</f>
        <v/>
      </c>
      <c r="AI40" s="159" t="str">
        <f>IF(AI39="","",VLOOKUP(AI39,'シフト記号表（勤務時間帯）'!$D$6:$X$47,21,FALSE))</f>
        <v/>
      </c>
      <c r="AJ40" s="160" t="str">
        <f>IF(AJ39="","",VLOOKUP(AJ39,'シフト記号表（勤務時間帯）'!$D$6:$X$47,21,FALSE))</f>
        <v/>
      </c>
      <c r="AK40" s="160" t="str">
        <f>IF(AK39="","",VLOOKUP(AK39,'シフト記号表（勤務時間帯）'!$D$6:$X$47,21,FALSE))</f>
        <v/>
      </c>
      <c r="AL40" s="160" t="str">
        <f>IF(AL39="","",VLOOKUP(AL39,'シフト記号表（勤務時間帯）'!$D$6:$X$47,21,FALSE))</f>
        <v/>
      </c>
      <c r="AM40" s="160" t="str">
        <f>IF(AM39="","",VLOOKUP(AM39,'シフト記号表（勤務時間帯）'!$D$6:$X$47,21,FALSE))</f>
        <v/>
      </c>
      <c r="AN40" s="160" t="str">
        <f>IF(AN39="","",VLOOKUP(AN39,'シフト記号表（勤務時間帯）'!$D$6:$X$47,21,FALSE))</f>
        <v/>
      </c>
      <c r="AO40" s="161" t="str">
        <f>IF(AO39="","",VLOOKUP(AO39,'シフト記号表（勤務時間帯）'!$D$6:$X$47,21,FALSE))</f>
        <v/>
      </c>
      <c r="AP40" s="159" t="str">
        <f>IF(AP39="","",VLOOKUP(AP39,'シフト記号表（勤務時間帯）'!$D$6:$X$47,21,FALSE))</f>
        <v/>
      </c>
      <c r="AQ40" s="160" t="str">
        <f>IF(AQ39="","",VLOOKUP(AQ39,'シフト記号表（勤務時間帯）'!$D$6:$X$47,21,FALSE))</f>
        <v/>
      </c>
      <c r="AR40" s="160" t="str">
        <f>IF(AR39="","",VLOOKUP(AR39,'シフト記号表（勤務時間帯）'!$D$6:$X$47,21,FALSE))</f>
        <v/>
      </c>
      <c r="AS40" s="160" t="str">
        <f>IF(AS39="","",VLOOKUP(AS39,'シフト記号表（勤務時間帯）'!$D$6:$X$47,21,FALSE))</f>
        <v/>
      </c>
      <c r="AT40" s="160" t="str">
        <f>IF(AT39="","",VLOOKUP(AT39,'シフト記号表（勤務時間帯）'!$D$6:$X$47,21,FALSE))</f>
        <v/>
      </c>
      <c r="AU40" s="160" t="str">
        <f>IF(AU39="","",VLOOKUP(AU39,'シフト記号表（勤務時間帯）'!$D$6:$X$47,21,FALSE))</f>
        <v/>
      </c>
      <c r="AV40" s="161" t="str">
        <f>IF(AV39="","",VLOOKUP(AV39,'シフト記号表（勤務時間帯）'!$D$6:$X$47,21,FALSE))</f>
        <v/>
      </c>
      <c r="AW40" s="159" t="str">
        <f>IF(AW39="","",VLOOKUP(AW39,'シフト記号表（勤務時間帯）'!$D$6:$X$47,21,FALSE))</f>
        <v/>
      </c>
      <c r="AX40" s="160" t="str">
        <f>IF(AX39="","",VLOOKUP(AX39,'シフト記号表（勤務時間帯）'!$D$6:$X$47,21,FALSE))</f>
        <v/>
      </c>
      <c r="AY40" s="160" t="str">
        <f>IF(AY39="","",VLOOKUP(AY39,'シフト記号表（勤務時間帯）'!$D$6:$X$47,21,FALSE))</f>
        <v/>
      </c>
      <c r="AZ40" s="1199">
        <f>IF($BC$3="４週",SUM(U40:AV40),IF($BC$3="暦月",SUM(U40:AY40),""))</f>
        <v>0</v>
      </c>
      <c r="BA40" s="1200"/>
      <c r="BB40" s="1201">
        <f>IF($BC$3="４週",AZ40/4,IF($BC$3="暦月",(AZ40/($BC$8/7)),""))</f>
        <v>0</v>
      </c>
      <c r="BC40" s="1200"/>
      <c r="BD40" s="1193"/>
      <c r="BE40" s="1194"/>
      <c r="BF40" s="1194"/>
      <c r="BG40" s="1194"/>
      <c r="BH40" s="1195"/>
    </row>
    <row r="41" spans="2:60" ht="20.25" customHeight="1">
      <c r="B41" s="98"/>
      <c r="C41" s="1177"/>
      <c r="D41" s="1178"/>
      <c r="E41" s="1179"/>
      <c r="F41" s="136"/>
      <c r="G41" s="99">
        <f>C39</f>
        <v>0</v>
      </c>
      <c r="H41" s="1189"/>
      <c r="I41" s="1165"/>
      <c r="J41" s="1166"/>
      <c r="K41" s="1166"/>
      <c r="L41" s="1167"/>
      <c r="M41" s="1155"/>
      <c r="N41" s="1156"/>
      <c r="O41" s="1157"/>
      <c r="P41" s="22" t="s">
        <v>73</v>
      </c>
      <c r="Q41" s="25"/>
      <c r="R41" s="25"/>
      <c r="S41" s="13"/>
      <c r="T41" s="49"/>
      <c r="U41" s="162" t="str">
        <f>IF(U39="","",VLOOKUP(U39,'シフト記号表（勤務時間帯）'!$D$6:$Z$47,23,FALSE))</f>
        <v/>
      </c>
      <c r="V41" s="163" t="str">
        <f>IF(V39="","",VLOOKUP(V39,'シフト記号表（勤務時間帯）'!$D$6:$Z$47,23,FALSE))</f>
        <v/>
      </c>
      <c r="W41" s="163" t="str">
        <f>IF(W39="","",VLOOKUP(W39,'シフト記号表（勤務時間帯）'!$D$6:$Z$47,23,FALSE))</f>
        <v/>
      </c>
      <c r="X41" s="163" t="str">
        <f>IF(X39="","",VLOOKUP(X39,'シフト記号表（勤務時間帯）'!$D$6:$Z$47,23,FALSE))</f>
        <v/>
      </c>
      <c r="Y41" s="163" t="str">
        <f>IF(Y39="","",VLOOKUP(Y39,'シフト記号表（勤務時間帯）'!$D$6:$Z$47,23,FALSE))</f>
        <v/>
      </c>
      <c r="Z41" s="163" t="str">
        <f>IF(Z39="","",VLOOKUP(Z39,'シフト記号表（勤務時間帯）'!$D$6:$Z$47,23,FALSE))</f>
        <v/>
      </c>
      <c r="AA41" s="164" t="str">
        <f>IF(AA39="","",VLOOKUP(AA39,'シフト記号表（勤務時間帯）'!$D$6:$Z$47,23,FALSE))</f>
        <v/>
      </c>
      <c r="AB41" s="162" t="str">
        <f>IF(AB39="","",VLOOKUP(AB39,'シフト記号表（勤務時間帯）'!$D$6:$Z$47,23,FALSE))</f>
        <v/>
      </c>
      <c r="AC41" s="163" t="str">
        <f>IF(AC39="","",VLOOKUP(AC39,'シフト記号表（勤務時間帯）'!$D$6:$Z$47,23,FALSE))</f>
        <v/>
      </c>
      <c r="AD41" s="163" t="str">
        <f>IF(AD39="","",VLOOKUP(AD39,'シフト記号表（勤務時間帯）'!$D$6:$Z$47,23,FALSE))</f>
        <v/>
      </c>
      <c r="AE41" s="163" t="str">
        <f>IF(AE39="","",VLOOKUP(AE39,'シフト記号表（勤務時間帯）'!$D$6:$Z$47,23,FALSE))</f>
        <v/>
      </c>
      <c r="AF41" s="163" t="str">
        <f>IF(AF39="","",VLOOKUP(AF39,'シフト記号表（勤務時間帯）'!$D$6:$Z$47,23,FALSE))</f>
        <v/>
      </c>
      <c r="AG41" s="163" t="str">
        <f>IF(AG39="","",VLOOKUP(AG39,'シフト記号表（勤務時間帯）'!$D$6:$Z$47,23,FALSE))</f>
        <v/>
      </c>
      <c r="AH41" s="164" t="str">
        <f>IF(AH39="","",VLOOKUP(AH39,'シフト記号表（勤務時間帯）'!$D$6:$Z$47,23,FALSE))</f>
        <v/>
      </c>
      <c r="AI41" s="162" t="str">
        <f>IF(AI39="","",VLOOKUP(AI39,'シフト記号表（勤務時間帯）'!$D$6:$Z$47,23,FALSE))</f>
        <v/>
      </c>
      <c r="AJ41" s="163" t="str">
        <f>IF(AJ39="","",VLOOKUP(AJ39,'シフト記号表（勤務時間帯）'!$D$6:$Z$47,23,FALSE))</f>
        <v/>
      </c>
      <c r="AK41" s="163" t="str">
        <f>IF(AK39="","",VLOOKUP(AK39,'シフト記号表（勤務時間帯）'!$D$6:$Z$47,23,FALSE))</f>
        <v/>
      </c>
      <c r="AL41" s="163" t="str">
        <f>IF(AL39="","",VLOOKUP(AL39,'シフト記号表（勤務時間帯）'!$D$6:$Z$47,23,FALSE))</f>
        <v/>
      </c>
      <c r="AM41" s="163" t="str">
        <f>IF(AM39="","",VLOOKUP(AM39,'シフト記号表（勤務時間帯）'!$D$6:$Z$47,23,FALSE))</f>
        <v/>
      </c>
      <c r="AN41" s="163" t="str">
        <f>IF(AN39="","",VLOOKUP(AN39,'シフト記号表（勤務時間帯）'!$D$6:$Z$47,23,FALSE))</f>
        <v/>
      </c>
      <c r="AO41" s="164" t="str">
        <f>IF(AO39="","",VLOOKUP(AO39,'シフト記号表（勤務時間帯）'!$D$6:$Z$47,23,FALSE))</f>
        <v/>
      </c>
      <c r="AP41" s="162" t="str">
        <f>IF(AP39="","",VLOOKUP(AP39,'シフト記号表（勤務時間帯）'!$D$6:$Z$47,23,FALSE))</f>
        <v/>
      </c>
      <c r="AQ41" s="163" t="str">
        <f>IF(AQ39="","",VLOOKUP(AQ39,'シフト記号表（勤務時間帯）'!$D$6:$Z$47,23,FALSE))</f>
        <v/>
      </c>
      <c r="AR41" s="163" t="str">
        <f>IF(AR39="","",VLOOKUP(AR39,'シフト記号表（勤務時間帯）'!$D$6:$Z$47,23,FALSE))</f>
        <v/>
      </c>
      <c r="AS41" s="163" t="str">
        <f>IF(AS39="","",VLOOKUP(AS39,'シフト記号表（勤務時間帯）'!$D$6:$Z$47,23,FALSE))</f>
        <v/>
      </c>
      <c r="AT41" s="163" t="str">
        <f>IF(AT39="","",VLOOKUP(AT39,'シフト記号表（勤務時間帯）'!$D$6:$Z$47,23,FALSE))</f>
        <v/>
      </c>
      <c r="AU41" s="163" t="str">
        <f>IF(AU39="","",VLOOKUP(AU39,'シフト記号表（勤務時間帯）'!$D$6:$Z$47,23,FALSE))</f>
        <v/>
      </c>
      <c r="AV41" s="164" t="str">
        <f>IF(AV39="","",VLOOKUP(AV39,'シフト記号表（勤務時間帯）'!$D$6:$Z$47,23,FALSE))</f>
        <v/>
      </c>
      <c r="AW41" s="162" t="str">
        <f>IF(AW39="","",VLOOKUP(AW39,'シフト記号表（勤務時間帯）'!$D$6:$Z$47,23,FALSE))</f>
        <v/>
      </c>
      <c r="AX41" s="163" t="str">
        <f>IF(AX39="","",VLOOKUP(AX39,'シフト記号表（勤務時間帯）'!$D$6:$Z$47,23,FALSE))</f>
        <v/>
      </c>
      <c r="AY41" s="163" t="str">
        <f>IF(AY39="","",VLOOKUP(AY39,'シフト記号表（勤務時間帯）'!$D$6:$Z$47,23,FALSE))</f>
        <v/>
      </c>
      <c r="AZ41" s="1202">
        <f>IF($BC$3="４週",SUM(U41:AV41),IF($BC$3="暦月",SUM(U41:AY41),""))</f>
        <v>0</v>
      </c>
      <c r="BA41" s="1203"/>
      <c r="BB41" s="1204">
        <f>IF($BC$3="４週",AZ41/4,IF($BC$3="暦月",(AZ41/($BC$8/7)),""))</f>
        <v>0</v>
      </c>
      <c r="BC41" s="1203"/>
      <c r="BD41" s="1196"/>
      <c r="BE41" s="1197"/>
      <c r="BF41" s="1197"/>
      <c r="BG41" s="1197"/>
      <c r="BH41" s="1198"/>
    </row>
    <row r="42" spans="2:60" ht="20.25" customHeight="1">
      <c r="B42" s="100"/>
      <c r="C42" s="1171"/>
      <c r="D42" s="1172"/>
      <c r="E42" s="1173"/>
      <c r="F42" s="95"/>
      <c r="G42" s="97"/>
      <c r="H42" s="1183"/>
      <c r="I42" s="1159"/>
      <c r="J42" s="1160"/>
      <c r="K42" s="1160"/>
      <c r="L42" s="1161"/>
      <c r="M42" s="1149"/>
      <c r="N42" s="1150"/>
      <c r="O42" s="1151"/>
      <c r="P42" s="18" t="s">
        <v>18</v>
      </c>
      <c r="Q42" s="24"/>
      <c r="R42" s="24"/>
      <c r="S42" s="12"/>
      <c r="T42" s="48"/>
      <c r="U42" s="165"/>
      <c r="V42" s="166"/>
      <c r="W42" s="166"/>
      <c r="X42" s="166"/>
      <c r="Y42" s="166"/>
      <c r="Z42" s="166"/>
      <c r="AA42" s="167"/>
      <c r="AB42" s="165"/>
      <c r="AC42" s="166"/>
      <c r="AD42" s="166"/>
      <c r="AE42" s="166"/>
      <c r="AF42" s="166"/>
      <c r="AG42" s="166"/>
      <c r="AH42" s="167"/>
      <c r="AI42" s="165"/>
      <c r="AJ42" s="166"/>
      <c r="AK42" s="166"/>
      <c r="AL42" s="166"/>
      <c r="AM42" s="166"/>
      <c r="AN42" s="166"/>
      <c r="AO42" s="167"/>
      <c r="AP42" s="165"/>
      <c r="AQ42" s="166"/>
      <c r="AR42" s="166"/>
      <c r="AS42" s="166"/>
      <c r="AT42" s="166"/>
      <c r="AU42" s="166"/>
      <c r="AV42" s="167"/>
      <c r="AW42" s="165"/>
      <c r="AX42" s="166"/>
      <c r="AY42" s="166"/>
      <c r="AZ42" s="1158"/>
      <c r="BA42" s="1146"/>
      <c r="BB42" s="1145"/>
      <c r="BC42" s="1146"/>
      <c r="BD42" s="1190"/>
      <c r="BE42" s="1191"/>
      <c r="BF42" s="1191"/>
      <c r="BG42" s="1191"/>
      <c r="BH42" s="1192"/>
    </row>
    <row r="43" spans="2:60" ht="20.25" customHeight="1">
      <c r="B43" s="96">
        <f>B40+1</f>
        <v>8</v>
      </c>
      <c r="C43" s="1174"/>
      <c r="D43" s="1175"/>
      <c r="E43" s="1176"/>
      <c r="F43" s="95">
        <f>C42</f>
        <v>0</v>
      </c>
      <c r="G43" s="97"/>
      <c r="H43" s="1184"/>
      <c r="I43" s="1162"/>
      <c r="J43" s="1163"/>
      <c r="K43" s="1163"/>
      <c r="L43" s="1164"/>
      <c r="M43" s="1152"/>
      <c r="N43" s="1153"/>
      <c r="O43" s="1154"/>
      <c r="P43" s="20" t="s">
        <v>72</v>
      </c>
      <c r="Q43" s="21"/>
      <c r="R43" s="21"/>
      <c r="S43" s="16"/>
      <c r="T43" s="46"/>
      <c r="U43" s="159" t="str">
        <f>IF(U42="","",VLOOKUP(U42,'シフト記号表（勤務時間帯）'!$D$6:$X$47,21,FALSE))</f>
        <v/>
      </c>
      <c r="V43" s="160" t="str">
        <f>IF(V42="","",VLOOKUP(V42,'シフト記号表（勤務時間帯）'!$D$6:$X$47,21,FALSE))</f>
        <v/>
      </c>
      <c r="W43" s="160" t="str">
        <f>IF(W42="","",VLOOKUP(W42,'シフト記号表（勤務時間帯）'!$D$6:$X$47,21,FALSE))</f>
        <v/>
      </c>
      <c r="X43" s="160" t="str">
        <f>IF(X42="","",VLOOKUP(X42,'シフト記号表（勤務時間帯）'!$D$6:$X$47,21,FALSE))</f>
        <v/>
      </c>
      <c r="Y43" s="160" t="str">
        <f>IF(Y42="","",VLOOKUP(Y42,'シフト記号表（勤務時間帯）'!$D$6:$X$47,21,FALSE))</f>
        <v/>
      </c>
      <c r="Z43" s="160" t="str">
        <f>IF(Z42="","",VLOOKUP(Z42,'シフト記号表（勤務時間帯）'!$D$6:$X$47,21,FALSE))</f>
        <v/>
      </c>
      <c r="AA43" s="161" t="str">
        <f>IF(AA42="","",VLOOKUP(AA42,'シフト記号表（勤務時間帯）'!$D$6:$X$47,21,FALSE))</f>
        <v/>
      </c>
      <c r="AB43" s="159" t="str">
        <f>IF(AB42="","",VLOOKUP(AB42,'シフト記号表（勤務時間帯）'!$D$6:$X$47,21,FALSE))</f>
        <v/>
      </c>
      <c r="AC43" s="160" t="str">
        <f>IF(AC42="","",VLOOKUP(AC42,'シフト記号表（勤務時間帯）'!$D$6:$X$47,21,FALSE))</f>
        <v/>
      </c>
      <c r="AD43" s="160" t="str">
        <f>IF(AD42="","",VLOOKUP(AD42,'シフト記号表（勤務時間帯）'!$D$6:$X$47,21,FALSE))</f>
        <v/>
      </c>
      <c r="AE43" s="160" t="str">
        <f>IF(AE42="","",VLOOKUP(AE42,'シフト記号表（勤務時間帯）'!$D$6:$X$47,21,FALSE))</f>
        <v/>
      </c>
      <c r="AF43" s="160" t="str">
        <f>IF(AF42="","",VLOOKUP(AF42,'シフト記号表（勤務時間帯）'!$D$6:$X$47,21,FALSE))</f>
        <v/>
      </c>
      <c r="AG43" s="160" t="str">
        <f>IF(AG42="","",VLOOKUP(AG42,'シフト記号表（勤務時間帯）'!$D$6:$X$47,21,FALSE))</f>
        <v/>
      </c>
      <c r="AH43" s="161" t="str">
        <f>IF(AH42="","",VLOOKUP(AH42,'シフト記号表（勤務時間帯）'!$D$6:$X$47,21,FALSE))</f>
        <v/>
      </c>
      <c r="AI43" s="159" t="str">
        <f>IF(AI42="","",VLOOKUP(AI42,'シフト記号表（勤務時間帯）'!$D$6:$X$47,21,FALSE))</f>
        <v/>
      </c>
      <c r="AJ43" s="160" t="str">
        <f>IF(AJ42="","",VLOOKUP(AJ42,'シフト記号表（勤務時間帯）'!$D$6:$X$47,21,FALSE))</f>
        <v/>
      </c>
      <c r="AK43" s="160" t="str">
        <f>IF(AK42="","",VLOOKUP(AK42,'シフト記号表（勤務時間帯）'!$D$6:$X$47,21,FALSE))</f>
        <v/>
      </c>
      <c r="AL43" s="160" t="str">
        <f>IF(AL42="","",VLOOKUP(AL42,'シフト記号表（勤務時間帯）'!$D$6:$X$47,21,FALSE))</f>
        <v/>
      </c>
      <c r="AM43" s="160" t="str">
        <f>IF(AM42="","",VLOOKUP(AM42,'シフト記号表（勤務時間帯）'!$D$6:$X$47,21,FALSE))</f>
        <v/>
      </c>
      <c r="AN43" s="160" t="str">
        <f>IF(AN42="","",VLOOKUP(AN42,'シフト記号表（勤務時間帯）'!$D$6:$X$47,21,FALSE))</f>
        <v/>
      </c>
      <c r="AO43" s="161" t="str">
        <f>IF(AO42="","",VLOOKUP(AO42,'シフト記号表（勤務時間帯）'!$D$6:$X$47,21,FALSE))</f>
        <v/>
      </c>
      <c r="AP43" s="159" t="str">
        <f>IF(AP42="","",VLOOKUP(AP42,'シフト記号表（勤務時間帯）'!$D$6:$X$47,21,FALSE))</f>
        <v/>
      </c>
      <c r="AQ43" s="160" t="str">
        <f>IF(AQ42="","",VLOOKUP(AQ42,'シフト記号表（勤務時間帯）'!$D$6:$X$47,21,FALSE))</f>
        <v/>
      </c>
      <c r="AR43" s="160" t="str">
        <f>IF(AR42="","",VLOOKUP(AR42,'シフト記号表（勤務時間帯）'!$D$6:$X$47,21,FALSE))</f>
        <v/>
      </c>
      <c r="AS43" s="160" t="str">
        <f>IF(AS42="","",VLOOKUP(AS42,'シフト記号表（勤務時間帯）'!$D$6:$X$47,21,FALSE))</f>
        <v/>
      </c>
      <c r="AT43" s="160" t="str">
        <f>IF(AT42="","",VLOOKUP(AT42,'シフト記号表（勤務時間帯）'!$D$6:$X$47,21,FALSE))</f>
        <v/>
      </c>
      <c r="AU43" s="160" t="str">
        <f>IF(AU42="","",VLOOKUP(AU42,'シフト記号表（勤務時間帯）'!$D$6:$X$47,21,FALSE))</f>
        <v/>
      </c>
      <c r="AV43" s="161" t="str">
        <f>IF(AV42="","",VLOOKUP(AV42,'シフト記号表（勤務時間帯）'!$D$6:$X$47,21,FALSE))</f>
        <v/>
      </c>
      <c r="AW43" s="159" t="str">
        <f>IF(AW42="","",VLOOKUP(AW42,'シフト記号表（勤務時間帯）'!$D$6:$X$47,21,FALSE))</f>
        <v/>
      </c>
      <c r="AX43" s="160" t="str">
        <f>IF(AX42="","",VLOOKUP(AX42,'シフト記号表（勤務時間帯）'!$D$6:$X$47,21,FALSE))</f>
        <v/>
      </c>
      <c r="AY43" s="160" t="str">
        <f>IF(AY42="","",VLOOKUP(AY42,'シフト記号表（勤務時間帯）'!$D$6:$X$47,21,FALSE))</f>
        <v/>
      </c>
      <c r="AZ43" s="1199">
        <f>IF($BC$3="４週",SUM(U43:AV43),IF($BC$3="暦月",SUM(U43:AY43),""))</f>
        <v>0</v>
      </c>
      <c r="BA43" s="1200"/>
      <c r="BB43" s="1201">
        <f>IF($BC$3="４週",AZ43/4,IF($BC$3="暦月",(AZ43/($BC$8/7)),""))</f>
        <v>0</v>
      </c>
      <c r="BC43" s="1200"/>
      <c r="BD43" s="1193"/>
      <c r="BE43" s="1194"/>
      <c r="BF43" s="1194"/>
      <c r="BG43" s="1194"/>
      <c r="BH43" s="1195"/>
    </row>
    <row r="44" spans="2:60" ht="20.25" customHeight="1">
      <c r="B44" s="98"/>
      <c r="C44" s="1177"/>
      <c r="D44" s="1178"/>
      <c r="E44" s="1179"/>
      <c r="F44" s="136"/>
      <c r="G44" s="99">
        <f>C42</f>
        <v>0</v>
      </c>
      <c r="H44" s="1189"/>
      <c r="I44" s="1165"/>
      <c r="J44" s="1166"/>
      <c r="K44" s="1166"/>
      <c r="L44" s="1167"/>
      <c r="M44" s="1155"/>
      <c r="N44" s="1156"/>
      <c r="O44" s="1157"/>
      <c r="P44" s="22" t="s">
        <v>73</v>
      </c>
      <c r="Q44" s="26"/>
      <c r="R44" s="26"/>
      <c r="S44" s="14"/>
      <c r="T44" s="47"/>
      <c r="U44" s="162" t="str">
        <f>IF(U42="","",VLOOKUP(U42,'シフト記号表（勤務時間帯）'!$D$6:$Z$47,23,FALSE))</f>
        <v/>
      </c>
      <c r="V44" s="163" t="str">
        <f>IF(V42="","",VLOOKUP(V42,'シフト記号表（勤務時間帯）'!$D$6:$Z$47,23,FALSE))</f>
        <v/>
      </c>
      <c r="W44" s="163" t="str">
        <f>IF(W42="","",VLOOKUP(W42,'シフト記号表（勤務時間帯）'!$D$6:$Z$47,23,FALSE))</f>
        <v/>
      </c>
      <c r="X44" s="163" t="str">
        <f>IF(X42="","",VLOOKUP(X42,'シフト記号表（勤務時間帯）'!$D$6:$Z$47,23,FALSE))</f>
        <v/>
      </c>
      <c r="Y44" s="163" t="str">
        <f>IF(Y42="","",VLOOKUP(Y42,'シフト記号表（勤務時間帯）'!$D$6:$Z$47,23,FALSE))</f>
        <v/>
      </c>
      <c r="Z44" s="163" t="str">
        <f>IF(Z42="","",VLOOKUP(Z42,'シフト記号表（勤務時間帯）'!$D$6:$Z$47,23,FALSE))</f>
        <v/>
      </c>
      <c r="AA44" s="164" t="str">
        <f>IF(AA42="","",VLOOKUP(AA42,'シフト記号表（勤務時間帯）'!$D$6:$Z$47,23,FALSE))</f>
        <v/>
      </c>
      <c r="AB44" s="162" t="str">
        <f>IF(AB42="","",VLOOKUP(AB42,'シフト記号表（勤務時間帯）'!$D$6:$Z$47,23,FALSE))</f>
        <v/>
      </c>
      <c r="AC44" s="163" t="str">
        <f>IF(AC42="","",VLOOKUP(AC42,'シフト記号表（勤務時間帯）'!$D$6:$Z$47,23,FALSE))</f>
        <v/>
      </c>
      <c r="AD44" s="163" t="str">
        <f>IF(AD42="","",VLOOKUP(AD42,'シフト記号表（勤務時間帯）'!$D$6:$Z$47,23,FALSE))</f>
        <v/>
      </c>
      <c r="AE44" s="163" t="str">
        <f>IF(AE42="","",VLOOKUP(AE42,'シフト記号表（勤務時間帯）'!$D$6:$Z$47,23,FALSE))</f>
        <v/>
      </c>
      <c r="AF44" s="163" t="str">
        <f>IF(AF42="","",VLOOKUP(AF42,'シフト記号表（勤務時間帯）'!$D$6:$Z$47,23,FALSE))</f>
        <v/>
      </c>
      <c r="AG44" s="163" t="str">
        <f>IF(AG42="","",VLOOKUP(AG42,'シフト記号表（勤務時間帯）'!$D$6:$Z$47,23,FALSE))</f>
        <v/>
      </c>
      <c r="AH44" s="164" t="str">
        <f>IF(AH42="","",VLOOKUP(AH42,'シフト記号表（勤務時間帯）'!$D$6:$Z$47,23,FALSE))</f>
        <v/>
      </c>
      <c r="AI44" s="162" t="str">
        <f>IF(AI42="","",VLOOKUP(AI42,'シフト記号表（勤務時間帯）'!$D$6:$Z$47,23,FALSE))</f>
        <v/>
      </c>
      <c r="AJ44" s="163" t="str">
        <f>IF(AJ42="","",VLOOKUP(AJ42,'シフト記号表（勤務時間帯）'!$D$6:$Z$47,23,FALSE))</f>
        <v/>
      </c>
      <c r="AK44" s="163" t="str">
        <f>IF(AK42="","",VLOOKUP(AK42,'シフト記号表（勤務時間帯）'!$D$6:$Z$47,23,FALSE))</f>
        <v/>
      </c>
      <c r="AL44" s="163" t="str">
        <f>IF(AL42="","",VLOOKUP(AL42,'シフト記号表（勤務時間帯）'!$D$6:$Z$47,23,FALSE))</f>
        <v/>
      </c>
      <c r="AM44" s="163" t="str">
        <f>IF(AM42="","",VLOOKUP(AM42,'シフト記号表（勤務時間帯）'!$D$6:$Z$47,23,FALSE))</f>
        <v/>
      </c>
      <c r="AN44" s="163" t="str">
        <f>IF(AN42="","",VLOOKUP(AN42,'シフト記号表（勤務時間帯）'!$D$6:$Z$47,23,FALSE))</f>
        <v/>
      </c>
      <c r="AO44" s="164" t="str">
        <f>IF(AO42="","",VLOOKUP(AO42,'シフト記号表（勤務時間帯）'!$D$6:$Z$47,23,FALSE))</f>
        <v/>
      </c>
      <c r="AP44" s="162" t="str">
        <f>IF(AP42="","",VLOOKUP(AP42,'シフト記号表（勤務時間帯）'!$D$6:$Z$47,23,FALSE))</f>
        <v/>
      </c>
      <c r="AQ44" s="163" t="str">
        <f>IF(AQ42="","",VLOOKUP(AQ42,'シフト記号表（勤務時間帯）'!$D$6:$Z$47,23,FALSE))</f>
        <v/>
      </c>
      <c r="AR44" s="163" t="str">
        <f>IF(AR42="","",VLOOKUP(AR42,'シフト記号表（勤務時間帯）'!$D$6:$Z$47,23,FALSE))</f>
        <v/>
      </c>
      <c r="AS44" s="163" t="str">
        <f>IF(AS42="","",VLOOKUP(AS42,'シフト記号表（勤務時間帯）'!$D$6:$Z$47,23,FALSE))</f>
        <v/>
      </c>
      <c r="AT44" s="163" t="str">
        <f>IF(AT42="","",VLOOKUP(AT42,'シフト記号表（勤務時間帯）'!$D$6:$Z$47,23,FALSE))</f>
        <v/>
      </c>
      <c r="AU44" s="163" t="str">
        <f>IF(AU42="","",VLOOKUP(AU42,'シフト記号表（勤務時間帯）'!$D$6:$Z$47,23,FALSE))</f>
        <v/>
      </c>
      <c r="AV44" s="164" t="str">
        <f>IF(AV42="","",VLOOKUP(AV42,'シフト記号表（勤務時間帯）'!$D$6:$Z$47,23,FALSE))</f>
        <v/>
      </c>
      <c r="AW44" s="162" t="str">
        <f>IF(AW42="","",VLOOKUP(AW42,'シフト記号表（勤務時間帯）'!$D$6:$Z$47,23,FALSE))</f>
        <v/>
      </c>
      <c r="AX44" s="163" t="str">
        <f>IF(AX42="","",VLOOKUP(AX42,'シフト記号表（勤務時間帯）'!$D$6:$Z$47,23,FALSE))</f>
        <v/>
      </c>
      <c r="AY44" s="163" t="str">
        <f>IF(AY42="","",VLOOKUP(AY42,'シフト記号表（勤務時間帯）'!$D$6:$Z$47,23,FALSE))</f>
        <v/>
      </c>
      <c r="AZ44" s="1202">
        <f>IF($BC$3="４週",SUM(U44:AV44),IF($BC$3="暦月",SUM(U44:AY44),""))</f>
        <v>0</v>
      </c>
      <c r="BA44" s="1203"/>
      <c r="BB44" s="1204">
        <f>IF($BC$3="４週",AZ44/4,IF($BC$3="暦月",(AZ44/($BC$8/7)),""))</f>
        <v>0</v>
      </c>
      <c r="BC44" s="1203"/>
      <c r="BD44" s="1196"/>
      <c r="BE44" s="1197"/>
      <c r="BF44" s="1197"/>
      <c r="BG44" s="1197"/>
      <c r="BH44" s="1198"/>
    </row>
    <row r="45" spans="2:60" ht="20.25" customHeight="1">
      <c r="B45" s="100"/>
      <c r="C45" s="1171"/>
      <c r="D45" s="1172"/>
      <c r="E45" s="1173"/>
      <c r="F45" s="95"/>
      <c r="G45" s="97"/>
      <c r="H45" s="1183"/>
      <c r="I45" s="1159"/>
      <c r="J45" s="1160"/>
      <c r="K45" s="1160"/>
      <c r="L45" s="1161"/>
      <c r="M45" s="1149"/>
      <c r="N45" s="1150"/>
      <c r="O45" s="1151"/>
      <c r="P45" s="18" t="s">
        <v>18</v>
      </c>
      <c r="Q45" s="24"/>
      <c r="R45" s="24"/>
      <c r="S45" s="12"/>
      <c r="T45" s="48"/>
      <c r="U45" s="165"/>
      <c r="V45" s="166"/>
      <c r="W45" s="166"/>
      <c r="X45" s="166"/>
      <c r="Y45" s="166"/>
      <c r="Z45" s="166"/>
      <c r="AA45" s="167"/>
      <c r="AB45" s="165"/>
      <c r="AC45" s="166"/>
      <c r="AD45" s="166"/>
      <c r="AE45" s="166"/>
      <c r="AF45" s="166"/>
      <c r="AG45" s="166"/>
      <c r="AH45" s="167"/>
      <c r="AI45" s="165"/>
      <c r="AJ45" s="166"/>
      <c r="AK45" s="166"/>
      <c r="AL45" s="166"/>
      <c r="AM45" s="166"/>
      <c r="AN45" s="166"/>
      <c r="AO45" s="167"/>
      <c r="AP45" s="165"/>
      <c r="AQ45" s="166"/>
      <c r="AR45" s="166"/>
      <c r="AS45" s="166"/>
      <c r="AT45" s="166"/>
      <c r="AU45" s="166"/>
      <c r="AV45" s="167"/>
      <c r="AW45" s="165"/>
      <c r="AX45" s="166"/>
      <c r="AY45" s="166"/>
      <c r="AZ45" s="1158"/>
      <c r="BA45" s="1146"/>
      <c r="BB45" s="1145"/>
      <c r="BC45" s="1146"/>
      <c r="BD45" s="1190"/>
      <c r="BE45" s="1191"/>
      <c r="BF45" s="1191"/>
      <c r="BG45" s="1191"/>
      <c r="BH45" s="1192"/>
    </row>
    <row r="46" spans="2:60" ht="20.25" customHeight="1">
      <c r="B46" s="96">
        <f>B43+1</f>
        <v>9</v>
      </c>
      <c r="C46" s="1174"/>
      <c r="D46" s="1175"/>
      <c r="E46" s="1176"/>
      <c r="F46" s="95">
        <f>C45</f>
        <v>0</v>
      </c>
      <c r="G46" s="97"/>
      <c r="H46" s="1184"/>
      <c r="I46" s="1162"/>
      <c r="J46" s="1163"/>
      <c r="K46" s="1163"/>
      <c r="L46" s="1164"/>
      <c r="M46" s="1152"/>
      <c r="N46" s="1153"/>
      <c r="O46" s="1154"/>
      <c r="P46" s="20" t="s">
        <v>72</v>
      </c>
      <c r="Q46" s="21"/>
      <c r="R46" s="21"/>
      <c r="S46" s="16"/>
      <c r="T46" s="46"/>
      <c r="U46" s="159" t="str">
        <f>IF(U45="","",VLOOKUP(U45,'シフト記号表（勤務時間帯）'!$D$6:$X$47,21,FALSE))</f>
        <v/>
      </c>
      <c r="V46" s="160" t="str">
        <f>IF(V45="","",VLOOKUP(V45,'シフト記号表（勤務時間帯）'!$D$6:$X$47,21,FALSE))</f>
        <v/>
      </c>
      <c r="W46" s="160" t="str">
        <f>IF(W45="","",VLOOKUP(W45,'シフト記号表（勤務時間帯）'!$D$6:$X$47,21,FALSE))</f>
        <v/>
      </c>
      <c r="X46" s="160" t="str">
        <f>IF(X45="","",VLOOKUP(X45,'シフト記号表（勤務時間帯）'!$D$6:$X$47,21,FALSE))</f>
        <v/>
      </c>
      <c r="Y46" s="160" t="str">
        <f>IF(Y45="","",VLOOKUP(Y45,'シフト記号表（勤務時間帯）'!$D$6:$X$47,21,FALSE))</f>
        <v/>
      </c>
      <c r="Z46" s="160" t="str">
        <f>IF(Z45="","",VLOOKUP(Z45,'シフト記号表（勤務時間帯）'!$D$6:$X$47,21,FALSE))</f>
        <v/>
      </c>
      <c r="AA46" s="161" t="str">
        <f>IF(AA45="","",VLOOKUP(AA45,'シフト記号表（勤務時間帯）'!$D$6:$X$47,21,FALSE))</f>
        <v/>
      </c>
      <c r="AB46" s="159" t="str">
        <f>IF(AB45="","",VLOOKUP(AB45,'シフト記号表（勤務時間帯）'!$D$6:$X$47,21,FALSE))</f>
        <v/>
      </c>
      <c r="AC46" s="160" t="str">
        <f>IF(AC45="","",VLOOKUP(AC45,'シフト記号表（勤務時間帯）'!$D$6:$X$47,21,FALSE))</f>
        <v/>
      </c>
      <c r="AD46" s="160" t="str">
        <f>IF(AD45="","",VLOOKUP(AD45,'シフト記号表（勤務時間帯）'!$D$6:$X$47,21,FALSE))</f>
        <v/>
      </c>
      <c r="AE46" s="160" t="str">
        <f>IF(AE45="","",VLOOKUP(AE45,'シフト記号表（勤務時間帯）'!$D$6:$X$47,21,FALSE))</f>
        <v/>
      </c>
      <c r="AF46" s="160" t="str">
        <f>IF(AF45="","",VLOOKUP(AF45,'シフト記号表（勤務時間帯）'!$D$6:$X$47,21,FALSE))</f>
        <v/>
      </c>
      <c r="AG46" s="160" t="str">
        <f>IF(AG45="","",VLOOKUP(AG45,'シフト記号表（勤務時間帯）'!$D$6:$X$47,21,FALSE))</f>
        <v/>
      </c>
      <c r="AH46" s="161" t="str">
        <f>IF(AH45="","",VLOOKUP(AH45,'シフト記号表（勤務時間帯）'!$D$6:$X$47,21,FALSE))</f>
        <v/>
      </c>
      <c r="AI46" s="159" t="str">
        <f>IF(AI45="","",VLOOKUP(AI45,'シフト記号表（勤務時間帯）'!$D$6:$X$47,21,FALSE))</f>
        <v/>
      </c>
      <c r="AJ46" s="160" t="str">
        <f>IF(AJ45="","",VLOOKUP(AJ45,'シフト記号表（勤務時間帯）'!$D$6:$X$47,21,FALSE))</f>
        <v/>
      </c>
      <c r="AK46" s="160" t="str">
        <f>IF(AK45="","",VLOOKUP(AK45,'シフト記号表（勤務時間帯）'!$D$6:$X$47,21,FALSE))</f>
        <v/>
      </c>
      <c r="AL46" s="160" t="str">
        <f>IF(AL45="","",VLOOKUP(AL45,'シフト記号表（勤務時間帯）'!$D$6:$X$47,21,FALSE))</f>
        <v/>
      </c>
      <c r="AM46" s="160" t="str">
        <f>IF(AM45="","",VLOOKUP(AM45,'シフト記号表（勤務時間帯）'!$D$6:$X$47,21,FALSE))</f>
        <v/>
      </c>
      <c r="AN46" s="160" t="str">
        <f>IF(AN45="","",VLOOKUP(AN45,'シフト記号表（勤務時間帯）'!$D$6:$X$47,21,FALSE))</f>
        <v/>
      </c>
      <c r="AO46" s="161" t="str">
        <f>IF(AO45="","",VLOOKUP(AO45,'シフト記号表（勤務時間帯）'!$D$6:$X$47,21,FALSE))</f>
        <v/>
      </c>
      <c r="AP46" s="159" t="str">
        <f>IF(AP45="","",VLOOKUP(AP45,'シフト記号表（勤務時間帯）'!$D$6:$X$47,21,FALSE))</f>
        <v/>
      </c>
      <c r="AQ46" s="160" t="str">
        <f>IF(AQ45="","",VLOOKUP(AQ45,'シフト記号表（勤務時間帯）'!$D$6:$X$47,21,FALSE))</f>
        <v/>
      </c>
      <c r="AR46" s="160" t="str">
        <f>IF(AR45="","",VLOOKUP(AR45,'シフト記号表（勤務時間帯）'!$D$6:$X$47,21,FALSE))</f>
        <v/>
      </c>
      <c r="AS46" s="160" t="str">
        <f>IF(AS45="","",VLOOKUP(AS45,'シフト記号表（勤務時間帯）'!$D$6:$X$47,21,FALSE))</f>
        <v/>
      </c>
      <c r="AT46" s="160" t="str">
        <f>IF(AT45="","",VLOOKUP(AT45,'シフト記号表（勤務時間帯）'!$D$6:$X$47,21,FALSE))</f>
        <v/>
      </c>
      <c r="AU46" s="160" t="str">
        <f>IF(AU45="","",VLOOKUP(AU45,'シフト記号表（勤務時間帯）'!$D$6:$X$47,21,FALSE))</f>
        <v/>
      </c>
      <c r="AV46" s="161" t="str">
        <f>IF(AV45="","",VLOOKUP(AV45,'シフト記号表（勤務時間帯）'!$D$6:$X$47,21,FALSE))</f>
        <v/>
      </c>
      <c r="AW46" s="159" t="str">
        <f>IF(AW45="","",VLOOKUP(AW45,'シフト記号表（勤務時間帯）'!$D$6:$X$47,21,FALSE))</f>
        <v/>
      </c>
      <c r="AX46" s="160" t="str">
        <f>IF(AX45="","",VLOOKUP(AX45,'シフト記号表（勤務時間帯）'!$D$6:$X$47,21,FALSE))</f>
        <v/>
      </c>
      <c r="AY46" s="160" t="str">
        <f>IF(AY45="","",VLOOKUP(AY45,'シフト記号表（勤務時間帯）'!$D$6:$X$47,21,FALSE))</f>
        <v/>
      </c>
      <c r="AZ46" s="1199">
        <f>IF($BC$3="４週",SUM(U46:AV46),IF($BC$3="暦月",SUM(U46:AY46),""))</f>
        <v>0</v>
      </c>
      <c r="BA46" s="1200"/>
      <c r="BB46" s="1201">
        <f>IF($BC$3="４週",AZ46/4,IF($BC$3="暦月",(AZ46/($BC$8/7)),""))</f>
        <v>0</v>
      </c>
      <c r="BC46" s="1200"/>
      <c r="BD46" s="1193"/>
      <c r="BE46" s="1194"/>
      <c r="BF46" s="1194"/>
      <c r="BG46" s="1194"/>
      <c r="BH46" s="1195"/>
    </row>
    <row r="47" spans="2:60" ht="20.25" customHeight="1">
      <c r="B47" s="98"/>
      <c r="C47" s="1177"/>
      <c r="D47" s="1178"/>
      <c r="E47" s="1179"/>
      <c r="F47" s="136"/>
      <c r="G47" s="99">
        <f>C45</f>
        <v>0</v>
      </c>
      <c r="H47" s="1189"/>
      <c r="I47" s="1165"/>
      <c r="J47" s="1166"/>
      <c r="K47" s="1166"/>
      <c r="L47" s="1167"/>
      <c r="M47" s="1155"/>
      <c r="N47" s="1156"/>
      <c r="O47" s="1157"/>
      <c r="P47" s="22" t="s">
        <v>73</v>
      </c>
      <c r="Q47" s="23"/>
      <c r="R47" s="23"/>
      <c r="S47" s="15"/>
      <c r="T47" s="50"/>
      <c r="U47" s="162" t="str">
        <f>IF(U45="","",VLOOKUP(U45,'シフト記号表（勤務時間帯）'!$D$6:$Z$47,23,FALSE))</f>
        <v/>
      </c>
      <c r="V47" s="163" t="str">
        <f>IF(V45="","",VLOOKUP(V45,'シフト記号表（勤務時間帯）'!$D$6:$Z$47,23,FALSE))</f>
        <v/>
      </c>
      <c r="W47" s="163" t="str">
        <f>IF(W45="","",VLOOKUP(W45,'シフト記号表（勤務時間帯）'!$D$6:$Z$47,23,FALSE))</f>
        <v/>
      </c>
      <c r="X47" s="163" t="str">
        <f>IF(X45="","",VLOOKUP(X45,'シフト記号表（勤務時間帯）'!$D$6:$Z$47,23,FALSE))</f>
        <v/>
      </c>
      <c r="Y47" s="163" t="str">
        <f>IF(Y45="","",VLOOKUP(Y45,'シフト記号表（勤務時間帯）'!$D$6:$Z$47,23,FALSE))</f>
        <v/>
      </c>
      <c r="Z47" s="163" t="str">
        <f>IF(Z45="","",VLOOKUP(Z45,'シフト記号表（勤務時間帯）'!$D$6:$Z$47,23,FALSE))</f>
        <v/>
      </c>
      <c r="AA47" s="164" t="str">
        <f>IF(AA45="","",VLOOKUP(AA45,'シフト記号表（勤務時間帯）'!$D$6:$Z$47,23,FALSE))</f>
        <v/>
      </c>
      <c r="AB47" s="162" t="str">
        <f>IF(AB45="","",VLOOKUP(AB45,'シフト記号表（勤務時間帯）'!$D$6:$Z$47,23,FALSE))</f>
        <v/>
      </c>
      <c r="AC47" s="163" t="str">
        <f>IF(AC45="","",VLOOKUP(AC45,'シフト記号表（勤務時間帯）'!$D$6:$Z$47,23,FALSE))</f>
        <v/>
      </c>
      <c r="AD47" s="163" t="str">
        <f>IF(AD45="","",VLOOKUP(AD45,'シフト記号表（勤務時間帯）'!$D$6:$Z$47,23,FALSE))</f>
        <v/>
      </c>
      <c r="AE47" s="163" t="str">
        <f>IF(AE45="","",VLOOKUP(AE45,'シフト記号表（勤務時間帯）'!$D$6:$Z$47,23,FALSE))</f>
        <v/>
      </c>
      <c r="AF47" s="163" t="str">
        <f>IF(AF45="","",VLOOKUP(AF45,'シフト記号表（勤務時間帯）'!$D$6:$Z$47,23,FALSE))</f>
        <v/>
      </c>
      <c r="AG47" s="163" t="str">
        <f>IF(AG45="","",VLOOKUP(AG45,'シフト記号表（勤務時間帯）'!$D$6:$Z$47,23,FALSE))</f>
        <v/>
      </c>
      <c r="AH47" s="164" t="str">
        <f>IF(AH45="","",VLOOKUP(AH45,'シフト記号表（勤務時間帯）'!$D$6:$Z$47,23,FALSE))</f>
        <v/>
      </c>
      <c r="AI47" s="162" t="str">
        <f>IF(AI45="","",VLOOKUP(AI45,'シフト記号表（勤務時間帯）'!$D$6:$Z$47,23,FALSE))</f>
        <v/>
      </c>
      <c r="AJ47" s="163" t="str">
        <f>IF(AJ45="","",VLOOKUP(AJ45,'シフト記号表（勤務時間帯）'!$D$6:$Z$47,23,FALSE))</f>
        <v/>
      </c>
      <c r="AK47" s="163" t="str">
        <f>IF(AK45="","",VLOOKUP(AK45,'シフト記号表（勤務時間帯）'!$D$6:$Z$47,23,FALSE))</f>
        <v/>
      </c>
      <c r="AL47" s="163" t="str">
        <f>IF(AL45="","",VLOOKUP(AL45,'シフト記号表（勤務時間帯）'!$D$6:$Z$47,23,FALSE))</f>
        <v/>
      </c>
      <c r="AM47" s="163" t="str">
        <f>IF(AM45="","",VLOOKUP(AM45,'シフト記号表（勤務時間帯）'!$D$6:$Z$47,23,FALSE))</f>
        <v/>
      </c>
      <c r="AN47" s="163" t="str">
        <f>IF(AN45="","",VLOOKUP(AN45,'シフト記号表（勤務時間帯）'!$D$6:$Z$47,23,FALSE))</f>
        <v/>
      </c>
      <c r="AO47" s="164" t="str">
        <f>IF(AO45="","",VLOOKUP(AO45,'シフト記号表（勤務時間帯）'!$D$6:$Z$47,23,FALSE))</f>
        <v/>
      </c>
      <c r="AP47" s="162" t="str">
        <f>IF(AP45="","",VLOOKUP(AP45,'シフト記号表（勤務時間帯）'!$D$6:$Z$47,23,FALSE))</f>
        <v/>
      </c>
      <c r="AQ47" s="163" t="str">
        <f>IF(AQ45="","",VLOOKUP(AQ45,'シフト記号表（勤務時間帯）'!$D$6:$Z$47,23,FALSE))</f>
        <v/>
      </c>
      <c r="AR47" s="163" t="str">
        <f>IF(AR45="","",VLOOKUP(AR45,'シフト記号表（勤務時間帯）'!$D$6:$Z$47,23,FALSE))</f>
        <v/>
      </c>
      <c r="AS47" s="163" t="str">
        <f>IF(AS45="","",VLOOKUP(AS45,'シフト記号表（勤務時間帯）'!$D$6:$Z$47,23,FALSE))</f>
        <v/>
      </c>
      <c r="AT47" s="163" t="str">
        <f>IF(AT45="","",VLOOKUP(AT45,'シフト記号表（勤務時間帯）'!$D$6:$Z$47,23,FALSE))</f>
        <v/>
      </c>
      <c r="AU47" s="163" t="str">
        <f>IF(AU45="","",VLOOKUP(AU45,'シフト記号表（勤務時間帯）'!$D$6:$Z$47,23,FALSE))</f>
        <v/>
      </c>
      <c r="AV47" s="164" t="str">
        <f>IF(AV45="","",VLOOKUP(AV45,'シフト記号表（勤務時間帯）'!$D$6:$Z$47,23,FALSE))</f>
        <v/>
      </c>
      <c r="AW47" s="162" t="str">
        <f>IF(AW45="","",VLOOKUP(AW45,'シフト記号表（勤務時間帯）'!$D$6:$Z$47,23,FALSE))</f>
        <v/>
      </c>
      <c r="AX47" s="163" t="str">
        <f>IF(AX45="","",VLOOKUP(AX45,'シフト記号表（勤務時間帯）'!$D$6:$Z$47,23,FALSE))</f>
        <v/>
      </c>
      <c r="AY47" s="163" t="str">
        <f>IF(AY45="","",VLOOKUP(AY45,'シフト記号表（勤務時間帯）'!$D$6:$Z$47,23,FALSE))</f>
        <v/>
      </c>
      <c r="AZ47" s="1202">
        <f>IF($BC$3="４週",SUM(U47:AV47),IF($BC$3="暦月",SUM(U47:AY47),""))</f>
        <v>0</v>
      </c>
      <c r="BA47" s="1203"/>
      <c r="BB47" s="1204">
        <f>IF($BC$3="４週",AZ47/4,IF($BC$3="暦月",(AZ47/($BC$8/7)),""))</f>
        <v>0</v>
      </c>
      <c r="BC47" s="1203"/>
      <c r="BD47" s="1196"/>
      <c r="BE47" s="1197"/>
      <c r="BF47" s="1197"/>
      <c r="BG47" s="1197"/>
      <c r="BH47" s="1198"/>
    </row>
    <row r="48" spans="2:60" ht="20.25" customHeight="1">
      <c r="B48" s="100"/>
      <c r="C48" s="1171"/>
      <c r="D48" s="1172"/>
      <c r="E48" s="1173"/>
      <c r="F48" s="95"/>
      <c r="G48" s="97"/>
      <c r="H48" s="1183"/>
      <c r="I48" s="1159"/>
      <c r="J48" s="1160"/>
      <c r="K48" s="1160"/>
      <c r="L48" s="1161"/>
      <c r="M48" s="1149"/>
      <c r="N48" s="1150"/>
      <c r="O48" s="1151"/>
      <c r="P48" s="18" t="s">
        <v>18</v>
      </c>
      <c r="Q48" s="25"/>
      <c r="R48" s="25"/>
      <c r="S48" s="13"/>
      <c r="T48" s="51"/>
      <c r="U48" s="165"/>
      <c r="V48" s="166"/>
      <c r="W48" s="166"/>
      <c r="X48" s="166"/>
      <c r="Y48" s="166"/>
      <c r="Z48" s="166"/>
      <c r="AA48" s="167"/>
      <c r="AB48" s="165"/>
      <c r="AC48" s="166"/>
      <c r="AD48" s="166"/>
      <c r="AE48" s="166"/>
      <c r="AF48" s="166"/>
      <c r="AG48" s="166"/>
      <c r="AH48" s="167"/>
      <c r="AI48" s="165"/>
      <c r="AJ48" s="166"/>
      <c r="AK48" s="166"/>
      <c r="AL48" s="166"/>
      <c r="AM48" s="166"/>
      <c r="AN48" s="166"/>
      <c r="AO48" s="167"/>
      <c r="AP48" s="165"/>
      <c r="AQ48" s="166"/>
      <c r="AR48" s="166"/>
      <c r="AS48" s="166"/>
      <c r="AT48" s="166"/>
      <c r="AU48" s="166"/>
      <c r="AV48" s="167"/>
      <c r="AW48" s="165"/>
      <c r="AX48" s="166"/>
      <c r="AY48" s="166"/>
      <c r="AZ48" s="1158"/>
      <c r="BA48" s="1146"/>
      <c r="BB48" s="1145"/>
      <c r="BC48" s="1146"/>
      <c r="BD48" s="1190"/>
      <c r="BE48" s="1191"/>
      <c r="BF48" s="1191"/>
      <c r="BG48" s="1191"/>
      <c r="BH48" s="1192"/>
    </row>
    <row r="49" spans="2:60" ht="20.25" customHeight="1">
      <c r="B49" s="96">
        <f>B46+1</f>
        <v>10</v>
      </c>
      <c r="C49" s="1174"/>
      <c r="D49" s="1175"/>
      <c r="E49" s="1176"/>
      <c r="F49" s="95">
        <f>C48</f>
        <v>0</v>
      </c>
      <c r="G49" s="97"/>
      <c r="H49" s="1184"/>
      <c r="I49" s="1162"/>
      <c r="J49" s="1163"/>
      <c r="K49" s="1163"/>
      <c r="L49" s="1164"/>
      <c r="M49" s="1152"/>
      <c r="N49" s="1153"/>
      <c r="O49" s="1154"/>
      <c r="P49" s="20" t="s">
        <v>72</v>
      </c>
      <c r="Q49" s="21"/>
      <c r="R49" s="21"/>
      <c r="S49" s="16"/>
      <c r="T49" s="46"/>
      <c r="U49" s="159" t="str">
        <f>IF(U48="","",VLOOKUP(U48,'シフト記号表（勤務時間帯）'!$D$6:$X$47,21,FALSE))</f>
        <v/>
      </c>
      <c r="V49" s="160" t="str">
        <f>IF(V48="","",VLOOKUP(V48,'シフト記号表（勤務時間帯）'!$D$6:$X$47,21,FALSE))</f>
        <v/>
      </c>
      <c r="W49" s="160" t="str">
        <f>IF(W48="","",VLOOKUP(W48,'シフト記号表（勤務時間帯）'!$D$6:$X$47,21,FALSE))</f>
        <v/>
      </c>
      <c r="X49" s="160" t="str">
        <f>IF(X48="","",VLOOKUP(X48,'シフト記号表（勤務時間帯）'!$D$6:$X$47,21,FALSE))</f>
        <v/>
      </c>
      <c r="Y49" s="160" t="str">
        <f>IF(Y48="","",VLOOKUP(Y48,'シフト記号表（勤務時間帯）'!$D$6:$X$47,21,FALSE))</f>
        <v/>
      </c>
      <c r="Z49" s="160" t="str">
        <f>IF(Z48="","",VLOOKUP(Z48,'シフト記号表（勤務時間帯）'!$D$6:$X$47,21,FALSE))</f>
        <v/>
      </c>
      <c r="AA49" s="161" t="str">
        <f>IF(AA48="","",VLOOKUP(AA48,'シフト記号表（勤務時間帯）'!$D$6:$X$47,21,FALSE))</f>
        <v/>
      </c>
      <c r="AB49" s="159" t="str">
        <f>IF(AB48="","",VLOOKUP(AB48,'シフト記号表（勤務時間帯）'!$D$6:$X$47,21,FALSE))</f>
        <v/>
      </c>
      <c r="AC49" s="160" t="str">
        <f>IF(AC48="","",VLOOKUP(AC48,'シフト記号表（勤務時間帯）'!$D$6:$X$47,21,FALSE))</f>
        <v/>
      </c>
      <c r="AD49" s="160" t="str">
        <f>IF(AD48="","",VLOOKUP(AD48,'シフト記号表（勤務時間帯）'!$D$6:$X$47,21,FALSE))</f>
        <v/>
      </c>
      <c r="AE49" s="160" t="str">
        <f>IF(AE48="","",VLOOKUP(AE48,'シフト記号表（勤務時間帯）'!$D$6:$X$47,21,FALSE))</f>
        <v/>
      </c>
      <c r="AF49" s="160" t="str">
        <f>IF(AF48="","",VLOOKUP(AF48,'シフト記号表（勤務時間帯）'!$D$6:$X$47,21,FALSE))</f>
        <v/>
      </c>
      <c r="AG49" s="160" t="str">
        <f>IF(AG48="","",VLOOKUP(AG48,'シフト記号表（勤務時間帯）'!$D$6:$X$47,21,FALSE))</f>
        <v/>
      </c>
      <c r="AH49" s="161" t="str">
        <f>IF(AH48="","",VLOOKUP(AH48,'シフト記号表（勤務時間帯）'!$D$6:$X$47,21,FALSE))</f>
        <v/>
      </c>
      <c r="AI49" s="159" t="str">
        <f>IF(AI48="","",VLOOKUP(AI48,'シフト記号表（勤務時間帯）'!$D$6:$X$47,21,FALSE))</f>
        <v/>
      </c>
      <c r="AJ49" s="160" t="str">
        <f>IF(AJ48="","",VLOOKUP(AJ48,'シフト記号表（勤務時間帯）'!$D$6:$X$47,21,FALSE))</f>
        <v/>
      </c>
      <c r="AK49" s="160" t="str">
        <f>IF(AK48="","",VLOOKUP(AK48,'シフト記号表（勤務時間帯）'!$D$6:$X$47,21,FALSE))</f>
        <v/>
      </c>
      <c r="AL49" s="160" t="str">
        <f>IF(AL48="","",VLOOKUP(AL48,'シフト記号表（勤務時間帯）'!$D$6:$X$47,21,FALSE))</f>
        <v/>
      </c>
      <c r="AM49" s="160" t="str">
        <f>IF(AM48="","",VLOOKUP(AM48,'シフト記号表（勤務時間帯）'!$D$6:$X$47,21,FALSE))</f>
        <v/>
      </c>
      <c r="AN49" s="160" t="str">
        <f>IF(AN48="","",VLOOKUP(AN48,'シフト記号表（勤務時間帯）'!$D$6:$X$47,21,FALSE))</f>
        <v/>
      </c>
      <c r="AO49" s="161" t="str">
        <f>IF(AO48="","",VLOOKUP(AO48,'シフト記号表（勤務時間帯）'!$D$6:$X$47,21,FALSE))</f>
        <v/>
      </c>
      <c r="AP49" s="159" t="str">
        <f>IF(AP48="","",VLOOKUP(AP48,'シフト記号表（勤務時間帯）'!$D$6:$X$47,21,FALSE))</f>
        <v/>
      </c>
      <c r="AQ49" s="160" t="str">
        <f>IF(AQ48="","",VLOOKUP(AQ48,'シフト記号表（勤務時間帯）'!$D$6:$X$47,21,FALSE))</f>
        <v/>
      </c>
      <c r="AR49" s="160" t="str">
        <f>IF(AR48="","",VLOOKUP(AR48,'シフト記号表（勤務時間帯）'!$D$6:$X$47,21,FALSE))</f>
        <v/>
      </c>
      <c r="AS49" s="160" t="str">
        <f>IF(AS48="","",VLOOKUP(AS48,'シフト記号表（勤務時間帯）'!$D$6:$X$47,21,FALSE))</f>
        <v/>
      </c>
      <c r="AT49" s="160" t="str">
        <f>IF(AT48="","",VLOOKUP(AT48,'シフト記号表（勤務時間帯）'!$D$6:$X$47,21,FALSE))</f>
        <v/>
      </c>
      <c r="AU49" s="160" t="str">
        <f>IF(AU48="","",VLOOKUP(AU48,'シフト記号表（勤務時間帯）'!$D$6:$X$47,21,FALSE))</f>
        <v/>
      </c>
      <c r="AV49" s="161" t="str">
        <f>IF(AV48="","",VLOOKUP(AV48,'シフト記号表（勤務時間帯）'!$D$6:$X$47,21,FALSE))</f>
        <v/>
      </c>
      <c r="AW49" s="159" t="str">
        <f>IF(AW48="","",VLOOKUP(AW48,'シフト記号表（勤務時間帯）'!$D$6:$X$47,21,FALSE))</f>
        <v/>
      </c>
      <c r="AX49" s="160" t="str">
        <f>IF(AX48="","",VLOOKUP(AX48,'シフト記号表（勤務時間帯）'!$D$6:$X$47,21,FALSE))</f>
        <v/>
      </c>
      <c r="AY49" s="160" t="str">
        <f>IF(AY48="","",VLOOKUP(AY48,'シフト記号表（勤務時間帯）'!$D$6:$X$47,21,FALSE))</f>
        <v/>
      </c>
      <c r="AZ49" s="1199">
        <f>IF($BC$3="４週",SUM(U49:AV49),IF($BC$3="暦月",SUM(U49:AY49),""))</f>
        <v>0</v>
      </c>
      <c r="BA49" s="1200"/>
      <c r="BB49" s="1201">
        <f>IF($BC$3="４週",AZ49/4,IF($BC$3="暦月",(AZ49/($BC$8/7)),""))</f>
        <v>0</v>
      </c>
      <c r="BC49" s="1200"/>
      <c r="BD49" s="1193"/>
      <c r="BE49" s="1194"/>
      <c r="BF49" s="1194"/>
      <c r="BG49" s="1194"/>
      <c r="BH49" s="1195"/>
    </row>
    <row r="50" spans="2:60" ht="20.25" customHeight="1">
      <c r="B50" s="98"/>
      <c r="C50" s="1177"/>
      <c r="D50" s="1178"/>
      <c r="E50" s="1179"/>
      <c r="F50" s="136"/>
      <c r="G50" s="99">
        <f>C48</f>
        <v>0</v>
      </c>
      <c r="H50" s="1189"/>
      <c r="I50" s="1165"/>
      <c r="J50" s="1166"/>
      <c r="K50" s="1166"/>
      <c r="L50" s="1167"/>
      <c r="M50" s="1155"/>
      <c r="N50" s="1156"/>
      <c r="O50" s="1157"/>
      <c r="P50" s="37" t="s">
        <v>73</v>
      </c>
      <c r="Q50" s="38"/>
      <c r="R50" s="38"/>
      <c r="S50" s="39"/>
      <c r="T50" s="52"/>
      <c r="U50" s="162" t="str">
        <f>IF(U48="","",VLOOKUP(U48,'シフト記号表（勤務時間帯）'!$D$6:$Z$47,23,FALSE))</f>
        <v/>
      </c>
      <c r="V50" s="163" t="str">
        <f>IF(V48="","",VLOOKUP(V48,'シフト記号表（勤務時間帯）'!$D$6:$Z$47,23,FALSE))</f>
        <v/>
      </c>
      <c r="W50" s="163" t="str">
        <f>IF(W48="","",VLOOKUP(W48,'シフト記号表（勤務時間帯）'!$D$6:$Z$47,23,FALSE))</f>
        <v/>
      </c>
      <c r="X50" s="163" t="str">
        <f>IF(X48="","",VLOOKUP(X48,'シフト記号表（勤務時間帯）'!$D$6:$Z$47,23,FALSE))</f>
        <v/>
      </c>
      <c r="Y50" s="163" t="str">
        <f>IF(Y48="","",VLOOKUP(Y48,'シフト記号表（勤務時間帯）'!$D$6:$Z$47,23,FALSE))</f>
        <v/>
      </c>
      <c r="Z50" s="163" t="str">
        <f>IF(Z48="","",VLOOKUP(Z48,'シフト記号表（勤務時間帯）'!$D$6:$Z$47,23,FALSE))</f>
        <v/>
      </c>
      <c r="AA50" s="164" t="str">
        <f>IF(AA48="","",VLOOKUP(AA48,'シフト記号表（勤務時間帯）'!$D$6:$Z$47,23,FALSE))</f>
        <v/>
      </c>
      <c r="AB50" s="162" t="str">
        <f>IF(AB48="","",VLOOKUP(AB48,'シフト記号表（勤務時間帯）'!$D$6:$Z$47,23,FALSE))</f>
        <v/>
      </c>
      <c r="AC50" s="163" t="str">
        <f>IF(AC48="","",VLOOKUP(AC48,'シフト記号表（勤務時間帯）'!$D$6:$Z$47,23,FALSE))</f>
        <v/>
      </c>
      <c r="AD50" s="163" t="str">
        <f>IF(AD48="","",VLOOKUP(AD48,'シフト記号表（勤務時間帯）'!$D$6:$Z$47,23,FALSE))</f>
        <v/>
      </c>
      <c r="AE50" s="163" t="str">
        <f>IF(AE48="","",VLOOKUP(AE48,'シフト記号表（勤務時間帯）'!$D$6:$Z$47,23,FALSE))</f>
        <v/>
      </c>
      <c r="AF50" s="163" t="str">
        <f>IF(AF48="","",VLOOKUP(AF48,'シフト記号表（勤務時間帯）'!$D$6:$Z$47,23,FALSE))</f>
        <v/>
      </c>
      <c r="AG50" s="163" t="str">
        <f>IF(AG48="","",VLOOKUP(AG48,'シフト記号表（勤務時間帯）'!$D$6:$Z$47,23,FALSE))</f>
        <v/>
      </c>
      <c r="AH50" s="164" t="str">
        <f>IF(AH48="","",VLOOKUP(AH48,'シフト記号表（勤務時間帯）'!$D$6:$Z$47,23,FALSE))</f>
        <v/>
      </c>
      <c r="AI50" s="162" t="str">
        <f>IF(AI48="","",VLOOKUP(AI48,'シフト記号表（勤務時間帯）'!$D$6:$Z$47,23,FALSE))</f>
        <v/>
      </c>
      <c r="AJ50" s="163" t="str">
        <f>IF(AJ48="","",VLOOKUP(AJ48,'シフト記号表（勤務時間帯）'!$D$6:$Z$47,23,FALSE))</f>
        <v/>
      </c>
      <c r="AK50" s="163" t="str">
        <f>IF(AK48="","",VLOOKUP(AK48,'シフト記号表（勤務時間帯）'!$D$6:$Z$47,23,FALSE))</f>
        <v/>
      </c>
      <c r="AL50" s="163" t="str">
        <f>IF(AL48="","",VLOOKUP(AL48,'シフト記号表（勤務時間帯）'!$D$6:$Z$47,23,FALSE))</f>
        <v/>
      </c>
      <c r="AM50" s="163" t="str">
        <f>IF(AM48="","",VLOOKUP(AM48,'シフト記号表（勤務時間帯）'!$D$6:$Z$47,23,FALSE))</f>
        <v/>
      </c>
      <c r="AN50" s="163" t="str">
        <f>IF(AN48="","",VLOOKUP(AN48,'シフト記号表（勤務時間帯）'!$D$6:$Z$47,23,FALSE))</f>
        <v/>
      </c>
      <c r="AO50" s="164" t="str">
        <f>IF(AO48="","",VLOOKUP(AO48,'シフト記号表（勤務時間帯）'!$D$6:$Z$47,23,FALSE))</f>
        <v/>
      </c>
      <c r="AP50" s="162" t="str">
        <f>IF(AP48="","",VLOOKUP(AP48,'シフト記号表（勤務時間帯）'!$D$6:$Z$47,23,FALSE))</f>
        <v/>
      </c>
      <c r="AQ50" s="163" t="str">
        <f>IF(AQ48="","",VLOOKUP(AQ48,'シフト記号表（勤務時間帯）'!$D$6:$Z$47,23,FALSE))</f>
        <v/>
      </c>
      <c r="AR50" s="163" t="str">
        <f>IF(AR48="","",VLOOKUP(AR48,'シフト記号表（勤務時間帯）'!$D$6:$Z$47,23,FALSE))</f>
        <v/>
      </c>
      <c r="AS50" s="163" t="str">
        <f>IF(AS48="","",VLOOKUP(AS48,'シフト記号表（勤務時間帯）'!$D$6:$Z$47,23,FALSE))</f>
        <v/>
      </c>
      <c r="AT50" s="163" t="str">
        <f>IF(AT48="","",VLOOKUP(AT48,'シフト記号表（勤務時間帯）'!$D$6:$Z$47,23,FALSE))</f>
        <v/>
      </c>
      <c r="AU50" s="163" t="str">
        <f>IF(AU48="","",VLOOKUP(AU48,'シフト記号表（勤務時間帯）'!$D$6:$Z$47,23,FALSE))</f>
        <v/>
      </c>
      <c r="AV50" s="164" t="str">
        <f>IF(AV48="","",VLOOKUP(AV48,'シフト記号表（勤務時間帯）'!$D$6:$Z$47,23,FALSE))</f>
        <v/>
      </c>
      <c r="AW50" s="162" t="str">
        <f>IF(AW48="","",VLOOKUP(AW48,'シフト記号表（勤務時間帯）'!$D$6:$Z$47,23,FALSE))</f>
        <v/>
      </c>
      <c r="AX50" s="163" t="str">
        <f>IF(AX48="","",VLOOKUP(AX48,'シフト記号表（勤務時間帯）'!$D$6:$Z$47,23,FALSE))</f>
        <v/>
      </c>
      <c r="AY50" s="163" t="str">
        <f>IF(AY48="","",VLOOKUP(AY48,'シフト記号表（勤務時間帯）'!$D$6:$Z$47,23,FALSE))</f>
        <v/>
      </c>
      <c r="AZ50" s="1202">
        <f>IF($BC$3="４週",SUM(U50:AV50),IF($BC$3="暦月",SUM(U50:AY50),""))</f>
        <v>0</v>
      </c>
      <c r="BA50" s="1203"/>
      <c r="BB50" s="1204">
        <f>IF($BC$3="４週",AZ50/4,IF($BC$3="暦月",(AZ50/($BC$8/7)),""))</f>
        <v>0</v>
      </c>
      <c r="BC50" s="1203"/>
      <c r="BD50" s="1196"/>
      <c r="BE50" s="1197"/>
      <c r="BF50" s="1197"/>
      <c r="BG50" s="1197"/>
      <c r="BH50" s="1198"/>
    </row>
    <row r="51" spans="2:60" ht="20.25" customHeight="1">
      <c r="B51" s="100"/>
      <c r="C51" s="1171"/>
      <c r="D51" s="1172"/>
      <c r="E51" s="1173"/>
      <c r="F51" s="95"/>
      <c r="G51" s="97"/>
      <c r="H51" s="1183"/>
      <c r="I51" s="1159"/>
      <c r="J51" s="1160"/>
      <c r="K51" s="1160"/>
      <c r="L51" s="1161"/>
      <c r="M51" s="1149"/>
      <c r="N51" s="1150"/>
      <c r="O51" s="1151"/>
      <c r="P51" s="18" t="s">
        <v>18</v>
      </c>
      <c r="Q51" s="25"/>
      <c r="R51" s="25"/>
      <c r="S51" s="13"/>
      <c r="T51" s="51"/>
      <c r="U51" s="165"/>
      <c r="V51" s="166"/>
      <c r="W51" s="166"/>
      <c r="X51" s="166"/>
      <c r="Y51" s="166"/>
      <c r="Z51" s="166"/>
      <c r="AA51" s="167"/>
      <c r="AB51" s="165"/>
      <c r="AC51" s="166"/>
      <c r="AD51" s="166"/>
      <c r="AE51" s="166"/>
      <c r="AF51" s="166"/>
      <c r="AG51" s="166"/>
      <c r="AH51" s="167"/>
      <c r="AI51" s="165"/>
      <c r="AJ51" s="166"/>
      <c r="AK51" s="166"/>
      <c r="AL51" s="166"/>
      <c r="AM51" s="166"/>
      <c r="AN51" s="166"/>
      <c r="AO51" s="167"/>
      <c r="AP51" s="165"/>
      <c r="AQ51" s="166"/>
      <c r="AR51" s="166"/>
      <c r="AS51" s="166"/>
      <c r="AT51" s="166"/>
      <c r="AU51" s="166"/>
      <c r="AV51" s="167"/>
      <c r="AW51" s="165"/>
      <c r="AX51" s="166"/>
      <c r="AY51" s="166"/>
      <c r="AZ51" s="1158"/>
      <c r="BA51" s="1146"/>
      <c r="BB51" s="1145"/>
      <c r="BC51" s="1146"/>
      <c r="BD51" s="1190"/>
      <c r="BE51" s="1191"/>
      <c r="BF51" s="1191"/>
      <c r="BG51" s="1191"/>
      <c r="BH51" s="1192"/>
    </row>
    <row r="52" spans="2:60" ht="20.25" customHeight="1">
      <c r="B52" s="96">
        <f>B49+1</f>
        <v>11</v>
      </c>
      <c r="C52" s="1174"/>
      <c r="D52" s="1175"/>
      <c r="E52" s="1176"/>
      <c r="F52" s="95">
        <f>C51</f>
        <v>0</v>
      </c>
      <c r="G52" s="97"/>
      <c r="H52" s="1184"/>
      <c r="I52" s="1162"/>
      <c r="J52" s="1163"/>
      <c r="K52" s="1163"/>
      <c r="L52" s="1164"/>
      <c r="M52" s="1152"/>
      <c r="N52" s="1153"/>
      <c r="O52" s="1154"/>
      <c r="P52" s="20" t="s">
        <v>72</v>
      </c>
      <c r="Q52" s="21"/>
      <c r="R52" s="21"/>
      <c r="S52" s="16"/>
      <c r="T52" s="46"/>
      <c r="U52" s="159" t="str">
        <f>IF(U51="","",VLOOKUP(U51,'シフト記号表（勤務時間帯）'!$D$6:$X$47,21,FALSE))</f>
        <v/>
      </c>
      <c r="V52" s="160" t="str">
        <f>IF(V51="","",VLOOKUP(V51,'シフト記号表（勤務時間帯）'!$D$6:$X$47,21,FALSE))</f>
        <v/>
      </c>
      <c r="W52" s="160" t="str">
        <f>IF(W51="","",VLOOKUP(W51,'シフト記号表（勤務時間帯）'!$D$6:$X$47,21,FALSE))</f>
        <v/>
      </c>
      <c r="X52" s="160" t="str">
        <f>IF(X51="","",VLOOKUP(X51,'シフト記号表（勤務時間帯）'!$D$6:$X$47,21,FALSE))</f>
        <v/>
      </c>
      <c r="Y52" s="160" t="str">
        <f>IF(Y51="","",VLOOKUP(Y51,'シフト記号表（勤務時間帯）'!$D$6:$X$47,21,FALSE))</f>
        <v/>
      </c>
      <c r="Z52" s="160" t="str">
        <f>IF(Z51="","",VLOOKUP(Z51,'シフト記号表（勤務時間帯）'!$D$6:$X$47,21,FALSE))</f>
        <v/>
      </c>
      <c r="AA52" s="161" t="str">
        <f>IF(AA51="","",VLOOKUP(AA51,'シフト記号表（勤務時間帯）'!$D$6:$X$47,21,FALSE))</f>
        <v/>
      </c>
      <c r="AB52" s="159" t="str">
        <f>IF(AB51="","",VLOOKUP(AB51,'シフト記号表（勤務時間帯）'!$D$6:$X$47,21,FALSE))</f>
        <v/>
      </c>
      <c r="AC52" s="160" t="str">
        <f>IF(AC51="","",VLOOKUP(AC51,'シフト記号表（勤務時間帯）'!$D$6:$X$47,21,FALSE))</f>
        <v/>
      </c>
      <c r="AD52" s="160" t="str">
        <f>IF(AD51="","",VLOOKUP(AD51,'シフト記号表（勤務時間帯）'!$D$6:$X$47,21,FALSE))</f>
        <v/>
      </c>
      <c r="AE52" s="160" t="str">
        <f>IF(AE51="","",VLOOKUP(AE51,'シフト記号表（勤務時間帯）'!$D$6:$X$47,21,FALSE))</f>
        <v/>
      </c>
      <c r="AF52" s="160" t="str">
        <f>IF(AF51="","",VLOOKUP(AF51,'シフト記号表（勤務時間帯）'!$D$6:$X$47,21,FALSE))</f>
        <v/>
      </c>
      <c r="AG52" s="160" t="str">
        <f>IF(AG51="","",VLOOKUP(AG51,'シフト記号表（勤務時間帯）'!$D$6:$X$47,21,FALSE))</f>
        <v/>
      </c>
      <c r="AH52" s="161" t="str">
        <f>IF(AH51="","",VLOOKUP(AH51,'シフト記号表（勤務時間帯）'!$D$6:$X$47,21,FALSE))</f>
        <v/>
      </c>
      <c r="AI52" s="159" t="str">
        <f>IF(AI51="","",VLOOKUP(AI51,'シフト記号表（勤務時間帯）'!$D$6:$X$47,21,FALSE))</f>
        <v/>
      </c>
      <c r="AJ52" s="160" t="str">
        <f>IF(AJ51="","",VLOOKUP(AJ51,'シフト記号表（勤務時間帯）'!$D$6:$X$47,21,FALSE))</f>
        <v/>
      </c>
      <c r="AK52" s="160" t="str">
        <f>IF(AK51="","",VLOOKUP(AK51,'シフト記号表（勤務時間帯）'!$D$6:$X$47,21,FALSE))</f>
        <v/>
      </c>
      <c r="AL52" s="160" t="str">
        <f>IF(AL51="","",VLOOKUP(AL51,'シフト記号表（勤務時間帯）'!$D$6:$X$47,21,FALSE))</f>
        <v/>
      </c>
      <c r="AM52" s="160" t="str">
        <f>IF(AM51="","",VLOOKUP(AM51,'シフト記号表（勤務時間帯）'!$D$6:$X$47,21,FALSE))</f>
        <v/>
      </c>
      <c r="AN52" s="160" t="str">
        <f>IF(AN51="","",VLOOKUP(AN51,'シフト記号表（勤務時間帯）'!$D$6:$X$47,21,FALSE))</f>
        <v/>
      </c>
      <c r="AO52" s="161" t="str">
        <f>IF(AO51="","",VLOOKUP(AO51,'シフト記号表（勤務時間帯）'!$D$6:$X$47,21,FALSE))</f>
        <v/>
      </c>
      <c r="AP52" s="159" t="str">
        <f>IF(AP51="","",VLOOKUP(AP51,'シフト記号表（勤務時間帯）'!$D$6:$X$47,21,FALSE))</f>
        <v/>
      </c>
      <c r="AQ52" s="160" t="str">
        <f>IF(AQ51="","",VLOOKUP(AQ51,'シフト記号表（勤務時間帯）'!$D$6:$X$47,21,FALSE))</f>
        <v/>
      </c>
      <c r="AR52" s="160" t="str">
        <f>IF(AR51="","",VLOOKUP(AR51,'シフト記号表（勤務時間帯）'!$D$6:$X$47,21,FALSE))</f>
        <v/>
      </c>
      <c r="AS52" s="160" t="str">
        <f>IF(AS51="","",VLOOKUP(AS51,'シフト記号表（勤務時間帯）'!$D$6:$X$47,21,FALSE))</f>
        <v/>
      </c>
      <c r="AT52" s="160" t="str">
        <f>IF(AT51="","",VLOOKUP(AT51,'シフト記号表（勤務時間帯）'!$D$6:$X$47,21,FALSE))</f>
        <v/>
      </c>
      <c r="AU52" s="160" t="str">
        <f>IF(AU51="","",VLOOKUP(AU51,'シフト記号表（勤務時間帯）'!$D$6:$X$47,21,FALSE))</f>
        <v/>
      </c>
      <c r="AV52" s="161" t="str">
        <f>IF(AV51="","",VLOOKUP(AV51,'シフト記号表（勤務時間帯）'!$D$6:$X$47,21,FALSE))</f>
        <v/>
      </c>
      <c r="AW52" s="159" t="str">
        <f>IF(AW51="","",VLOOKUP(AW51,'シフト記号表（勤務時間帯）'!$D$6:$X$47,21,FALSE))</f>
        <v/>
      </c>
      <c r="AX52" s="160" t="str">
        <f>IF(AX51="","",VLOOKUP(AX51,'シフト記号表（勤務時間帯）'!$D$6:$X$47,21,FALSE))</f>
        <v/>
      </c>
      <c r="AY52" s="160" t="str">
        <f>IF(AY51="","",VLOOKUP(AY51,'シフト記号表（勤務時間帯）'!$D$6:$X$47,21,FALSE))</f>
        <v/>
      </c>
      <c r="AZ52" s="1199">
        <f>IF($BC$3="４週",SUM(U52:AV52),IF($BC$3="暦月",SUM(U52:AY52),""))</f>
        <v>0</v>
      </c>
      <c r="BA52" s="1200"/>
      <c r="BB52" s="1201">
        <f>IF($BC$3="４週",AZ52/4,IF($BC$3="暦月",(AZ52/($BC$8/7)),""))</f>
        <v>0</v>
      </c>
      <c r="BC52" s="1200"/>
      <c r="BD52" s="1193"/>
      <c r="BE52" s="1194"/>
      <c r="BF52" s="1194"/>
      <c r="BG52" s="1194"/>
      <c r="BH52" s="1195"/>
    </row>
    <row r="53" spans="2:60" ht="20.25" customHeight="1">
      <c r="B53" s="98"/>
      <c r="C53" s="1177"/>
      <c r="D53" s="1178"/>
      <c r="E53" s="1179"/>
      <c r="F53" s="136"/>
      <c r="G53" s="99">
        <f>C51</f>
        <v>0</v>
      </c>
      <c r="H53" s="1189"/>
      <c r="I53" s="1165"/>
      <c r="J53" s="1166"/>
      <c r="K53" s="1166"/>
      <c r="L53" s="1167"/>
      <c r="M53" s="1155"/>
      <c r="N53" s="1156"/>
      <c r="O53" s="1157"/>
      <c r="P53" s="37" t="s">
        <v>73</v>
      </c>
      <c r="Q53" s="38"/>
      <c r="R53" s="38"/>
      <c r="S53" s="39"/>
      <c r="T53" s="52"/>
      <c r="U53" s="162" t="str">
        <f>IF(U51="","",VLOOKUP(U51,'シフト記号表（勤務時間帯）'!$D$6:$Z$47,23,FALSE))</f>
        <v/>
      </c>
      <c r="V53" s="163" t="str">
        <f>IF(V51="","",VLOOKUP(V51,'シフト記号表（勤務時間帯）'!$D$6:$Z$47,23,FALSE))</f>
        <v/>
      </c>
      <c r="W53" s="163" t="str">
        <f>IF(W51="","",VLOOKUP(W51,'シフト記号表（勤務時間帯）'!$D$6:$Z$47,23,FALSE))</f>
        <v/>
      </c>
      <c r="X53" s="163" t="str">
        <f>IF(X51="","",VLOOKUP(X51,'シフト記号表（勤務時間帯）'!$D$6:$Z$47,23,FALSE))</f>
        <v/>
      </c>
      <c r="Y53" s="163" t="str">
        <f>IF(Y51="","",VLOOKUP(Y51,'シフト記号表（勤務時間帯）'!$D$6:$Z$47,23,FALSE))</f>
        <v/>
      </c>
      <c r="Z53" s="163" t="str">
        <f>IF(Z51="","",VLOOKUP(Z51,'シフト記号表（勤務時間帯）'!$D$6:$Z$47,23,FALSE))</f>
        <v/>
      </c>
      <c r="AA53" s="164" t="str">
        <f>IF(AA51="","",VLOOKUP(AA51,'シフト記号表（勤務時間帯）'!$D$6:$Z$47,23,FALSE))</f>
        <v/>
      </c>
      <c r="AB53" s="162" t="str">
        <f>IF(AB51="","",VLOOKUP(AB51,'シフト記号表（勤務時間帯）'!$D$6:$Z$47,23,FALSE))</f>
        <v/>
      </c>
      <c r="AC53" s="163" t="str">
        <f>IF(AC51="","",VLOOKUP(AC51,'シフト記号表（勤務時間帯）'!$D$6:$Z$47,23,FALSE))</f>
        <v/>
      </c>
      <c r="AD53" s="163" t="str">
        <f>IF(AD51="","",VLOOKUP(AD51,'シフト記号表（勤務時間帯）'!$D$6:$Z$47,23,FALSE))</f>
        <v/>
      </c>
      <c r="AE53" s="163" t="str">
        <f>IF(AE51="","",VLOOKUP(AE51,'シフト記号表（勤務時間帯）'!$D$6:$Z$47,23,FALSE))</f>
        <v/>
      </c>
      <c r="AF53" s="163" t="str">
        <f>IF(AF51="","",VLOOKUP(AF51,'シフト記号表（勤務時間帯）'!$D$6:$Z$47,23,FALSE))</f>
        <v/>
      </c>
      <c r="AG53" s="163" t="str">
        <f>IF(AG51="","",VLOOKUP(AG51,'シフト記号表（勤務時間帯）'!$D$6:$Z$47,23,FALSE))</f>
        <v/>
      </c>
      <c r="AH53" s="164" t="str">
        <f>IF(AH51="","",VLOOKUP(AH51,'シフト記号表（勤務時間帯）'!$D$6:$Z$47,23,FALSE))</f>
        <v/>
      </c>
      <c r="AI53" s="162" t="str">
        <f>IF(AI51="","",VLOOKUP(AI51,'シフト記号表（勤務時間帯）'!$D$6:$Z$47,23,FALSE))</f>
        <v/>
      </c>
      <c r="AJ53" s="163" t="str">
        <f>IF(AJ51="","",VLOOKUP(AJ51,'シフト記号表（勤務時間帯）'!$D$6:$Z$47,23,FALSE))</f>
        <v/>
      </c>
      <c r="AK53" s="163" t="str">
        <f>IF(AK51="","",VLOOKUP(AK51,'シフト記号表（勤務時間帯）'!$D$6:$Z$47,23,FALSE))</f>
        <v/>
      </c>
      <c r="AL53" s="163" t="str">
        <f>IF(AL51="","",VLOOKUP(AL51,'シフト記号表（勤務時間帯）'!$D$6:$Z$47,23,FALSE))</f>
        <v/>
      </c>
      <c r="AM53" s="163" t="str">
        <f>IF(AM51="","",VLOOKUP(AM51,'シフト記号表（勤務時間帯）'!$D$6:$Z$47,23,FALSE))</f>
        <v/>
      </c>
      <c r="AN53" s="163" t="str">
        <f>IF(AN51="","",VLOOKUP(AN51,'シフト記号表（勤務時間帯）'!$D$6:$Z$47,23,FALSE))</f>
        <v/>
      </c>
      <c r="AO53" s="164" t="str">
        <f>IF(AO51="","",VLOOKUP(AO51,'シフト記号表（勤務時間帯）'!$D$6:$Z$47,23,FALSE))</f>
        <v/>
      </c>
      <c r="AP53" s="162" t="str">
        <f>IF(AP51="","",VLOOKUP(AP51,'シフト記号表（勤務時間帯）'!$D$6:$Z$47,23,FALSE))</f>
        <v/>
      </c>
      <c r="AQ53" s="163" t="str">
        <f>IF(AQ51="","",VLOOKUP(AQ51,'シフト記号表（勤務時間帯）'!$D$6:$Z$47,23,FALSE))</f>
        <v/>
      </c>
      <c r="AR53" s="163" t="str">
        <f>IF(AR51="","",VLOOKUP(AR51,'シフト記号表（勤務時間帯）'!$D$6:$Z$47,23,FALSE))</f>
        <v/>
      </c>
      <c r="AS53" s="163" t="str">
        <f>IF(AS51="","",VLOOKUP(AS51,'シフト記号表（勤務時間帯）'!$D$6:$Z$47,23,FALSE))</f>
        <v/>
      </c>
      <c r="AT53" s="163" t="str">
        <f>IF(AT51="","",VLOOKUP(AT51,'シフト記号表（勤務時間帯）'!$D$6:$Z$47,23,FALSE))</f>
        <v/>
      </c>
      <c r="AU53" s="163" t="str">
        <f>IF(AU51="","",VLOOKUP(AU51,'シフト記号表（勤務時間帯）'!$D$6:$Z$47,23,FALSE))</f>
        <v/>
      </c>
      <c r="AV53" s="164" t="str">
        <f>IF(AV51="","",VLOOKUP(AV51,'シフト記号表（勤務時間帯）'!$D$6:$Z$47,23,FALSE))</f>
        <v/>
      </c>
      <c r="AW53" s="162" t="str">
        <f>IF(AW51="","",VLOOKUP(AW51,'シフト記号表（勤務時間帯）'!$D$6:$Z$47,23,FALSE))</f>
        <v/>
      </c>
      <c r="AX53" s="163" t="str">
        <f>IF(AX51="","",VLOOKUP(AX51,'シフト記号表（勤務時間帯）'!$D$6:$Z$47,23,FALSE))</f>
        <v/>
      </c>
      <c r="AY53" s="163" t="str">
        <f>IF(AY51="","",VLOOKUP(AY51,'シフト記号表（勤務時間帯）'!$D$6:$Z$47,23,FALSE))</f>
        <v/>
      </c>
      <c r="AZ53" s="1202">
        <f>IF($BC$3="４週",SUM(U53:AV53),IF($BC$3="暦月",SUM(U53:AY53),""))</f>
        <v>0</v>
      </c>
      <c r="BA53" s="1203"/>
      <c r="BB53" s="1204">
        <f>IF($BC$3="４週",AZ53/4,IF($BC$3="暦月",(AZ53/($BC$8/7)),""))</f>
        <v>0</v>
      </c>
      <c r="BC53" s="1203"/>
      <c r="BD53" s="1196"/>
      <c r="BE53" s="1197"/>
      <c r="BF53" s="1197"/>
      <c r="BG53" s="1197"/>
      <c r="BH53" s="1198"/>
    </row>
    <row r="54" spans="2:60" ht="20.25" customHeight="1">
      <c r="B54" s="100"/>
      <c r="C54" s="1171"/>
      <c r="D54" s="1172"/>
      <c r="E54" s="1173"/>
      <c r="F54" s="95"/>
      <c r="G54" s="97"/>
      <c r="H54" s="1183"/>
      <c r="I54" s="1159"/>
      <c r="J54" s="1160"/>
      <c r="K54" s="1160"/>
      <c r="L54" s="1161"/>
      <c r="M54" s="1149"/>
      <c r="N54" s="1150"/>
      <c r="O54" s="1151"/>
      <c r="P54" s="18" t="s">
        <v>18</v>
      </c>
      <c r="Q54" s="25"/>
      <c r="R54" s="25"/>
      <c r="S54" s="13"/>
      <c r="T54" s="51"/>
      <c r="U54" s="165"/>
      <c r="V54" s="166"/>
      <c r="W54" s="166"/>
      <c r="X54" s="166"/>
      <c r="Y54" s="166"/>
      <c r="Z54" s="166"/>
      <c r="AA54" s="167"/>
      <c r="AB54" s="165"/>
      <c r="AC54" s="166"/>
      <c r="AD54" s="166"/>
      <c r="AE54" s="166"/>
      <c r="AF54" s="166"/>
      <c r="AG54" s="166"/>
      <c r="AH54" s="167"/>
      <c r="AI54" s="165"/>
      <c r="AJ54" s="166"/>
      <c r="AK54" s="166"/>
      <c r="AL54" s="166"/>
      <c r="AM54" s="166"/>
      <c r="AN54" s="166"/>
      <c r="AO54" s="167"/>
      <c r="AP54" s="165"/>
      <c r="AQ54" s="166"/>
      <c r="AR54" s="166"/>
      <c r="AS54" s="166"/>
      <c r="AT54" s="166"/>
      <c r="AU54" s="166"/>
      <c r="AV54" s="167"/>
      <c r="AW54" s="165"/>
      <c r="AX54" s="166"/>
      <c r="AY54" s="166"/>
      <c r="AZ54" s="1158"/>
      <c r="BA54" s="1146"/>
      <c r="BB54" s="1145"/>
      <c r="BC54" s="1146"/>
      <c r="BD54" s="1190"/>
      <c r="BE54" s="1191"/>
      <c r="BF54" s="1191"/>
      <c r="BG54" s="1191"/>
      <c r="BH54" s="1192"/>
    </row>
    <row r="55" spans="2:60" ht="20.25" customHeight="1">
      <c r="B55" s="96">
        <f>B52+1</f>
        <v>12</v>
      </c>
      <c r="C55" s="1174"/>
      <c r="D55" s="1175"/>
      <c r="E55" s="1176"/>
      <c r="F55" s="95">
        <f>C54</f>
        <v>0</v>
      </c>
      <c r="G55" s="97"/>
      <c r="H55" s="1184"/>
      <c r="I55" s="1162"/>
      <c r="J55" s="1163"/>
      <c r="K55" s="1163"/>
      <c r="L55" s="1164"/>
      <c r="M55" s="1152"/>
      <c r="N55" s="1153"/>
      <c r="O55" s="1154"/>
      <c r="P55" s="20" t="s">
        <v>72</v>
      </c>
      <c r="Q55" s="21"/>
      <c r="R55" s="21"/>
      <c r="S55" s="16"/>
      <c r="T55" s="46"/>
      <c r="U55" s="159" t="str">
        <f>IF(U54="","",VLOOKUP(U54,'シフト記号表（勤務時間帯）'!$D$6:$X$47,21,FALSE))</f>
        <v/>
      </c>
      <c r="V55" s="160" t="str">
        <f>IF(V54="","",VLOOKUP(V54,'シフト記号表（勤務時間帯）'!$D$6:$X$47,21,FALSE))</f>
        <v/>
      </c>
      <c r="W55" s="160" t="str">
        <f>IF(W54="","",VLOOKUP(W54,'シフト記号表（勤務時間帯）'!$D$6:$X$47,21,FALSE))</f>
        <v/>
      </c>
      <c r="X55" s="160" t="str">
        <f>IF(X54="","",VLOOKUP(X54,'シフト記号表（勤務時間帯）'!$D$6:$X$47,21,FALSE))</f>
        <v/>
      </c>
      <c r="Y55" s="160" t="str">
        <f>IF(Y54="","",VLOOKUP(Y54,'シフト記号表（勤務時間帯）'!$D$6:$X$47,21,FALSE))</f>
        <v/>
      </c>
      <c r="Z55" s="160" t="str">
        <f>IF(Z54="","",VLOOKUP(Z54,'シフト記号表（勤務時間帯）'!$D$6:$X$47,21,FALSE))</f>
        <v/>
      </c>
      <c r="AA55" s="161" t="str">
        <f>IF(AA54="","",VLOOKUP(AA54,'シフト記号表（勤務時間帯）'!$D$6:$X$47,21,FALSE))</f>
        <v/>
      </c>
      <c r="AB55" s="159" t="str">
        <f>IF(AB54="","",VLOOKUP(AB54,'シフト記号表（勤務時間帯）'!$D$6:$X$47,21,FALSE))</f>
        <v/>
      </c>
      <c r="AC55" s="160" t="str">
        <f>IF(AC54="","",VLOOKUP(AC54,'シフト記号表（勤務時間帯）'!$D$6:$X$47,21,FALSE))</f>
        <v/>
      </c>
      <c r="AD55" s="160" t="str">
        <f>IF(AD54="","",VLOOKUP(AD54,'シフト記号表（勤務時間帯）'!$D$6:$X$47,21,FALSE))</f>
        <v/>
      </c>
      <c r="AE55" s="160" t="str">
        <f>IF(AE54="","",VLOOKUP(AE54,'シフト記号表（勤務時間帯）'!$D$6:$X$47,21,FALSE))</f>
        <v/>
      </c>
      <c r="AF55" s="160" t="str">
        <f>IF(AF54="","",VLOOKUP(AF54,'シフト記号表（勤務時間帯）'!$D$6:$X$47,21,FALSE))</f>
        <v/>
      </c>
      <c r="AG55" s="160" t="str">
        <f>IF(AG54="","",VLOOKUP(AG54,'シフト記号表（勤務時間帯）'!$D$6:$X$47,21,FALSE))</f>
        <v/>
      </c>
      <c r="AH55" s="161" t="str">
        <f>IF(AH54="","",VLOOKUP(AH54,'シフト記号表（勤務時間帯）'!$D$6:$X$47,21,FALSE))</f>
        <v/>
      </c>
      <c r="AI55" s="159" t="str">
        <f>IF(AI54="","",VLOOKUP(AI54,'シフト記号表（勤務時間帯）'!$D$6:$X$47,21,FALSE))</f>
        <v/>
      </c>
      <c r="AJ55" s="160" t="str">
        <f>IF(AJ54="","",VLOOKUP(AJ54,'シフト記号表（勤務時間帯）'!$D$6:$X$47,21,FALSE))</f>
        <v/>
      </c>
      <c r="AK55" s="160" t="str">
        <f>IF(AK54="","",VLOOKUP(AK54,'シフト記号表（勤務時間帯）'!$D$6:$X$47,21,FALSE))</f>
        <v/>
      </c>
      <c r="AL55" s="160" t="str">
        <f>IF(AL54="","",VLOOKUP(AL54,'シフト記号表（勤務時間帯）'!$D$6:$X$47,21,FALSE))</f>
        <v/>
      </c>
      <c r="AM55" s="160" t="str">
        <f>IF(AM54="","",VLOOKUP(AM54,'シフト記号表（勤務時間帯）'!$D$6:$X$47,21,FALSE))</f>
        <v/>
      </c>
      <c r="AN55" s="160" t="str">
        <f>IF(AN54="","",VLOOKUP(AN54,'シフト記号表（勤務時間帯）'!$D$6:$X$47,21,FALSE))</f>
        <v/>
      </c>
      <c r="AO55" s="161" t="str">
        <f>IF(AO54="","",VLOOKUP(AO54,'シフト記号表（勤務時間帯）'!$D$6:$X$47,21,FALSE))</f>
        <v/>
      </c>
      <c r="AP55" s="159" t="str">
        <f>IF(AP54="","",VLOOKUP(AP54,'シフト記号表（勤務時間帯）'!$D$6:$X$47,21,FALSE))</f>
        <v/>
      </c>
      <c r="AQ55" s="160" t="str">
        <f>IF(AQ54="","",VLOOKUP(AQ54,'シフト記号表（勤務時間帯）'!$D$6:$X$47,21,FALSE))</f>
        <v/>
      </c>
      <c r="AR55" s="160" t="str">
        <f>IF(AR54="","",VLOOKUP(AR54,'シフト記号表（勤務時間帯）'!$D$6:$X$47,21,FALSE))</f>
        <v/>
      </c>
      <c r="AS55" s="160" t="str">
        <f>IF(AS54="","",VLOOKUP(AS54,'シフト記号表（勤務時間帯）'!$D$6:$X$47,21,FALSE))</f>
        <v/>
      </c>
      <c r="AT55" s="160" t="str">
        <f>IF(AT54="","",VLOOKUP(AT54,'シフト記号表（勤務時間帯）'!$D$6:$X$47,21,FALSE))</f>
        <v/>
      </c>
      <c r="AU55" s="160" t="str">
        <f>IF(AU54="","",VLOOKUP(AU54,'シフト記号表（勤務時間帯）'!$D$6:$X$47,21,FALSE))</f>
        <v/>
      </c>
      <c r="AV55" s="161" t="str">
        <f>IF(AV54="","",VLOOKUP(AV54,'シフト記号表（勤務時間帯）'!$D$6:$X$47,21,FALSE))</f>
        <v/>
      </c>
      <c r="AW55" s="159" t="str">
        <f>IF(AW54="","",VLOOKUP(AW54,'シフト記号表（勤務時間帯）'!$D$6:$X$47,21,FALSE))</f>
        <v/>
      </c>
      <c r="AX55" s="160" t="str">
        <f>IF(AX54="","",VLOOKUP(AX54,'シフト記号表（勤務時間帯）'!$D$6:$X$47,21,FALSE))</f>
        <v/>
      </c>
      <c r="AY55" s="160" t="str">
        <f>IF(AY54="","",VLOOKUP(AY54,'シフト記号表（勤務時間帯）'!$D$6:$X$47,21,FALSE))</f>
        <v/>
      </c>
      <c r="AZ55" s="1199">
        <f>IF($BC$3="４週",SUM(U55:AV55),IF($BC$3="暦月",SUM(U55:AY55),""))</f>
        <v>0</v>
      </c>
      <c r="BA55" s="1200"/>
      <c r="BB55" s="1201">
        <f>IF($BC$3="４週",AZ55/4,IF($BC$3="暦月",(AZ55/($BC$8/7)),""))</f>
        <v>0</v>
      </c>
      <c r="BC55" s="1200"/>
      <c r="BD55" s="1193"/>
      <c r="BE55" s="1194"/>
      <c r="BF55" s="1194"/>
      <c r="BG55" s="1194"/>
      <c r="BH55" s="1195"/>
    </row>
    <row r="56" spans="2:60" ht="20.25" customHeight="1">
      <c r="B56" s="98"/>
      <c r="C56" s="1177"/>
      <c r="D56" s="1178"/>
      <c r="E56" s="1179"/>
      <c r="F56" s="136"/>
      <c r="G56" s="99">
        <f>C54</f>
        <v>0</v>
      </c>
      <c r="H56" s="1189"/>
      <c r="I56" s="1165"/>
      <c r="J56" s="1166"/>
      <c r="K56" s="1166"/>
      <c r="L56" s="1167"/>
      <c r="M56" s="1155"/>
      <c r="N56" s="1156"/>
      <c r="O56" s="1157"/>
      <c r="P56" s="37" t="s">
        <v>73</v>
      </c>
      <c r="Q56" s="38"/>
      <c r="R56" s="38"/>
      <c r="S56" s="39"/>
      <c r="T56" s="52"/>
      <c r="U56" s="162" t="str">
        <f>IF(U54="","",VLOOKUP(U54,'シフト記号表（勤務時間帯）'!$D$6:$Z$47,23,FALSE))</f>
        <v/>
      </c>
      <c r="V56" s="163" t="str">
        <f>IF(V54="","",VLOOKUP(V54,'シフト記号表（勤務時間帯）'!$D$6:$Z$47,23,FALSE))</f>
        <v/>
      </c>
      <c r="W56" s="163" t="str">
        <f>IF(W54="","",VLOOKUP(W54,'シフト記号表（勤務時間帯）'!$D$6:$Z$47,23,FALSE))</f>
        <v/>
      </c>
      <c r="X56" s="163" t="str">
        <f>IF(X54="","",VLOOKUP(X54,'シフト記号表（勤務時間帯）'!$D$6:$Z$47,23,FALSE))</f>
        <v/>
      </c>
      <c r="Y56" s="163" t="str">
        <f>IF(Y54="","",VLOOKUP(Y54,'シフト記号表（勤務時間帯）'!$D$6:$Z$47,23,FALSE))</f>
        <v/>
      </c>
      <c r="Z56" s="163" t="str">
        <f>IF(Z54="","",VLOOKUP(Z54,'シフト記号表（勤務時間帯）'!$D$6:$Z$47,23,FALSE))</f>
        <v/>
      </c>
      <c r="AA56" s="164" t="str">
        <f>IF(AA54="","",VLOOKUP(AA54,'シフト記号表（勤務時間帯）'!$D$6:$Z$47,23,FALSE))</f>
        <v/>
      </c>
      <c r="AB56" s="162" t="str">
        <f>IF(AB54="","",VLOOKUP(AB54,'シフト記号表（勤務時間帯）'!$D$6:$Z$47,23,FALSE))</f>
        <v/>
      </c>
      <c r="AC56" s="163" t="str">
        <f>IF(AC54="","",VLOOKUP(AC54,'シフト記号表（勤務時間帯）'!$D$6:$Z$47,23,FALSE))</f>
        <v/>
      </c>
      <c r="AD56" s="163" t="str">
        <f>IF(AD54="","",VLOOKUP(AD54,'シフト記号表（勤務時間帯）'!$D$6:$Z$47,23,FALSE))</f>
        <v/>
      </c>
      <c r="AE56" s="163" t="str">
        <f>IF(AE54="","",VLOOKUP(AE54,'シフト記号表（勤務時間帯）'!$D$6:$Z$47,23,FALSE))</f>
        <v/>
      </c>
      <c r="AF56" s="163" t="str">
        <f>IF(AF54="","",VLOOKUP(AF54,'シフト記号表（勤務時間帯）'!$D$6:$Z$47,23,FALSE))</f>
        <v/>
      </c>
      <c r="AG56" s="163" t="str">
        <f>IF(AG54="","",VLOOKUP(AG54,'シフト記号表（勤務時間帯）'!$D$6:$Z$47,23,FALSE))</f>
        <v/>
      </c>
      <c r="AH56" s="164" t="str">
        <f>IF(AH54="","",VLOOKUP(AH54,'シフト記号表（勤務時間帯）'!$D$6:$Z$47,23,FALSE))</f>
        <v/>
      </c>
      <c r="AI56" s="162" t="str">
        <f>IF(AI54="","",VLOOKUP(AI54,'シフト記号表（勤務時間帯）'!$D$6:$Z$47,23,FALSE))</f>
        <v/>
      </c>
      <c r="AJ56" s="163" t="str">
        <f>IF(AJ54="","",VLOOKUP(AJ54,'シフト記号表（勤務時間帯）'!$D$6:$Z$47,23,FALSE))</f>
        <v/>
      </c>
      <c r="AK56" s="163" t="str">
        <f>IF(AK54="","",VLOOKUP(AK54,'シフト記号表（勤務時間帯）'!$D$6:$Z$47,23,FALSE))</f>
        <v/>
      </c>
      <c r="AL56" s="163" t="str">
        <f>IF(AL54="","",VLOOKUP(AL54,'シフト記号表（勤務時間帯）'!$D$6:$Z$47,23,FALSE))</f>
        <v/>
      </c>
      <c r="AM56" s="163" t="str">
        <f>IF(AM54="","",VLOOKUP(AM54,'シフト記号表（勤務時間帯）'!$D$6:$Z$47,23,FALSE))</f>
        <v/>
      </c>
      <c r="AN56" s="163" t="str">
        <f>IF(AN54="","",VLOOKUP(AN54,'シフト記号表（勤務時間帯）'!$D$6:$Z$47,23,FALSE))</f>
        <v/>
      </c>
      <c r="AO56" s="164" t="str">
        <f>IF(AO54="","",VLOOKUP(AO54,'シフト記号表（勤務時間帯）'!$D$6:$Z$47,23,FALSE))</f>
        <v/>
      </c>
      <c r="AP56" s="162" t="str">
        <f>IF(AP54="","",VLOOKUP(AP54,'シフト記号表（勤務時間帯）'!$D$6:$Z$47,23,FALSE))</f>
        <v/>
      </c>
      <c r="AQ56" s="163" t="str">
        <f>IF(AQ54="","",VLOOKUP(AQ54,'シフト記号表（勤務時間帯）'!$D$6:$Z$47,23,FALSE))</f>
        <v/>
      </c>
      <c r="AR56" s="163" t="str">
        <f>IF(AR54="","",VLOOKUP(AR54,'シフト記号表（勤務時間帯）'!$D$6:$Z$47,23,FALSE))</f>
        <v/>
      </c>
      <c r="AS56" s="163" t="str">
        <f>IF(AS54="","",VLOOKUP(AS54,'シフト記号表（勤務時間帯）'!$D$6:$Z$47,23,FALSE))</f>
        <v/>
      </c>
      <c r="AT56" s="163" t="str">
        <f>IF(AT54="","",VLOOKUP(AT54,'シフト記号表（勤務時間帯）'!$D$6:$Z$47,23,FALSE))</f>
        <v/>
      </c>
      <c r="AU56" s="163" t="str">
        <f>IF(AU54="","",VLOOKUP(AU54,'シフト記号表（勤務時間帯）'!$D$6:$Z$47,23,FALSE))</f>
        <v/>
      </c>
      <c r="AV56" s="164" t="str">
        <f>IF(AV54="","",VLOOKUP(AV54,'シフト記号表（勤務時間帯）'!$D$6:$Z$47,23,FALSE))</f>
        <v/>
      </c>
      <c r="AW56" s="162" t="str">
        <f>IF(AW54="","",VLOOKUP(AW54,'シフト記号表（勤務時間帯）'!$D$6:$Z$47,23,FALSE))</f>
        <v/>
      </c>
      <c r="AX56" s="163" t="str">
        <f>IF(AX54="","",VLOOKUP(AX54,'シフト記号表（勤務時間帯）'!$D$6:$Z$47,23,FALSE))</f>
        <v/>
      </c>
      <c r="AY56" s="163" t="str">
        <f>IF(AY54="","",VLOOKUP(AY54,'シフト記号表（勤務時間帯）'!$D$6:$Z$47,23,FALSE))</f>
        <v/>
      </c>
      <c r="AZ56" s="1202">
        <f>IF($BC$3="４週",SUM(U56:AV56),IF($BC$3="暦月",SUM(U56:AY56),""))</f>
        <v>0</v>
      </c>
      <c r="BA56" s="1203"/>
      <c r="BB56" s="1204">
        <f>IF($BC$3="４週",AZ56/4,IF($BC$3="暦月",(AZ56/($BC$8/7)),""))</f>
        <v>0</v>
      </c>
      <c r="BC56" s="1203"/>
      <c r="BD56" s="1196"/>
      <c r="BE56" s="1197"/>
      <c r="BF56" s="1197"/>
      <c r="BG56" s="1197"/>
      <c r="BH56" s="1198"/>
    </row>
    <row r="57" spans="2:60" ht="20.25" customHeight="1">
      <c r="B57" s="100"/>
      <c r="C57" s="1171"/>
      <c r="D57" s="1172"/>
      <c r="E57" s="1173"/>
      <c r="F57" s="95"/>
      <c r="G57" s="97"/>
      <c r="H57" s="1183"/>
      <c r="I57" s="1159"/>
      <c r="J57" s="1160"/>
      <c r="K57" s="1160"/>
      <c r="L57" s="1161"/>
      <c r="M57" s="1149"/>
      <c r="N57" s="1150"/>
      <c r="O57" s="1151"/>
      <c r="P57" s="18" t="s">
        <v>18</v>
      </c>
      <c r="Q57" s="25"/>
      <c r="R57" s="25"/>
      <c r="S57" s="13"/>
      <c r="T57" s="51"/>
      <c r="U57" s="165"/>
      <c r="V57" s="166"/>
      <c r="W57" s="166"/>
      <c r="X57" s="166"/>
      <c r="Y57" s="166"/>
      <c r="Z57" s="166"/>
      <c r="AA57" s="167"/>
      <c r="AB57" s="165"/>
      <c r="AC57" s="166"/>
      <c r="AD57" s="166"/>
      <c r="AE57" s="166"/>
      <c r="AF57" s="166"/>
      <c r="AG57" s="166"/>
      <c r="AH57" s="167"/>
      <c r="AI57" s="165"/>
      <c r="AJ57" s="166"/>
      <c r="AK57" s="166"/>
      <c r="AL57" s="166"/>
      <c r="AM57" s="166"/>
      <c r="AN57" s="166"/>
      <c r="AO57" s="167"/>
      <c r="AP57" s="165"/>
      <c r="AQ57" s="166"/>
      <c r="AR57" s="166"/>
      <c r="AS57" s="166"/>
      <c r="AT57" s="166"/>
      <c r="AU57" s="166"/>
      <c r="AV57" s="167"/>
      <c r="AW57" s="165"/>
      <c r="AX57" s="166"/>
      <c r="AY57" s="166"/>
      <c r="AZ57" s="1158"/>
      <c r="BA57" s="1146"/>
      <c r="BB57" s="1145"/>
      <c r="BC57" s="1146"/>
      <c r="BD57" s="1190"/>
      <c r="BE57" s="1191"/>
      <c r="BF57" s="1191"/>
      <c r="BG57" s="1191"/>
      <c r="BH57" s="1192"/>
    </row>
    <row r="58" spans="2:60" ht="20.25" customHeight="1">
      <c r="B58" s="96">
        <f>B55+1</f>
        <v>13</v>
      </c>
      <c r="C58" s="1174"/>
      <c r="D58" s="1175"/>
      <c r="E58" s="1176"/>
      <c r="F58" s="95">
        <f>C57</f>
        <v>0</v>
      </c>
      <c r="G58" s="97"/>
      <c r="H58" s="1184"/>
      <c r="I58" s="1162"/>
      <c r="J58" s="1163"/>
      <c r="K58" s="1163"/>
      <c r="L58" s="1164"/>
      <c r="M58" s="1152"/>
      <c r="N58" s="1153"/>
      <c r="O58" s="1154"/>
      <c r="P58" s="20" t="s">
        <v>72</v>
      </c>
      <c r="Q58" s="21"/>
      <c r="R58" s="21"/>
      <c r="S58" s="16"/>
      <c r="T58" s="46"/>
      <c r="U58" s="159" t="str">
        <f>IF(U57="","",VLOOKUP(U57,'シフト記号表（勤務時間帯）'!$D$6:$X$47,21,FALSE))</f>
        <v/>
      </c>
      <c r="V58" s="160" t="str">
        <f>IF(V57="","",VLOOKUP(V57,'シフト記号表（勤務時間帯）'!$D$6:$X$47,21,FALSE))</f>
        <v/>
      </c>
      <c r="W58" s="160" t="str">
        <f>IF(W57="","",VLOOKUP(W57,'シフト記号表（勤務時間帯）'!$D$6:$X$47,21,FALSE))</f>
        <v/>
      </c>
      <c r="X58" s="160" t="str">
        <f>IF(X57="","",VLOOKUP(X57,'シフト記号表（勤務時間帯）'!$D$6:$X$47,21,FALSE))</f>
        <v/>
      </c>
      <c r="Y58" s="160" t="str">
        <f>IF(Y57="","",VLOOKUP(Y57,'シフト記号表（勤務時間帯）'!$D$6:$X$47,21,FALSE))</f>
        <v/>
      </c>
      <c r="Z58" s="160" t="str">
        <f>IF(Z57="","",VLOOKUP(Z57,'シフト記号表（勤務時間帯）'!$D$6:$X$47,21,FALSE))</f>
        <v/>
      </c>
      <c r="AA58" s="161" t="str">
        <f>IF(AA57="","",VLOOKUP(AA57,'シフト記号表（勤務時間帯）'!$D$6:$X$47,21,FALSE))</f>
        <v/>
      </c>
      <c r="AB58" s="159" t="str">
        <f>IF(AB57="","",VLOOKUP(AB57,'シフト記号表（勤務時間帯）'!$D$6:$X$47,21,FALSE))</f>
        <v/>
      </c>
      <c r="AC58" s="160" t="str">
        <f>IF(AC57="","",VLOOKUP(AC57,'シフト記号表（勤務時間帯）'!$D$6:$X$47,21,FALSE))</f>
        <v/>
      </c>
      <c r="AD58" s="160" t="str">
        <f>IF(AD57="","",VLOOKUP(AD57,'シフト記号表（勤務時間帯）'!$D$6:$X$47,21,FALSE))</f>
        <v/>
      </c>
      <c r="AE58" s="160" t="str">
        <f>IF(AE57="","",VLOOKUP(AE57,'シフト記号表（勤務時間帯）'!$D$6:$X$47,21,FALSE))</f>
        <v/>
      </c>
      <c r="AF58" s="160" t="str">
        <f>IF(AF57="","",VLOOKUP(AF57,'シフト記号表（勤務時間帯）'!$D$6:$X$47,21,FALSE))</f>
        <v/>
      </c>
      <c r="AG58" s="160" t="str">
        <f>IF(AG57="","",VLOOKUP(AG57,'シフト記号表（勤務時間帯）'!$D$6:$X$47,21,FALSE))</f>
        <v/>
      </c>
      <c r="AH58" s="161" t="str">
        <f>IF(AH57="","",VLOOKUP(AH57,'シフト記号表（勤務時間帯）'!$D$6:$X$47,21,FALSE))</f>
        <v/>
      </c>
      <c r="AI58" s="159" t="str">
        <f>IF(AI57="","",VLOOKUP(AI57,'シフト記号表（勤務時間帯）'!$D$6:$X$47,21,FALSE))</f>
        <v/>
      </c>
      <c r="AJ58" s="160" t="str">
        <f>IF(AJ57="","",VLOOKUP(AJ57,'シフト記号表（勤務時間帯）'!$D$6:$X$47,21,FALSE))</f>
        <v/>
      </c>
      <c r="AK58" s="160" t="str">
        <f>IF(AK57="","",VLOOKUP(AK57,'シフト記号表（勤務時間帯）'!$D$6:$X$47,21,FALSE))</f>
        <v/>
      </c>
      <c r="AL58" s="160" t="str">
        <f>IF(AL57="","",VLOOKUP(AL57,'シフト記号表（勤務時間帯）'!$D$6:$X$47,21,FALSE))</f>
        <v/>
      </c>
      <c r="AM58" s="160" t="str">
        <f>IF(AM57="","",VLOOKUP(AM57,'シフト記号表（勤務時間帯）'!$D$6:$X$47,21,FALSE))</f>
        <v/>
      </c>
      <c r="AN58" s="160" t="str">
        <f>IF(AN57="","",VLOOKUP(AN57,'シフト記号表（勤務時間帯）'!$D$6:$X$47,21,FALSE))</f>
        <v/>
      </c>
      <c r="AO58" s="161" t="str">
        <f>IF(AO57="","",VLOOKUP(AO57,'シフト記号表（勤務時間帯）'!$D$6:$X$47,21,FALSE))</f>
        <v/>
      </c>
      <c r="AP58" s="159" t="str">
        <f>IF(AP57="","",VLOOKUP(AP57,'シフト記号表（勤務時間帯）'!$D$6:$X$47,21,FALSE))</f>
        <v/>
      </c>
      <c r="AQ58" s="160" t="str">
        <f>IF(AQ57="","",VLOOKUP(AQ57,'シフト記号表（勤務時間帯）'!$D$6:$X$47,21,FALSE))</f>
        <v/>
      </c>
      <c r="AR58" s="160" t="str">
        <f>IF(AR57="","",VLOOKUP(AR57,'シフト記号表（勤務時間帯）'!$D$6:$X$47,21,FALSE))</f>
        <v/>
      </c>
      <c r="AS58" s="160" t="str">
        <f>IF(AS57="","",VLOOKUP(AS57,'シフト記号表（勤務時間帯）'!$D$6:$X$47,21,FALSE))</f>
        <v/>
      </c>
      <c r="AT58" s="160" t="str">
        <f>IF(AT57="","",VLOOKUP(AT57,'シフト記号表（勤務時間帯）'!$D$6:$X$47,21,FALSE))</f>
        <v/>
      </c>
      <c r="AU58" s="160" t="str">
        <f>IF(AU57="","",VLOOKUP(AU57,'シフト記号表（勤務時間帯）'!$D$6:$X$47,21,FALSE))</f>
        <v/>
      </c>
      <c r="AV58" s="161" t="str">
        <f>IF(AV57="","",VLOOKUP(AV57,'シフト記号表（勤務時間帯）'!$D$6:$X$47,21,FALSE))</f>
        <v/>
      </c>
      <c r="AW58" s="159" t="str">
        <f>IF(AW57="","",VLOOKUP(AW57,'シフト記号表（勤務時間帯）'!$D$6:$X$47,21,FALSE))</f>
        <v/>
      </c>
      <c r="AX58" s="160" t="str">
        <f>IF(AX57="","",VLOOKUP(AX57,'シフト記号表（勤務時間帯）'!$D$6:$X$47,21,FALSE))</f>
        <v/>
      </c>
      <c r="AY58" s="160" t="str">
        <f>IF(AY57="","",VLOOKUP(AY57,'シフト記号表（勤務時間帯）'!$D$6:$X$47,21,FALSE))</f>
        <v/>
      </c>
      <c r="AZ58" s="1199">
        <f>IF($BC$3="４週",SUM(U58:AV58),IF($BC$3="暦月",SUM(U58:AY58),""))</f>
        <v>0</v>
      </c>
      <c r="BA58" s="1200"/>
      <c r="BB58" s="1201">
        <f>IF($BC$3="４週",AZ58/4,IF($BC$3="暦月",(AZ58/($BC$8/7)),""))</f>
        <v>0</v>
      </c>
      <c r="BC58" s="1200"/>
      <c r="BD58" s="1193"/>
      <c r="BE58" s="1194"/>
      <c r="BF58" s="1194"/>
      <c r="BG58" s="1194"/>
      <c r="BH58" s="1195"/>
    </row>
    <row r="59" spans="2:60" ht="20.25" customHeight="1">
      <c r="B59" s="98"/>
      <c r="C59" s="1177"/>
      <c r="D59" s="1178"/>
      <c r="E59" s="1179"/>
      <c r="F59" s="136"/>
      <c r="G59" s="99">
        <f>C57</f>
        <v>0</v>
      </c>
      <c r="H59" s="1189"/>
      <c r="I59" s="1165"/>
      <c r="J59" s="1166"/>
      <c r="K59" s="1166"/>
      <c r="L59" s="1167"/>
      <c r="M59" s="1155"/>
      <c r="N59" s="1156"/>
      <c r="O59" s="1157"/>
      <c r="P59" s="37" t="s">
        <v>73</v>
      </c>
      <c r="Q59" s="38"/>
      <c r="R59" s="38"/>
      <c r="S59" s="39"/>
      <c r="T59" s="52"/>
      <c r="U59" s="162" t="str">
        <f>IF(U57="","",VLOOKUP(U57,'シフト記号表（勤務時間帯）'!$D$6:$Z$47,23,FALSE))</f>
        <v/>
      </c>
      <c r="V59" s="163" t="str">
        <f>IF(V57="","",VLOOKUP(V57,'シフト記号表（勤務時間帯）'!$D$6:$Z$47,23,FALSE))</f>
        <v/>
      </c>
      <c r="W59" s="163" t="str">
        <f>IF(W57="","",VLOOKUP(W57,'シフト記号表（勤務時間帯）'!$D$6:$Z$47,23,FALSE))</f>
        <v/>
      </c>
      <c r="X59" s="163" t="str">
        <f>IF(X57="","",VLOOKUP(X57,'シフト記号表（勤務時間帯）'!$D$6:$Z$47,23,FALSE))</f>
        <v/>
      </c>
      <c r="Y59" s="163" t="str">
        <f>IF(Y57="","",VLOOKUP(Y57,'シフト記号表（勤務時間帯）'!$D$6:$Z$47,23,FALSE))</f>
        <v/>
      </c>
      <c r="Z59" s="163" t="str">
        <f>IF(Z57="","",VLOOKUP(Z57,'シフト記号表（勤務時間帯）'!$D$6:$Z$47,23,FALSE))</f>
        <v/>
      </c>
      <c r="AA59" s="164" t="str">
        <f>IF(AA57="","",VLOOKUP(AA57,'シフト記号表（勤務時間帯）'!$D$6:$Z$47,23,FALSE))</f>
        <v/>
      </c>
      <c r="AB59" s="162" t="str">
        <f>IF(AB57="","",VLOOKUP(AB57,'シフト記号表（勤務時間帯）'!$D$6:$Z$47,23,FALSE))</f>
        <v/>
      </c>
      <c r="AC59" s="163" t="str">
        <f>IF(AC57="","",VLOOKUP(AC57,'シフト記号表（勤務時間帯）'!$D$6:$Z$47,23,FALSE))</f>
        <v/>
      </c>
      <c r="AD59" s="163" t="str">
        <f>IF(AD57="","",VLOOKUP(AD57,'シフト記号表（勤務時間帯）'!$D$6:$Z$47,23,FALSE))</f>
        <v/>
      </c>
      <c r="AE59" s="163" t="str">
        <f>IF(AE57="","",VLOOKUP(AE57,'シフト記号表（勤務時間帯）'!$D$6:$Z$47,23,FALSE))</f>
        <v/>
      </c>
      <c r="AF59" s="163" t="str">
        <f>IF(AF57="","",VLOOKUP(AF57,'シフト記号表（勤務時間帯）'!$D$6:$Z$47,23,FALSE))</f>
        <v/>
      </c>
      <c r="AG59" s="163" t="str">
        <f>IF(AG57="","",VLOOKUP(AG57,'シフト記号表（勤務時間帯）'!$D$6:$Z$47,23,FALSE))</f>
        <v/>
      </c>
      <c r="AH59" s="164" t="str">
        <f>IF(AH57="","",VLOOKUP(AH57,'シフト記号表（勤務時間帯）'!$D$6:$Z$47,23,FALSE))</f>
        <v/>
      </c>
      <c r="AI59" s="162" t="str">
        <f>IF(AI57="","",VLOOKUP(AI57,'シフト記号表（勤務時間帯）'!$D$6:$Z$47,23,FALSE))</f>
        <v/>
      </c>
      <c r="AJ59" s="163" t="str">
        <f>IF(AJ57="","",VLOOKUP(AJ57,'シフト記号表（勤務時間帯）'!$D$6:$Z$47,23,FALSE))</f>
        <v/>
      </c>
      <c r="AK59" s="163" t="str">
        <f>IF(AK57="","",VLOOKUP(AK57,'シフト記号表（勤務時間帯）'!$D$6:$Z$47,23,FALSE))</f>
        <v/>
      </c>
      <c r="AL59" s="163" t="str">
        <f>IF(AL57="","",VLOOKUP(AL57,'シフト記号表（勤務時間帯）'!$D$6:$Z$47,23,FALSE))</f>
        <v/>
      </c>
      <c r="AM59" s="163" t="str">
        <f>IF(AM57="","",VLOOKUP(AM57,'シフト記号表（勤務時間帯）'!$D$6:$Z$47,23,FALSE))</f>
        <v/>
      </c>
      <c r="AN59" s="163" t="str">
        <f>IF(AN57="","",VLOOKUP(AN57,'シフト記号表（勤務時間帯）'!$D$6:$Z$47,23,FALSE))</f>
        <v/>
      </c>
      <c r="AO59" s="164" t="str">
        <f>IF(AO57="","",VLOOKUP(AO57,'シフト記号表（勤務時間帯）'!$D$6:$Z$47,23,FALSE))</f>
        <v/>
      </c>
      <c r="AP59" s="162" t="str">
        <f>IF(AP57="","",VLOOKUP(AP57,'シフト記号表（勤務時間帯）'!$D$6:$Z$47,23,FALSE))</f>
        <v/>
      </c>
      <c r="AQ59" s="163" t="str">
        <f>IF(AQ57="","",VLOOKUP(AQ57,'シフト記号表（勤務時間帯）'!$D$6:$Z$47,23,FALSE))</f>
        <v/>
      </c>
      <c r="AR59" s="163" t="str">
        <f>IF(AR57="","",VLOOKUP(AR57,'シフト記号表（勤務時間帯）'!$D$6:$Z$47,23,FALSE))</f>
        <v/>
      </c>
      <c r="AS59" s="163" t="str">
        <f>IF(AS57="","",VLOOKUP(AS57,'シフト記号表（勤務時間帯）'!$D$6:$Z$47,23,FALSE))</f>
        <v/>
      </c>
      <c r="AT59" s="163" t="str">
        <f>IF(AT57="","",VLOOKUP(AT57,'シフト記号表（勤務時間帯）'!$D$6:$Z$47,23,FALSE))</f>
        <v/>
      </c>
      <c r="AU59" s="163" t="str">
        <f>IF(AU57="","",VLOOKUP(AU57,'シフト記号表（勤務時間帯）'!$D$6:$Z$47,23,FALSE))</f>
        <v/>
      </c>
      <c r="AV59" s="164" t="str">
        <f>IF(AV57="","",VLOOKUP(AV57,'シフト記号表（勤務時間帯）'!$D$6:$Z$47,23,FALSE))</f>
        <v/>
      </c>
      <c r="AW59" s="162" t="str">
        <f>IF(AW57="","",VLOOKUP(AW57,'シフト記号表（勤務時間帯）'!$D$6:$Z$47,23,FALSE))</f>
        <v/>
      </c>
      <c r="AX59" s="163" t="str">
        <f>IF(AX57="","",VLOOKUP(AX57,'シフト記号表（勤務時間帯）'!$D$6:$Z$47,23,FALSE))</f>
        <v/>
      </c>
      <c r="AY59" s="163" t="str">
        <f>IF(AY57="","",VLOOKUP(AY57,'シフト記号表（勤務時間帯）'!$D$6:$Z$47,23,FALSE))</f>
        <v/>
      </c>
      <c r="AZ59" s="1202">
        <f>IF($BC$3="４週",SUM(U59:AV59),IF($BC$3="暦月",SUM(U59:AY59),""))</f>
        <v>0</v>
      </c>
      <c r="BA59" s="1203"/>
      <c r="BB59" s="1204">
        <f>IF($BC$3="４週",AZ59/4,IF($BC$3="暦月",(AZ59/($BC$8/7)),""))</f>
        <v>0</v>
      </c>
      <c r="BC59" s="1203"/>
      <c r="BD59" s="1196"/>
      <c r="BE59" s="1197"/>
      <c r="BF59" s="1197"/>
      <c r="BG59" s="1197"/>
      <c r="BH59" s="1198"/>
    </row>
    <row r="60" spans="2:60" ht="20.25" customHeight="1">
      <c r="B60" s="100"/>
      <c r="C60" s="1171"/>
      <c r="D60" s="1172"/>
      <c r="E60" s="1173"/>
      <c r="F60" s="95"/>
      <c r="G60" s="97"/>
      <c r="H60" s="1183"/>
      <c r="I60" s="1159"/>
      <c r="J60" s="1160"/>
      <c r="K60" s="1160"/>
      <c r="L60" s="1161"/>
      <c r="M60" s="1149"/>
      <c r="N60" s="1150"/>
      <c r="O60" s="1151"/>
      <c r="P60" s="18" t="s">
        <v>18</v>
      </c>
      <c r="Q60" s="25"/>
      <c r="R60" s="25"/>
      <c r="S60" s="13"/>
      <c r="T60" s="51"/>
      <c r="U60" s="165"/>
      <c r="V60" s="166"/>
      <c r="W60" s="166"/>
      <c r="X60" s="166"/>
      <c r="Y60" s="166"/>
      <c r="Z60" s="166"/>
      <c r="AA60" s="167"/>
      <c r="AB60" s="165"/>
      <c r="AC60" s="166"/>
      <c r="AD60" s="166"/>
      <c r="AE60" s="166"/>
      <c r="AF60" s="166"/>
      <c r="AG60" s="166"/>
      <c r="AH60" s="167"/>
      <c r="AI60" s="165"/>
      <c r="AJ60" s="166"/>
      <c r="AK60" s="166"/>
      <c r="AL60" s="166"/>
      <c r="AM60" s="166"/>
      <c r="AN60" s="166"/>
      <c r="AO60" s="167"/>
      <c r="AP60" s="165"/>
      <c r="AQ60" s="166"/>
      <c r="AR60" s="166"/>
      <c r="AS60" s="166"/>
      <c r="AT60" s="166"/>
      <c r="AU60" s="166"/>
      <c r="AV60" s="167"/>
      <c r="AW60" s="165"/>
      <c r="AX60" s="166"/>
      <c r="AY60" s="166"/>
      <c r="AZ60" s="1158"/>
      <c r="BA60" s="1146"/>
      <c r="BB60" s="1145"/>
      <c r="BC60" s="1146"/>
      <c r="BD60" s="1190"/>
      <c r="BE60" s="1191"/>
      <c r="BF60" s="1191"/>
      <c r="BG60" s="1191"/>
      <c r="BH60" s="1192"/>
    </row>
    <row r="61" spans="2:60" ht="20.25" customHeight="1">
      <c r="B61" s="96">
        <f>B58+1</f>
        <v>14</v>
      </c>
      <c r="C61" s="1174"/>
      <c r="D61" s="1175"/>
      <c r="E61" s="1176"/>
      <c r="F61" s="95">
        <f>C60</f>
        <v>0</v>
      </c>
      <c r="G61" s="97"/>
      <c r="H61" s="1184"/>
      <c r="I61" s="1162"/>
      <c r="J61" s="1163"/>
      <c r="K61" s="1163"/>
      <c r="L61" s="1164"/>
      <c r="M61" s="1152"/>
      <c r="N61" s="1153"/>
      <c r="O61" s="1154"/>
      <c r="P61" s="20" t="s">
        <v>72</v>
      </c>
      <c r="Q61" s="21"/>
      <c r="R61" s="21"/>
      <c r="S61" s="16"/>
      <c r="T61" s="46"/>
      <c r="U61" s="159" t="str">
        <f>IF(U60="","",VLOOKUP(U60,'シフト記号表（勤務時間帯）'!$D$6:$X$47,21,FALSE))</f>
        <v/>
      </c>
      <c r="V61" s="160" t="str">
        <f>IF(V60="","",VLOOKUP(V60,'シフト記号表（勤務時間帯）'!$D$6:$X$47,21,FALSE))</f>
        <v/>
      </c>
      <c r="W61" s="160" t="str">
        <f>IF(W60="","",VLOOKUP(W60,'シフト記号表（勤務時間帯）'!$D$6:$X$47,21,FALSE))</f>
        <v/>
      </c>
      <c r="X61" s="160" t="str">
        <f>IF(X60="","",VLOOKUP(X60,'シフト記号表（勤務時間帯）'!$D$6:$X$47,21,FALSE))</f>
        <v/>
      </c>
      <c r="Y61" s="160" t="str">
        <f>IF(Y60="","",VLOOKUP(Y60,'シフト記号表（勤務時間帯）'!$D$6:$X$47,21,FALSE))</f>
        <v/>
      </c>
      <c r="Z61" s="160" t="str">
        <f>IF(Z60="","",VLOOKUP(Z60,'シフト記号表（勤務時間帯）'!$D$6:$X$47,21,FALSE))</f>
        <v/>
      </c>
      <c r="AA61" s="161" t="str">
        <f>IF(AA60="","",VLOOKUP(AA60,'シフト記号表（勤務時間帯）'!$D$6:$X$47,21,FALSE))</f>
        <v/>
      </c>
      <c r="AB61" s="159" t="str">
        <f>IF(AB60="","",VLOOKUP(AB60,'シフト記号表（勤務時間帯）'!$D$6:$X$47,21,FALSE))</f>
        <v/>
      </c>
      <c r="AC61" s="160" t="str">
        <f>IF(AC60="","",VLOOKUP(AC60,'シフト記号表（勤務時間帯）'!$D$6:$X$47,21,FALSE))</f>
        <v/>
      </c>
      <c r="AD61" s="160" t="str">
        <f>IF(AD60="","",VLOOKUP(AD60,'シフト記号表（勤務時間帯）'!$D$6:$X$47,21,FALSE))</f>
        <v/>
      </c>
      <c r="AE61" s="160" t="str">
        <f>IF(AE60="","",VLOOKUP(AE60,'シフト記号表（勤務時間帯）'!$D$6:$X$47,21,FALSE))</f>
        <v/>
      </c>
      <c r="AF61" s="160" t="str">
        <f>IF(AF60="","",VLOOKUP(AF60,'シフト記号表（勤務時間帯）'!$D$6:$X$47,21,FALSE))</f>
        <v/>
      </c>
      <c r="AG61" s="160" t="str">
        <f>IF(AG60="","",VLOOKUP(AG60,'シフト記号表（勤務時間帯）'!$D$6:$X$47,21,FALSE))</f>
        <v/>
      </c>
      <c r="AH61" s="161" t="str">
        <f>IF(AH60="","",VLOOKUP(AH60,'シフト記号表（勤務時間帯）'!$D$6:$X$47,21,FALSE))</f>
        <v/>
      </c>
      <c r="AI61" s="159" t="str">
        <f>IF(AI60="","",VLOOKUP(AI60,'シフト記号表（勤務時間帯）'!$D$6:$X$47,21,FALSE))</f>
        <v/>
      </c>
      <c r="AJ61" s="160" t="str">
        <f>IF(AJ60="","",VLOOKUP(AJ60,'シフト記号表（勤務時間帯）'!$D$6:$X$47,21,FALSE))</f>
        <v/>
      </c>
      <c r="AK61" s="160" t="str">
        <f>IF(AK60="","",VLOOKUP(AK60,'シフト記号表（勤務時間帯）'!$D$6:$X$47,21,FALSE))</f>
        <v/>
      </c>
      <c r="AL61" s="160" t="str">
        <f>IF(AL60="","",VLOOKUP(AL60,'シフト記号表（勤務時間帯）'!$D$6:$X$47,21,FALSE))</f>
        <v/>
      </c>
      <c r="AM61" s="160" t="str">
        <f>IF(AM60="","",VLOOKUP(AM60,'シフト記号表（勤務時間帯）'!$D$6:$X$47,21,FALSE))</f>
        <v/>
      </c>
      <c r="AN61" s="160" t="str">
        <f>IF(AN60="","",VLOOKUP(AN60,'シフト記号表（勤務時間帯）'!$D$6:$X$47,21,FALSE))</f>
        <v/>
      </c>
      <c r="AO61" s="161" t="str">
        <f>IF(AO60="","",VLOOKUP(AO60,'シフト記号表（勤務時間帯）'!$D$6:$X$47,21,FALSE))</f>
        <v/>
      </c>
      <c r="AP61" s="159" t="str">
        <f>IF(AP60="","",VLOOKUP(AP60,'シフト記号表（勤務時間帯）'!$D$6:$X$47,21,FALSE))</f>
        <v/>
      </c>
      <c r="AQ61" s="160" t="str">
        <f>IF(AQ60="","",VLOOKUP(AQ60,'シフト記号表（勤務時間帯）'!$D$6:$X$47,21,FALSE))</f>
        <v/>
      </c>
      <c r="AR61" s="160" t="str">
        <f>IF(AR60="","",VLOOKUP(AR60,'シフト記号表（勤務時間帯）'!$D$6:$X$47,21,FALSE))</f>
        <v/>
      </c>
      <c r="AS61" s="160" t="str">
        <f>IF(AS60="","",VLOOKUP(AS60,'シフト記号表（勤務時間帯）'!$D$6:$X$47,21,FALSE))</f>
        <v/>
      </c>
      <c r="AT61" s="160" t="str">
        <f>IF(AT60="","",VLOOKUP(AT60,'シフト記号表（勤務時間帯）'!$D$6:$X$47,21,FALSE))</f>
        <v/>
      </c>
      <c r="AU61" s="160" t="str">
        <f>IF(AU60="","",VLOOKUP(AU60,'シフト記号表（勤務時間帯）'!$D$6:$X$47,21,FALSE))</f>
        <v/>
      </c>
      <c r="AV61" s="161" t="str">
        <f>IF(AV60="","",VLOOKUP(AV60,'シフト記号表（勤務時間帯）'!$D$6:$X$47,21,FALSE))</f>
        <v/>
      </c>
      <c r="AW61" s="159" t="str">
        <f>IF(AW60="","",VLOOKUP(AW60,'シフト記号表（勤務時間帯）'!$D$6:$X$47,21,FALSE))</f>
        <v/>
      </c>
      <c r="AX61" s="160" t="str">
        <f>IF(AX60="","",VLOOKUP(AX60,'シフト記号表（勤務時間帯）'!$D$6:$X$47,21,FALSE))</f>
        <v/>
      </c>
      <c r="AY61" s="160" t="str">
        <f>IF(AY60="","",VLOOKUP(AY60,'シフト記号表（勤務時間帯）'!$D$6:$X$47,21,FALSE))</f>
        <v/>
      </c>
      <c r="AZ61" s="1199">
        <f>IF($BC$3="４週",SUM(U61:AV61),IF($BC$3="暦月",SUM(U61:AY61),""))</f>
        <v>0</v>
      </c>
      <c r="BA61" s="1200"/>
      <c r="BB61" s="1201">
        <f>IF($BC$3="４週",AZ61/4,IF($BC$3="暦月",(AZ61/($BC$8/7)),""))</f>
        <v>0</v>
      </c>
      <c r="BC61" s="1200"/>
      <c r="BD61" s="1193"/>
      <c r="BE61" s="1194"/>
      <c r="BF61" s="1194"/>
      <c r="BG61" s="1194"/>
      <c r="BH61" s="1195"/>
    </row>
    <row r="62" spans="2:60" ht="20.25" customHeight="1">
      <c r="B62" s="98"/>
      <c r="C62" s="1177"/>
      <c r="D62" s="1178"/>
      <c r="E62" s="1179"/>
      <c r="F62" s="136"/>
      <c r="G62" s="99">
        <f>C60</f>
        <v>0</v>
      </c>
      <c r="H62" s="1189"/>
      <c r="I62" s="1165"/>
      <c r="J62" s="1166"/>
      <c r="K62" s="1166"/>
      <c r="L62" s="1167"/>
      <c r="M62" s="1155"/>
      <c r="N62" s="1156"/>
      <c r="O62" s="1157"/>
      <c r="P62" s="37" t="s">
        <v>73</v>
      </c>
      <c r="Q62" s="38"/>
      <c r="R62" s="38"/>
      <c r="S62" s="39"/>
      <c r="T62" s="52"/>
      <c r="U62" s="162" t="str">
        <f>IF(U60="","",VLOOKUP(U60,'シフト記号表（勤務時間帯）'!$D$6:$Z$47,23,FALSE))</f>
        <v/>
      </c>
      <c r="V62" s="163" t="str">
        <f>IF(V60="","",VLOOKUP(V60,'シフト記号表（勤務時間帯）'!$D$6:$Z$47,23,FALSE))</f>
        <v/>
      </c>
      <c r="W62" s="163" t="str">
        <f>IF(W60="","",VLOOKUP(W60,'シフト記号表（勤務時間帯）'!$D$6:$Z$47,23,FALSE))</f>
        <v/>
      </c>
      <c r="X62" s="163" t="str">
        <f>IF(X60="","",VLOOKUP(X60,'シフト記号表（勤務時間帯）'!$D$6:$Z$47,23,FALSE))</f>
        <v/>
      </c>
      <c r="Y62" s="163" t="str">
        <f>IF(Y60="","",VLOOKUP(Y60,'シフト記号表（勤務時間帯）'!$D$6:$Z$47,23,FALSE))</f>
        <v/>
      </c>
      <c r="Z62" s="163" t="str">
        <f>IF(Z60="","",VLOOKUP(Z60,'シフト記号表（勤務時間帯）'!$D$6:$Z$47,23,FALSE))</f>
        <v/>
      </c>
      <c r="AA62" s="164" t="str">
        <f>IF(AA60="","",VLOOKUP(AA60,'シフト記号表（勤務時間帯）'!$D$6:$Z$47,23,FALSE))</f>
        <v/>
      </c>
      <c r="AB62" s="162" t="str">
        <f>IF(AB60="","",VLOOKUP(AB60,'シフト記号表（勤務時間帯）'!$D$6:$Z$47,23,FALSE))</f>
        <v/>
      </c>
      <c r="AC62" s="163" t="str">
        <f>IF(AC60="","",VLOOKUP(AC60,'シフト記号表（勤務時間帯）'!$D$6:$Z$47,23,FALSE))</f>
        <v/>
      </c>
      <c r="AD62" s="163" t="str">
        <f>IF(AD60="","",VLOOKUP(AD60,'シフト記号表（勤務時間帯）'!$D$6:$Z$47,23,FALSE))</f>
        <v/>
      </c>
      <c r="AE62" s="163" t="str">
        <f>IF(AE60="","",VLOOKUP(AE60,'シフト記号表（勤務時間帯）'!$D$6:$Z$47,23,FALSE))</f>
        <v/>
      </c>
      <c r="AF62" s="163" t="str">
        <f>IF(AF60="","",VLOOKUP(AF60,'シフト記号表（勤務時間帯）'!$D$6:$Z$47,23,FALSE))</f>
        <v/>
      </c>
      <c r="AG62" s="163" t="str">
        <f>IF(AG60="","",VLOOKUP(AG60,'シフト記号表（勤務時間帯）'!$D$6:$Z$47,23,FALSE))</f>
        <v/>
      </c>
      <c r="AH62" s="164" t="str">
        <f>IF(AH60="","",VLOOKUP(AH60,'シフト記号表（勤務時間帯）'!$D$6:$Z$47,23,FALSE))</f>
        <v/>
      </c>
      <c r="AI62" s="162" t="str">
        <f>IF(AI60="","",VLOOKUP(AI60,'シフト記号表（勤務時間帯）'!$D$6:$Z$47,23,FALSE))</f>
        <v/>
      </c>
      <c r="AJ62" s="163" t="str">
        <f>IF(AJ60="","",VLOOKUP(AJ60,'シフト記号表（勤務時間帯）'!$D$6:$Z$47,23,FALSE))</f>
        <v/>
      </c>
      <c r="AK62" s="163" t="str">
        <f>IF(AK60="","",VLOOKUP(AK60,'シフト記号表（勤務時間帯）'!$D$6:$Z$47,23,FALSE))</f>
        <v/>
      </c>
      <c r="AL62" s="163" t="str">
        <f>IF(AL60="","",VLOOKUP(AL60,'シフト記号表（勤務時間帯）'!$D$6:$Z$47,23,FALSE))</f>
        <v/>
      </c>
      <c r="AM62" s="163" t="str">
        <f>IF(AM60="","",VLOOKUP(AM60,'シフト記号表（勤務時間帯）'!$D$6:$Z$47,23,FALSE))</f>
        <v/>
      </c>
      <c r="AN62" s="163" t="str">
        <f>IF(AN60="","",VLOOKUP(AN60,'シフト記号表（勤務時間帯）'!$D$6:$Z$47,23,FALSE))</f>
        <v/>
      </c>
      <c r="AO62" s="164" t="str">
        <f>IF(AO60="","",VLOOKUP(AO60,'シフト記号表（勤務時間帯）'!$D$6:$Z$47,23,FALSE))</f>
        <v/>
      </c>
      <c r="AP62" s="162" t="str">
        <f>IF(AP60="","",VLOOKUP(AP60,'シフト記号表（勤務時間帯）'!$D$6:$Z$47,23,FALSE))</f>
        <v/>
      </c>
      <c r="AQ62" s="163" t="str">
        <f>IF(AQ60="","",VLOOKUP(AQ60,'シフト記号表（勤務時間帯）'!$D$6:$Z$47,23,FALSE))</f>
        <v/>
      </c>
      <c r="AR62" s="163" t="str">
        <f>IF(AR60="","",VLOOKUP(AR60,'シフト記号表（勤務時間帯）'!$D$6:$Z$47,23,FALSE))</f>
        <v/>
      </c>
      <c r="AS62" s="163" t="str">
        <f>IF(AS60="","",VLOOKUP(AS60,'シフト記号表（勤務時間帯）'!$D$6:$Z$47,23,FALSE))</f>
        <v/>
      </c>
      <c r="AT62" s="163" t="str">
        <f>IF(AT60="","",VLOOKUP(AT60,'シフト記号表（勤務時間帯）'!$D$6:$Z$47,23,FALSE))</f>
        <v/>
      </c>
      <c r="AU62" s="163" t="str">
        <f>IF(AU60="","",VLOOKUP(AU60,'シフト記号表（勤務時間帯）'!$D$6:$Z$47,23,FALSE))</f>
        <v/>
      </c>
      <c r="AV62" s="164" t="str">
        <f>IF(AV60="","",VLOOKUP(AV60,'シフト記号表（勤務時間帯）'!$D$6:$Z$47,23,FALSE))</f>
        <v/>
      </c>
      <c r="AW62" s="162" t="str">
        <f>IF(AW60="","",VLOOKUP(AW60,'シフト記号表（勤務時間帯）'!$D$6:$Z$47,23,FALSE))</f>
        <v/>
      </c>
      <c r="AX62" s="163" t="str">
        <f>IF(AX60="","",VLOOKUP(AX60,'シフト記号表（勤務時間帯）'!$D$6:$Z$47,23,FALSE))</f>
        <v/>
      </c>
      <c r="AY62" s="163" t="str">
        <f>IF(AY60="","",VLOOKUP(AY60,'シフト記号表（勤務時間帯）'!$D$6:$Z$47,23,FALSE))</f>
        <v/>
      </c>
      <c r="AZ62" s="1202">
        <f>IF($BC$3="４週",SUM(U62:AV62),IF($BC$3="暦月",SUM(U62:AY62),""))</f>
        <v>0</v>
      </c>
      <c r="BA62" s="1203"/>
      <c r="BB62" s="1204">
        <f>IF($BC$3="４週",AZ62/4,IF($BC$3="暦月",(AZ62/($BC$8/7)),""))</f>
        <v>0</v>
      </c>
      <c r="BC62" s="1203"/>
      <c r="BD62" s="1196"/>
      <c r="BE62" s="1197"/>
      <c r="BF62" s="1197"/>
      <c r="BG62" s="1197"/>
      <c r="BH62" s="1198"/>
    </row>
    <row r="63" spans="2:60" ht="20.25" customHeight="1">
      <c r="B63" s="100"/>
      <c r="C63" s="1171"/>
      <c r="D63" s="1172"/>
      <c r="E63" s="1173"/>
      <c r="F63" s="95"/>
      <c r="G63" s="97"/>
      <c r="H63" s="1183"/>
      <c r="I63" s="1159"/>
      <c r="J63" s="1160"/>
      <c r="K63" s="1160"/>
      <c r="L63" s="1161"/>
      <c r="M63" s="1149"/>
      <c r="N63" s="1150"/>
      <c r="O63" s="1151"/>
      <c r="P63" s="18" t="s">
        <v>18</v>
      </c>
      <c r="Q63" s="25"/>
      <c r="R63" s="25"/>
      <c r="S63" s="13"/>
      <c r="T63" s="51"/>
      <c r="U63" s="165"/>
      <c r="V63" s="166"/>
      <c r="W63" s="166"/>
      <c r="X63" s="166"/>
      <c r="Y63" s="166"/>
      <c r="Z63" s="166"/>
      <c r="AA63" s="167"/>
      <c r="AB63" s="165"/>
      <c r="AC63" s="166"/>
      <c r="AD63" s="166"/>
      <c r="AE63" s="166"/>
      <c r="AF63" s="166"/>
      <c r="AG63" s="166"/>
      <c r="AH63" s="167"/>
      <c r="AI63" s="165"/>
      <c r="AJ63" s="166"/>
      <c r="AK63" s="166"/>
      <c r="AL63" s="166"/>
      <c r="AM63" s="166"/>
      <c r="AN63" s="166"/>
      <c r="AO63" s="167"/>
      <c r="AP63" s="165"/>
      <c r="AQ63" s="166"/>
      <c r="AR63" s="166"/>
      <c r="AS63" s="166"/>
      <c r="AT63" s="166"/>
      <c r="AU63" s="166"/>
      <c r="AV63" s="167"/>
      <c r="AW63" s="165"/>
      <c r="AX63" s="166"/>
      <c r="AY63" s="166"/>
      <c r="AZ63" s="1158"/>
      <c r="BA63" s="1146"/>
      <c r="BB63" s="1145"/>
      <c r="BC63" s="1146"/>
      <c r="BD63" s="1190"/>
      <c r="BE63" s="1191"/>
      <c r="BF63" s="1191"/>
      <c r="BG63" s="1191"/>
      <c r="BH63" s="1192"/>
    </row>
    <row r="64" spans="2:60" ht="20.25" customHeight="1">
      <c r="B64" s="96">
        <f>B61+1</f>
        <v>15</v>
      </c>
      <c r="C64" s="1174"/>
      <c r="D64" s="1175"/>
      <c r="E64" s="1176"/>
      <c r="F64" s="95">
        <f>C63</f>
        <v>0</v>
      </c>
      <c r="G64" s="97"/>
      <c r="H64" s="1184"/>
      <c r="I64" s="1162"/>
      <c r="J64" s="1163"/>
      <c r="K64" s="1163"/>
      <c r="L64" s="1164"/>
      <c r="M64" s="1152"/>
      <c r="N64" s="1153"/>
      <c r="O64" s="1154"/>
      <c r="P64" s="20" t="s">
        <v>72</v>
      </c>
      <c r="Q64" s="21"/>
      <c r="R64" s="21"/>
      <c r="S64" s="16"/>
      <c r="T64" s="46"/>
      <c r="U64" s="159" t="str">
        <f>IF(U63="","",VLOOKUP(U63,'シフト記号表（勤務時間帯）'!$D$6:$X$47,21,FALSE))</f>
        <v/>
      </c>
      <c r="V64" s="160" t="str">
        <f>IF(V63="","",VLOOKUP(V63,'シフト記号表（勤務時間帯）'!$D$6:$X$47,21,FALSE))</f>
        <v/>
      </c>
      <c r="W64" s="160" t="str">
        <f>IF(W63="","",VLOOKUP(W63,'シフト記号表（勤務時間帯）'!$D$6:$X$47,21,FALSE))</f>
        <v/>
      </c>
      <c r="X64" s="160" t="str">
        <f>IF(X63="","",VLOOKUP(X63,'シフト記号表（勤務時間帯）'!$D$6:$X$47,21,FALSE))</f>
        <v/>
      </c>
      <c r="Y64" s="160" t="str">
        <f>IF(Y63="","",VLOOKUP(Y63,'シフト記号表（勤務時間帯）'!$D$6:$X$47,21,FALSE))</f>
        <v/>
      </c>
      <c r="Z64" s="160" t="str">
        <f>IF(Z63="","",VLOOKUP(Z63,'シフト記号表（勤務時間帯）'!$D$6:$X$47,21,FALSE))</f>
        <v/>
      </c>
      <c r="AA64" s="161" t="str">
        <f>IF(AA63="","",VLOOKUP(AA63,'シフト記号表（勤務時間帯）'!$D$6:$X$47,21,FALSE))</f>
        <v/>
      </c>
      <c r="AB64" s="159" t="str">
        <f>IF(AB63="","",VLOOKUP(AB63,'シフト記号表（勤務時間帯）'!$D$6:$X$47,21,FALSE))</f>
        <v/>
      </c>
      <c r="AC64" s="160" t="str">
        <f>IF(AC63="","",VLOOKUP(AC63,'シフト記号表（勤務時間帯）'!$D$6:$X$47,21,FALSE))</f>
        <v/>
      </c>
      <c r="AD64" s="160" t="str">
        <f>IF(AD63="","",VLOOKUP(AD63,'シフト記号表（勤務時間帯）'!$D$6:$X$47,21,FALSE))</f>
        <v/>
      </c>
      <c r="AE64" s="160" t="str">
        <f>IF(AE63="","",VLOOKUP(AE63,'シフト記号表（勤務時間帯）'!$D$6:$X$47,21,FALSE))</f>
        <v/>
      </c>
      <c r="AF64" s="160" t="str">
        <f>IF(AF63="","",VLOOKUP(AF63,'シフト記号表（勤務時間帯）'!$D$6:$X$47,21,FALSE))</f>
        <v/>
      </c>
      <c r="AG64" s="160" t="str">
        <f>IF(AG63="","",VLOOKUP(AG63,'シフト記号表（勤務時間帯）'!$D$6:$X$47,21,FALSE))</f>
        <v/>
      </c>
      <c r="AH64" s="161" t="str">
        <f>IF(AH63="","",VLOOKUP(AH63,'シフト記号表（勤務時間帯）'!$D$6:$X$47,21,FALSE))</f>
        <v/>
      </c>
      <c r="AI64" s="159" t="str">
        <f>IF(AI63="","",VLOOKUP(AI63,'シフト記号表（勤務時間帯）'!$D$6:$X$47,21,FALSE))</f>
        <v/>
      </c>
      <c r="AJ64" s="160" t="str">
        <f>IF(AJ63="","",VLOOKUP(AJ63,'シフト記号表（勤務時間帯）'!$D$6:$X$47,21,FALSE))</f>
        <v/>
      </c>
      <c r="AK64" s="160" t="str">
        <f>IF(AK63="","",VLOOKUP(AK63,'シフト記号表（勤務時間帯）'!$D$6:$X$47,21,FALSE))</f>
        <v/>
      </c>
      <c r="AL64" s="160" t="str">
        <f>IF(AL63="","",VLOOKUP(AL63,'シフト記号表（勤務時間帯）'!$D$6:$X$47,21,FALSE))</f>
        <v/>
      </c>
      <c r="AM64" s="160" t="str">
        <f>IF(AM63="","",VLOOKUP(AM63,'シフト記号表（勤務時間帯）'!$D$6:$X$47,21,FALSE))</f>
        <v/>
      </c>
      <c r="AN64" s="160" t="str">
        <f>IF(AN63="","",VLOOKUP(AN63,'シフト記号表（勤務時間帯）'!$D$6:$X$47,21,FALSE))</f>
        <v/>
      </c>
      <c r="AO64" s="161" t="str">
        <f>IF(AO63="","",VLOOKUP(AO63,'シフト記号表（勤務時間帯）'!$D$6:$X$47,21,FALSE))</f>
        <v/>
      </c>
      <c r="AP64" s="159" t="str">
        <f>IF(AP63="","",VLOOKUP(AP63,'シフト記号表（勤務時間帯）'!$D$6:$X$47,21,FALSE))</f>
        <v/>
      </c>
      <c r="AQ64" s="160" t="str">
        <f>IF(AQ63="","",VLOOKUP(AQ63,'シフト記号表（勤務時間帯）'!$D$6:$X$47,21,FALSE))</f>
        <v/>
      </c>
      <c r="AR64" s="160" t="str">
        <f>IF(AR63="","",VLOOKUP(AR63,'シフト記号表（勤務時間帯）'!$D$6:$X$47,21,FALSE))</f>
        <v/>
      </c>
      <c r="AS64" s="160" t="str">
        <f>IF(AS63="","",VLOOKUP(AS63,'シフト記号表（勤務時間帯）'!$D$6:$X$47,21,FALSE))</f>
        <v/>
      </c>
      <c r="AT64" s="160" t="str">
        <f>IF(AT63="","",VLOOKUP(AT63,'シフト記号表（勤務時間帯）'!$D$6:$X$47,21,FALSE))</f>
        <v/>
      </c>
      <c r="AU64" s="160" t="str">
        <f>IF(AU63="","",VLOOKUP(AU63,'シフト記号表（勤務時間帯）'!$D$6:$X$47,21,FALSE))</f>
        <v/>
      </c>
      <c r="AV64" s="161" t="str">
        <f>IF(AV63="","",VLOOKUP(AV63,'シフト記号表（勤務時間帯）'!$D$6:$X$47,21,FALSE))</f>
        <v/>
      </c>
      <c r="AW64" s="159" t="str">
        <f>IF(AW63="","",VLOOKUP(AW63,'シフト記号表（勤務時間帯）'!$D$6:$X$47,21,FALSE))</f>
        <v/>
      </c>
      <c r="AX64" s="160" t="str">
        <f>IF(AX63="","",VLOOKUP(AX63,'シフト記号表（勤務時間帯）'!$D$6:$X$47,21,FALSE))</f>
        <v/>
      </c>
      <c r="AY64" s="160" t="str">
        <f>IF(AY63="","",VLOOKUP(AY63,'シフト記号表（勤務時間帯）'!$D$6:$X$47,21,FALSE))</f>
        <v/>
      </c>
      <c r="AZ64" s="1199">
        <f>IF($BC$3="４週",SUM(U64:AV64),IF($BC$3="暦月",SUM(U64:AY64),""))</f>
        <v>0</v>
      </c>
      <c r="BA64" s="1200"/>
      <c r="BB64" s="1201">
        <f>IF($BC$3="４週",AZ64/4,IF($BC$3="暦月",(AZ64/($BC$8/7)),""))</f>
        <v>0</v>
      </c>
      <c r="BC64" s="1200"/>
      <c r="BD64" s="1193"/>
      <c r="BE64" s="1194"/>
      <c r="BF64" s="1194"/>
      <c r="BG64" s="1194"/>
      <c r="BH64" s="1195"/>
    </row>
    <row r="65" spans="2:60" ht="20.25" customHeight="1">
      <c r="B65" s="98"/>
      <c r="C65" s="1177"/>
      <c r="D65" s="1178"/>
      <c r="E65" s="1179"/>
      <c r="F65" s="136"/>
      <c r="G65" s="99">
        <f>C63</f>
        <v>0</v>
      </c>
      <c r="H65" s="1189"/>
      <c r="I65" s="1165"/>
      <c r="J65" s="1166"/>
      <c r="K65" s="1166"/>
      <c r="L65" s="1167"/>
      <c r="M65" s="1155"/>
      <c r="N65" s="1156"/>
      <c r="O65" s="1157"/>
      <c r="P65" s="37" t="s">
        <v>73</v>
      </c>
      <c r="Q65" s="38"/>
      <c r="R65" s="38"/>
      <c r="S65" s="39"/>
      <c r="T65" s="52"/>
      <c r="U65" s="162" t="str">
        <f>IF(U63="","",VLOOKUP(U63,'シフト記号表（勤務時間帯）'!$D$6:$Z$47,23,FALSE))</f>
        <v/>
      </c>
      <c r="V65" s="163" t="str">
        <f>IF(V63="","",VLOOKUP(V63,'シフト記号表（勤務時間帯）'!$D$6:$Z$47,23,FALSE))</f>
        <v/>
      </c>
      <c r="W65" s="163" t="str">
        <f>IF(W63="","",VLOOKUP(W63,'シフト記号表（勤務時間帯）'!$D$6:$Z$47,23,FALSE))</f>
        <v/>
      </c>
      <c r="X65" s="163" t="str">
        <f>IF(X63="","",VLOOKUP(X63,'シフト記号表（勤務時間帯）'!$D$6:$Z$47,23,FALSE))</f>
        <v/>
      </c>
      <c r="Y65" s="163" t="str">
        <f>IF(Y63="","",VLOOKUP(Y63,'シフト記号表（勤務時間帯）'!$D$6:$Z$47,23,FALSE))</f>
        <v/>
      </c>
      <c r="Z65" s="163" t="str">
        <f>IF(Z63="","",VLOOKUP(Z63,'シフト記号表（勤務時間帯）'!$D$6:$Z$47,23,FALSE))</f>
        <v/>
      </c>
      <c r="AA65" s="164" t="str">
        <f>IF(AA63="","",VLOOKUP(AA63,'シフト記号表（勤務時間帯）'!$D$6:$Z$47,23,FALSE))</f>
        <v/>
      </c>
      <c r="AB65" s="162" t="str">
        <f>IF(AB63="","",VLOOKUP(AB63,'シフト記号表（勤務時間帯）'!$D$6:$Z$47,23,FALSE))</f>
        <v/>
      </c>
      <c r="AC65" s="163" t="str">
        <f>IF(AC63="","",VLOOKUP(AC63,'シフト記号表（勤務時間帯）'!$D$6:$Z$47,23,FALSE))</f>
        <v/>
      </c>
      <c r="AD65" s="163" t="str">
        <f>IF(AD63="","",VLOOKUP(AD63,'シフト記号表（勤務時間帯）'!$D$6:$Z$47,23,FALSE))</f>
        <v/>
      </c>
      <c r="AE65" s="163" t="str">
        <f>IF(AE63="","",VLOOKUP(AE63,'シフト記号表（勤務時間帯）'!$D$6:$Z$47,23,FALSE))</f>
        <v/>
      </c>
      <c r="AF65" s="163" t="str">
        <f>IF(AF63="","",VLOOKUP(AF63,'シフト記号表（勤務時間帯）'!$D$6:$Z$47,23,FALSE))</f>
        <v/>
      </c>
      <c r="AG65" s="163" t="str">
        <f>IF(AG63="","",VLOOKUP(AG63,'シフト記号表（勤務時間帯）'!$D$6:$Z$47,23,FALSE))</f>
        <v/>
      </c>
      <c r="AH65" s="164" t="str">
        <f>IF(AH63="","",VLOOKUP(AH63,'シフト記号表（勤務時間帯）'!$D$6:$Z$47,23,FALSE))</f>
        <v/>
      </c>
      <c r="AI65" s="162" t="str">
        <f>IF(AI63="","",VLOOKUP(AI63,'シフト記号表（勤務時間帯）'!$D$6:$Z$47,23,FALSE))</f>
        <v/>
      </c>
      <c r="AJ65" s="163" t="str">
        <f>IF(AJ63="","",VLOOKUP(AJ63,'シフト記号表（勤務時間帯）'!$D$6:$Z$47,23,FALSE))</f>
        <v/>
      </c>
      <c r="AK65" s="163" t="str">
        <f>IF(AK63="","",VLOOKUP(AK63,'シフト記号表（勤務時間帯）'!$D$6:$Z$47,23,FALSE))</f>
        <v/>
      </c>
      <c r="AL65" s="163" t="str">
        <f>IF(AL63="","",VLOOKUP(AL63,'シフト記号表（勤務時間帯）'!$D$6:$Z$47,23,FALSE))</f>
        <v/>
      </c>
      <c r="AM65" s="163" t="str">
        <f>IF(AM63="","",VLOOKUP(AM63,'シフト記号表（勤務時間帯）'!$D$6:$Z$47,23,FALSE))</f>
        <v/>
      </c>
      <c r="AN65" s="163" t="str">
        <f>IF(AN63="","",VLOOKUP(AN63,'シフト記号表（勤務時間帯）'!$D$6:$Z$47,23,FALSE))</f>
        <v/>
      </c>
      <c r="AO65" s="164" t="str">
        <f>IF(AO63="","",VLOOKUP(AO63,'シフト記号表（勤務時間帯）'!$D$6:$Z$47,23,FALSE))</f>
        <v/>
      </c>
      <c r="AP65" s="162" t="str">
        <f>IF(AP63="","",VLOOKUP(AP63,'シフト記号表（勤務時間帯）'!$D$6:$Z$47,23,FALSE))</f>
        <v/>
      </c>
      <c r="AQ65" s="163" t="str">
        <f>IF(AQ63="","",VLOOKUP(AQ63,'シフト記号表（勤務時間帯）'!$D$6:$Z$47,23,FALSE))</f>
        <v/>
      </c>
      <c r="AR65" s="163" t="str">
        <f>IF(AR63="","",VLOOKUP(AR63,'シフト記号表（勤務時間帯）'!$D$6:$Z$47,23,FALSE))</f>
        <v/>
      </c>
      <c r="AS65" s="163" t="str">
        <f>IF(AS63="","",VLOOKUP(AS63,'シフト記号表（勤務時間帯）'!$D$6:$Z$47,23,FALSE))</f>
        <v/>
      </c>
      <c r="AT65" s="163" t="str">
        <f>IF(AT63="","",VLOOKUP(AT63,'シフト記号表（勤務時間帯）'!$D$6:$Z$47,23,FALSE))</f>
        <v/>
      </c>
      <c r="AU65" s="163" t="str">
        <f>IF(AU63="","",VLOOKUP(AU63,'シフト記号表（勤務時間帯）'!$D$6:$Z$47,23,FALSE))</f>
        <v/>
      </c>
      <c r="AV65" s="164" t="str">
        <f>IF(AV63="","",VLOOKUP(AV63,'シフト記号表（勤務時間帯）'!$D$6:$Z$47,23,FALSE))</f>
        <v/>
      </c>
      <c r="AW65" s="162" t="str">
        <f>IF(AW63="","",VLOOKUP(AW63,'シフト記号表（勤務時間帯）'!$D$6:$Z$47,23,FALSE))</f>
        <v/>
      </c>
      <c r="AX65" s="163" t="str">
        <f>IF(AX63="","",VLOOKUP(AX63,'シフト記号表（勤務時間帯）'!$D$6:$Z$47,23,FALSE))</f>
        <v/>
      </c>
      <c r="AY65" s="163" t="str">
        <f>IF(AY63="","",VLOOKUP(AY63,'シフト記号表（勤務時間帯）'!$D$6:$Z$47,23,FALSE))</f>
        <v/>
      </c>
      <c r="AZ65" s="1202">
        <f>IF($BC$3="４週",SUM(U65:AV65),IF($BC$3="暦月",SUM(U65:AY65),""))</f>
        <v>0</v>
      </c>
      <c r="BA65" s="1203"/>
      <c r="BB65" s="1204">
        <f>IF($BC$3="４週",AZ65/4,IF($BC$3="暦月",(AZ65/($BC$8/7)),""))</f>
        <v>0</v>
      </c>
      <c r="BC65" s="1203"/>
      <c r="BD65" s="1196"/>
      <c r="BE65" s="1197"/>
      <c r="BF65" s="1197"/>
      <c r="BG65" s="1197"/>
      <c r="BH65" s="1198"/>
    </row>
    <row r="66" spans="2:60" ht="20.25" customHeight="1">
      <c r="B66" s="100"/>
      <c r="C66" s="1171"/>
      <c r="D66" s="1172"/>
      <c r="E66" s="1173"/>
      <c r="F66" s="137"/>
      <c r="G66" s="101"/>
      <c r="H66" s="1247"/>
      <c r="I66" s="1159"/>
      <c r="J66" s="1160"/>
      <c r="K66" s="1160"/>
      <c r="L66" s="1161"/>
      <c r="M66" s="1149"/>
      <c r="N66" s="1150"/>
      <c r="O66" s="1151"/>
      <c r="P66" s="40" t="s">
        <v>18</v>
      </c>
      <c r="Q66" s="41"/>
      <c r="R66" s="41"/>
      <c r="S66" s="42"/>
      <c r="T66" s="53"/>
      <c r="U66" s="165"/>
      <c r="V66" s="166"/>
      <c r="W66" s="166"/>
      <c r="X66" s="166"/>
      <c r="Y66" s="166"/>
      <c r="Z66" s="166"/>
      <c r="AA66" s="167"/>
      <c r="AB66" s="165"/>
      <c r="AC66" s="166"/>
      <c r="AD66" s="166"/>
      <c r="AE66" s="166"/>
      <c r="AF66" s="166"/>
      <c r="AG66" s="166"/>
      <c r="AH66" s="167"/>
      <c r="AI66" s="165"/>
      <c r="AJ66" s="166"/>
      <c r="AK66" s="166"/>
      <c r="AL66" s="166"/>
      <c r="AM66" s="166"/>
      <c r="AN66" s="166"/>
      <c r="AO66" s="167"/>
      <c r="AP66" s="165"/>
      <c r="AQ66" s="166"/>
      <c r="AR66" s="166"/>
      <c r="AS66" s="166"/>
      <c r="AT66" s="166"/>
      <c r="AU66" s="166"/>
      <c r="AV66" s="167"/>
      <c r="AW66" s="165"/>
      <c r="AX66" s="166"/>
      <c r="AY66" s="166"/>
      <c r="AZ66" s="1158"/>
      <c r="BA66" s="1146"/>
      <c r="BB66" s="1145"/>
      <c r="BC66" s="1146"/>
      <c r="BD66" s="1190"/>
      <c r="BE66" s="1191"/>
      <c r="BF66" s="1191"/>
      <c r="BG66" s="1191"/>
      <c r="BH66" s="1192"/>
    </row>
    <row r="67" spans="2:60" ht="20.25" customHeight="1">
      <c r="B67" s="96">
        <f>B64+1</f>
        <v>16</v>
      </c>
      <c r="C67" s="1174"/>
      <c r="D67" s="1175"/>
      <c r="E67" s="1176"/>
      <c r="F67" s="95">
        <f>C66</f>
        <v>0</v>
      </c>
      <c r="G67" s="97"/>
      <c r="H67" s="1184"/>
      <c r="I67" s="1162"/>
      <c r="J67" s="1163"/>
      <c r="K67" s="1163"/>
      <c r="L67" s="1164"/>
      <c r="M67" s="1152"/>
      <c r="N67" s="1153"/>
      <c r="O67" s="1154"/>
      <c r="P67" s="20" t="s">
        <v>72</v>
      </c>
      <c r="Q67" s="21"/>
      <c r="R67" s="21"/>
      <c r="S67" s="16"/>
      <c r="T67" s="46"/>
      <c r="U67" s="159" t="str">
        <f>IF(U66="","",VLOOKUP(U66,'シフト記号表（勤務時間帯）'!$D$6:$X$47,21,FALSE))</f>
        <v/>
      </c>
      <c r="V67" s="160" t="str">
        <f>IF(V66="","",VLOOKUP(V66,'シフト記号表（勤務時間帯）'!$D$6:$X$47,21,FALSE))</f>
        <v/>
      </c>
      <c r="W67" s="160" t="str">
        <f>IF(W66="","",VLOOKUP(W66,'シフト記号表（勤務時間帯）'!$D$6:$X$47,21,FALSE))</f>
        <v/>
      </c>
      <c r="X67" s="160" t="str">
        <f>IF(X66="","",VLOOKUP(X66,'シフト記号表（勤務時間帯）'!$D$6:$X$47,21,FALSE))</f>
        <v/>
      </c>
      <c r="Y67" s="160" t="str">
        <f>IF(Y66="","",VLOOKUP(Y66,'シフト記号表（勤務時間帯）'!$D$6:$X$47,21,FALSE))</f>
        <v/>
      </c>
      <c r="Z67" s="160" t="str">
        <f>IF(Z66="","",VLOOKUP(Z66,'シフト記号表（勤務時間帯）'!$D$6:$X$47,21,FALSE))</f>
        <v/>
      </c>
      <c r="AA67" s="161" t="str">
        <f>IF(AA66="","",VLOOKUP(AA66,'シフト記号表（勤務時間帯）'!$D$6:$X$47,21,FALSE))</f>
        <v/>
      </c>
      <c r="AB67" s="159" t="str">
        <f>IF(AB66="","",VLOOKUP(AB66,'シフト記号表（勤務時間帯）'!$D$6:$X$47,21,FALSE))</f>
        <v/>
      </c>
      <c r="AC67" s="160" t="str">
        <f>IF(AC66="","",VLOOKUP(AC66,'シフト記号表（勤務時間帯）'!$D$6:$X$47,21,FALSE))</f>
        <v/>
      </c>
      <c r="AD67" s="160" t="str">
        <f>IF(AD66="","",VLOOKUP(AD66,'シフト記号表（勤務時間帯）'!$D$6:$X$47,21,FALSE))</f>
        <v/>
      </c>
      <c r="AE67" s="160" t="str">
        <f>IF(AE66="","",VLOOKUP(AE66,'シフト記号表（勤務時間帯）'!$D$6:$X$47,21,FALSE))</f>
        <v/>
      </c>
      <c r="AF67" s="160" t="str">
        <f>IF(AF66="","",VLOOKUP(AF66,'シフト記号表（勤務時間帯）'!$D$6:$X$47,21,FALSE))</f>
        <v/>
      </c>
      <c r="AG67" s="160" t="str">
        <f>IF(AG66="","",VLOOKUP(AG66,'シフト記号表（勤務時間帯）'!$D$6:$X$47,21,FALSE))</f>
        <v/>
      </c>
      <c r="AH67" s="161" t="str">
        <f>IF(AH66="","",VLOOKUP(AH66,'シフト記号表（勤務時間帯）'!$D$6:$X$47,21,FALSE))</f>
        <v/>
      </c>
      <c r="AI67" s="159" t="str">
        <f>IF(AI66="","",VLOOKUP(AI66,'シフト記号表（勤務時間帯）'!$D$6:$X$47,21,FALSE))</f>
        <v/>
      </c>
      <c r="AJ67" s="160" t="str">
        <f>IF(AJ66="","",VLOOKUP(AJ66,'シフト記号表（勤務時間帯）'!$D$6:$X$47,21,FALSE))</f>
        <v/>
      </c>
      <c r="AK67" s="160" t="str">
        <f>IF(AK66="","",VLOOKUP(AK66,'シフト記号表（勤務時間帯）'!$D$6:$X$47,21,FALSE))</f>
        <v/>
      </c>
      <c r="AL67" s="160" t="str">
        <f>IF(AL66="","",VLOOKUP(AL66,'シフト記号表（勤務時間帯）'!$D$6:$X$47,21,FALSE))</f>
        <v/>
      </c>
      <c r="AM67" s="160" t="str">
        <f>IF(AM66="","",VLOOKUP(AM66,'シフト記号表（勤務時間帯）'!$D$6:$X$47,21,FALSE))</f>
        <v/>
      </c>
      <c r="AN67" s="160" t="str">
        <f>IF(AN66="","",VLOOKUP(AN66,'シフト記号表（勤務時間帯）'!$D$6:$X$47,21,FALSE))</f>
        <v/>
      </c>
      <c r="AO67" s="161" t="str">
        <f>IF(AO66="","",VLOOKUP(AO66,'シフト記号表（勤務時間帯）'!$D$6:$X$47,21,FALSE))</f>
        <v/>
      </c>
      <c r="AP67" s="159" t="str">
        <f>IF(AP66="","",VLOOKUP(AP66,'シフト記号表（勤務時間帯）'!$D$6:$X$47,21,FALSE))</f>
        <v/>
      </c>
      <c r="AQ67" s="160" t="str">
        <f>IF(AQ66="","",VLOOKUP(AQ66,'シフト記号表（勤務時間帯）'!$D$6:$X$47,21,FALSE))</f>
        <v/>
      </c>
      <c r="AR67" s="160" t="str">
        <f>IF(AR66="","",VLOOKUP(AR66,'シフト記号表（勤務時間帯）'!$D$6:$X$47,21,FALSE))</f>
        <v/>
      </c>
      <c r="AS67" s="160" t="str">
        <f>IF(AS66="","",VLOOKUP(AS66,'シフト記号表（勤務時間帯）'!$D$6:$X$47,21,FALSE))</f>
        <v/>
      </c>
      <c r="AT67" s="160" t="str">
        <f>IF(AT66="","",VLOOKUP(AT66,'シフト記号表（勤務時間帯）'!$D$6:$X$47,21,FALSE))</f>
        <v/>
      </c>
      <c r="AU67" s="160" t="str">
        <f>IF(AU66="","",VLOOKUP(AU66,'シフト記号表（勤務時間帯）'!$D$6:$X$47,21,FALSE))</f>
        <v/>
      </c>
      <c r="AV67" s="161" t="str">
        <f>IF(AV66="","",VLOOKUP(AV66,'シフト記号表（勤務時間帯）'!$D$6:$X$47,21,FALSE))</f>
        <v/>
      </c>
      <c r="AW67" s="159" t="str">
        <f>IF(AW66="","",VLOOKUP(AW66,'シフト記号表（勤務時間帯）'!$D$6:$X$47,21,FALSE))</f>
        <v/>
      </c>
      <c r="AX67" s="160" t="str">
        <f>IF(AX66="","",VLOOKUP(AX66,'シフト記号表（勤務時間帯）'!$D$6:$X$47,21,FALSE))</f>
        <v/>
      </c>
      <c r="AY67" s="160" t="str">
        <f>IF(AY66="","",VLOOKUP(AY66,'シフト記号表（勤務時間帯）'!$D$6:$X$47,21,FALSE))</f>
        <v/>
      </c>
      <c r="AZ67" s="1199">
        <f>IF($BC$3="４週",SUM(U67:AV67),IF($BC$3="暦月",SUM(U67:AY67),""))</f>
        <v>0</v>
      </c>
      <c r="BA67" s="1200"/>
      <c r="BB67" s="1201">
        <f>IF($BC$3="４週",AZ67/4,IF($BC$3="暦月",(AZ67/($BC$8/7)),""))</f>
        <v>0</v>
      </c>
      <c r="BC67" s="1200"/>
      <c r="BD67" s="1193"/>
      <c r="BE67" s="1194"/>
      <c r="BF67" s="1194"/>
      <c r="BG67" s="1194"/>
      <c r="BH67" s="1195"/>
    </row>
    <row r="68" spans="2:60" ht="20.25" customHeight="1">
      <c r="B68" s="98"/>
      <c r="C68" s="1177"/>
      <c r="D68" s="1178"/>
      <c r="E68" s="1179"/>
      <c r="F68" s="136"/>
      <c r="G68" s="99">
        <f>C66</f>
        <v>0</v>
      </c>
      <c r="H68" s="1189"/>
      <c r="I68" s="1165"/>
      <c r="J68" s="1166"/>
      <c r="K68" s="1166"/>
      <c r="L68" s="1167"/>
      <c r="M68" s="1155"/>
      <c r="N68" s="1156"/>
      <c r="O68" s="1157"/>
      <c r="P68" s="155" t="s">
        <v>73</v>
      </c>
      <c r="Q68" s="23"/>
      <c r="R68" s="23"/>
      <c r="S68" s="15"/>
      <c r="T68" s="50"/>
      <c r="U68" s="162" t="str">
        <f>IF(U66="","",VLOOKUP(U66,'シフト記号表（勤務時間帯）'!$D$6:$Z$47,23,FALSE))</f>
        <v/>
      </c>
      <c r="V68" s="163" t="str">
        <f>IF(V66="","",VLOOKUP(V66,'シフト記号表（勤務時間帯）'!$D$6:$Z$47,23,FALSE))</f>
        <v/>
      </c>
      <c r="W68" s="163" t="str">
        <f>IF(W66="","",VLOOKUP(W66,'シフト記号表（勤務時間帯）'!$D$6:$Z$47,23,FALSE))</f>
        <v/>
      </c>
      <c r="X68" s="163" t="str">
        <f>IF(X66="","",VLOOKUP(X66,'シフト記号表（勤務時間帯）'!$D$6:$Z$47,23,FALSE))</f>
        <v/>
      </c>
      <c r="Y68" s="163" t="str">
        <f>IF(Y66="","",VLOOKUP(Y66,'シフト記号表（勤務時間帯）'!$D$6:$Z$47,23,FALSE))</f>
        <v/>
      </c>
      <c r="Z68" s="163" t="str">
        <f>IF(Z66="","",VLOOKUP(Z66,'シフト記号表（勤務時間帯）'!$D$6:$Z$47,23,FALSE))</f>
        <v/>
      </c>
      <c r="AA68" s="164" t="str">
        <f>IF(AA66="","",VLOOKUP(AA66,'シフト記号表（勤務時間帯）'!$D$6:$Z$47,23,FALSE))</f>
        <v/>
      </c>
      <c r="AB68" s="162" t="str">
        <f>IF(AB66="","",VLOOKUP(AB66,'シフト記号表（勤務時間帯）'!$D$6:$Z$47,23,FALSE))</f>
        <v/>
      </c>
      <c r="AC68" s="163" t="str">
        <f>IF(AC66="","",VLOOKUP(AC66,'シフト記号表（勤務時間帯）'!$D$6:$Z$47,23,FALSE))</f>
        <v/>
      </c>
      <c r="AD68" s="163" t="str">
        <f>IF(AD66="","",VLOOKUP(AD66,'シフト記号表（勤務時間帯）'!$D$6:$Z$47,23,FALSE))</f>
        <v/>
      </c>
      <c r="AE68" s="163" t="str">
        <f>IF(AE66="","",VLOOKUP(AE66,'シフト記号表（勤務時間帯）'!$D$6:$Z$47,23,FALSE))</f>
        <v/>
      </c>
      <c r="AF68" s="163" t="str">
        <f>IF(AF66="","",VLOOKUP(AF66,'シフト記号表（勤務時間帯）'!$D$6:$Z$47,23,FALSE))</f>
        <v/>
      </c>
      <c r="AG68" s="163" t="str">
        <f>IF(AG66="","",VLOOKUP(AG66,'シフト記号表（勤務時間帯）'!$D$6:$Z$47,23,FALSE))</f>
        <v/>
      </c>
      <c r="AH68" s="164" t="str">
        <f>IF(AH66="","",VLOOKUP(AH66,'シフト記号表（勤務時間帯）'!$D$6:$Z$47,23,FALSE))</f>
        <v/>
      </c>
      <c r="AI68" s="162" t="str">
        <f>IF(AI66="","",VLOOKUP(AI66,'シフト記号表（勤務時間帯）'!$D$6:$Z$47,23,FALSE))</f>
        <v/>
      </c>
      <c r="AJ68" s="163" t="str">
        <f>IF(AJ66="","",VLOOKUP(AJ66,'シフト記号表（勤務時間帯）'!$D$6:$Z$47,23,FALSE))</f>
        <v/>
      </c>
      <c r="AK68" s="163" t="str">
        <f>IF(AK66="","",VLOOKUP(AK66,'シフト記号表（勤務時間帯）'!$D$6:$Z$47,23,FALSE))</f>
        <v/>
      </c>
      <c r="AL68" s="163" t="str">
        <f>IF(AL66="","",VLOOKUP(AL66,'シフト記号表（勤務時間帯）'!$D$6:$Z$47,23,FALSE))</f>
        <v/>
      </c>
      <c r="AM68" s="163" t="str">
        <f>IF(AM66="","",VLOOKUP(AM66,'シフト記号表（勤務時間帯）'!$D$6:$Z$47,23,FALSE))</f>
        <v/>
      </c>
      <c r="AN68" s="163" t="str">
        <f>IF(AN66="","",VLOOKUP(AN66,'シフト記号表（勤務時間帯）'!$D$6:$Z$47,23,FALSE))</f>
        <v/>
      </c>
      <c r="AO68" s="164" t="str">
        <f>IF(AO66="","",VLOOKUP(AO66,'シフト記号表（勤務時間帯）'!$D$6:$Z$47,23,FALSE))</f>
        <v/>
      </c>
      <c r="AP68" s="162" t="str">
        <f>IF(AP66="","",VLOOKUP(AP66,'シフト記号表（勤務時間帯）'!$D$6:$Z$47,23,FALSE))</f>
        <v/>
      </c>
      <c r="AQ68" s="163" t="str">
        <f>IF(AQ66="","",VLOOKUP(AQ66,'シフト記号表（勤務時間帯）'!$D$6:$Z$47,23,FALSE))</f>
        <v/>
      </c>
      <c r="AR68" s="163" t="str">
        <f>IF(AR66="","",VLOOKUP(AR66,'シフト記号表（勤務時間帯）'!$D$6:$Z$47,23,FALSE))</f>
        <v/>
      </c>
      <c r="AS68" s="163" t="str">
        <f>IF(AS66="","",VLOOKUP(AS66,'シフト記号表（勤務時間帯）'!$D$6:$Z$47,23,FALSE))</f>
        <v/>
      </c>
      <c r="AT68" s="163" t="str">
        <f>IF(AT66="","",VLOOKUP(AT66,'シフト記号表（勤務時間帯）'!$D$6:$Z$47,23,FALSE))</f>
        <v/>
      </c>
      <c r="AU68" s="163" t="str">
        <f>IF(AU66="","",VLOOKUP(AU66,'シフト記号表（勤務時間帯）'!$D$6:$Z$47,23,FALSE))</f>
        <v/>
      </c>
      <c r="AV68" s="164" t="str">
        <f>IF(AV66="","",VLOOKUP(AV66,'シフト記号表（勤務時間帯）'!$D$6:$Z$47,23,FALSE))</f>
        <v/>
      </c>
      <c r="AW68" s="162" t="str">
        <f>IF(AW66="","",VLOOKUP(AW66,'シフト記号表（勤務時間帯）'!$D$6:$Z$47,23,FALSE))</f>
        <v/>
      </c>
      <c r="AX68" s="163" t="str">
        <f>IF(AX66="","",VLOOKUP(AX66,'シフト記号表（勤務時間帯）'!$D$6:$Z$47,23,FALSE))</f>
        <v/>
      </c>
      <c r="AY68" s="163" t="str">
        <f>IF(AY66="","",VLOOKUP(AY66,'シフト記号表（勤務時間帯）'!$D$6:$Z$47,23,FALSE))</f>
        <v/>
      </c>
      <c r="AZ68" s="1202">
        <f>IF($BC$3="４週",SUM(U68:AV68),IF($BC$3="暦月",SUM(U68:AY68),""))</f>
        <v>0</v>
      </c>
      <c r="BA68" s="1203"/>
      <c r="BB68" s="1204">
        <f>IF($BC$3="４週",AZ68/4,IF($BC$3="暦月",(AZ68/($BC$8/7)),""))</f>
        <v>0</v>
      </c>
      <c r="BC68" s="1203"/>
      <c r="BD68" s="1196"/>
      <c r="BE68" s="1197"/>
      <c r="BF68" s="1197"/>
      <c r="BG68" s="1197"/>
      <c r="BH68" s="1198"/>
    </row>
    <row r="69" spans="2:60" ht="20.25" customHeight="1">
      <c r="B69" s="100"/>
      <c r="C69" s="1171"/>
      <c r="D69" s="1172"/>
      <c r="E69" s="1173"/>
      <c r="F69" s="137"/>
      <c r="G69" s="101"/>
      <c r="H69" s="1247"/>
      <c r="I69" s="1159"/>
      <c r="J69" s="1160"/>
      <c r="K69" s="1160"/>
      <c r="L69" s="1161"/>
      <c r="M69" s="1149"/>
      <c r="N69" s="1150"/>
      <c r="O69" s="1151"/>
      <c r="P69" s="40" t="s">
        <v>18</v>
      </c>
      <c r="Q69" s="41"/>
      <c r="R69" s="41"/>
      <c r="S69" s="42"/>
      <c r="T69" s="53"/>
      <c r="U69" s="165"/>
      <c r="V69" s="166"/>
      <c r="W69" s="166"/>
      <c r="X69" s="166"/>
      <c r="Y69" s="166"/>
      <c r="Z69" s="166"/>
      <c r="AA69" s="167"/>
      <c r="AB69" s="165"/>
      <c r="AC69" s="166"/>
      <c r="AD69" s="166"/>
      <c r="AE69" s="166"/>
      <c r="AF69" s="166"/>
      <c r="AG69" s="166"/>
      <c r="AH69" s="167"/>
      <c r="AI69" s="165"/>
      <c r="AJ69" s="166"/>
      <c r="AK69" s="166"/>
      <c r="AL69" s="166"/>
      <c r="AM69" s="166"/>
      <c r="AN69" s="166"/>
      <c r="AO69" s="167"/>
      <c r="AP69" s="165"/>
      <c r="AQ69" s="166"/>
      <c r="AR69" s="166"/>
      <c r="AS69" s="166"/>
      <c r="AT69" s="166"/>
      <c r="AU69" s="166"/>
      <c r="AV69" s="167"/>
      <c r="AW69" s="165"/>
      <c r="AX69" s="166"/>
      <c r="AY69" s="166"/>
      <c r="AZ69" s="1158"/>
      <c r="BA69" s="1146"/>
      <c r="BB69" s="1145"/>
      <c r="BC69" s="1146"/>
      <c r="BD69" s="1190"/>
      <c r="BE69" s="1191"/>
      <c r="BF69" s="1191"/>
      <c r="BG69" s="1191"/>
      <c r="BH69" s="1192"/>
    </row>
    <row r="70" spans="2:60" ht="20.25" customHeight="1">
      <c r="B70" s="96">
        <f>B67+1</f>
        <v>17</v>
      </c>
      <c r="C70" s="1174"/>
      <c r="D70" s="1175"/>
      <c r="E70" s="1176"/>
      <c r="F70" s="95">
        <f>C69</f>
        <v>0</v>
      </c>
      <c r="G70" s="97"/>
      <c r="H70" s="1184"/>
      <c r="I70" s="1162"/>
      <c r="J70" s="1163"/>
      <c r="K70" s="1163"/>
      <c r="L70" s="1164"/>
      <c r="M70" s="1152"/>
      <c r="N70" s="1153"/>
      <c r="O70" s="1154"/>
      <c r="P70" s="20" t="s">
        <v>72</v>
      </c>
      <c r="Q70" s="21"/>
      <c r="R70" s="21"/>
      <c r="S70" s="16"/>
      <c r="T70" s="46"/>
      <c r="U70" s="159" t="str">
        <f>IF(U69="","",VLOOKUP(U69,'シフト記号表（勤務時間帯）'!$D$6:$X$47,21,FALSE))</f>
        <v/>
      </c>
      <c r="V70" s="160" t="str">
        <f>IF(V69="","",VLOOKUP(V69,'シフト記号表（勤務時間帯）'!$D$6:$X$47,21,FALSE))</f>
        <v/>
      </c>
      <c r="W70" s="160" t="str">
        <f>IF(W69="","",VLOOKUP(W69,'シフト記号表（勤務時間帯）'!$D$6:$X$47,21,FALSE))</f>
        <v/>
      </c>
      <c r="X70" s="160" t="str">
        <f>IF(X69="","",VLOOKUP(X69,'シフト記号表（勤務時間帯）'!$D$6:$X$47,21,FALSE))</f>
        <v/>
      </c>
      <c r="Y70" s="160" t="str">
        <f>IF(Y69="","",VLOOKUP(Y69,'シフト記号表（勤務時間帯）'!$D$6:$X$47,21,FALSE))</f>
        <v/>
      </c>
      <c r="Z70" s="160" t="str">
        <f>IF(Z69="","",VLOOKUP(Z69,'シフト記号表（勤務時間帯）'!$D$6:$X$47,21,FALSE))</f>
        <v/>
      </c>
      <c r="AA70" s="161" t="str">
        <f>IF(AA69="","",VLOOKUP(AA69,'シフト記号表（勤務時間帯）'!$D$6:$X$47,21,FALSE))</f>
        <v/>
      </c>
      <c r="AB70" s="159" t="str">
        <f>IF(AB69="","",VLOOKUP(AB69,'シフト記号表（勤務時間帯）'!$D$6:$X$47,21,FALSE))</f>
        <v/>
      </c>
      <c r="AC70" s="160" t="str">
        <f>IF(AC69="","",VLOOKUP(AC69,'シフト記号表（勤務時間帯）'!$D$6:$X$47,21,FALSE))</f>
        <v/>
      </c>
      <c r="AD70" s="160" t="str">
        <f>IF(AD69="","",VLOOKUP(AD69,'シフト記号表（勤務時間帯）'!$D$6:$X$47,21,FALSE))</f>
        <v/>
      </c>
      <c r="AE70" s="160" t="str">
        <f>IF(AE69="","",VLOOKUP(AE69,'シフト記号表（勤務時間帯）'!$D$6:$X$47,21,FALSE))</f>
        <v/>
      </c>
      <c r="AF70" s="160" t="str">
        <f>IF(AF69="","",VLOOKUP(AF69,'シフト記号表（勤務時間帯）'!$D$6:$X$47,21,FALSE))</f>
        <v/>
      </c>
      <c r="AG70" s="160" t="str">
        <f>IF(AG69="","",VLOOKUP(AG69,'シフト記号表（勤務時間帯）'!$D$6:$X$47,21,FALSE))</f>
        <v/>
      </c>
      <c r="AH70" s="161" t="str">
        <f>IF(AH69="","",VLOOKUP(AH69,'シフト記号表（勤務時間帯）'!$D$6:$X$47,21,FALSE))</f>
        <v/>
      </c>
      <c r="AI70" s="159" t="str">
        <f>IF(AI69="","",VLOOKUP(AI69,'シフト記号表（勤務時間帯）'!$D$6:$X$47,21,FALSE))</f>
        <v/>
      </c>
      <c r="AJ70" s="160" t="str">
        <f>IF(AJ69="","",VLOOKUP(AJ69,'シフト記号表（勤務時間帯）'!$D$6:$X$47,21,FALSE))</f>
        <v/>
      </c>
      <c r="AK70" s="160" t="str">
        <f>IF(AK69="","",VLOOKUP(AK69,'シフト記号表（勤務時間帯）'!$D$6:$X$47,21,FALSE))</f>
        <v/>
      </c>
      <c r="AL70" s="160" t="str">
        <f>IF(AL69="","",VLOOKUP(AL69,'シフト記号表（勤務時間帯）'!$D$6:$X$47,21,FALSE))</f>
        <v/>
      </c>
      <c r="AM70" s="160" t="str">
        <f>IF(AM69="","",VLOOKUP(AM69,'シフト記号表（勤務時間帯）'!$D$6:$X$47,21,FALSE))</f>
        <v/>
      </c>
      <c r="AN70" s="160" t="str">
        <f>IF(AN69="","",VLOOKUP(AN69,'シフト記号表（勤務時間帯）'!$D$6:$X$47,21,FALSE))</f>
        <v/>
      </c>
      <c r="AO70" s="161" t="str">
        <f>IF(AO69="","",VLOOKUP(AO69,'シフト記号表（勤務時間帯）'!$D$6:$X$47,21,FALSE))</f>
        <v/>
      </c>
      <c r="AP70" s="159" t="str">
        <f>IF(AP69="","",VLOOKUP(AP69,'シフト記号表（勤務時間帯）'!$D$6:$X$47,21,FALSE))</f>
        <v/>
      </c>
      <c r="AQ70" s="160" t="str">
        <f>IF(AQ69="","",VLOOKUP(AQ69,'シフト記号表（勤務時間帯）'!$D$6:$X$47,21,FALSE))</f>
        <v/>
      </c>
      <c r="AR70" s="160" t="str">
        <f>IF(AR69="","",VLOOKUP(AR69,'シフト記号表（勤務時間帯）'!$D$6:$X$47,21,FALSE))</f>
        <v/>
      </c>
      <c r="AS70" s="160" t="str">
        <f>IF(AS69="","",VLOOKUP(AS69,'シフト記号表（勤務時間帯）'!$D$6:$X$47,21,FALSE))</f>
        <v/>
      </c>
      <c r="AT70" s="160" t="str">
        <f>IF(AT69="","",VLOOKUP(AT69,'シフト記号表（勤務時間帯）'!$D$6:$X$47,21,FALSE))</f>
        <v/>
      </c>
      <c r="AU70" s="160" t="str">
        <f>IF(AU69="","",VLOOKUP(AU69,'シフト記号表（勤務時間帯）'!$D$6:$X$47,21,FALSE))</f>
        <v/>
      </c>
      <c r="AV70" s="161" t="str">
        <f>IF(AV69="","",VLOOKUP(AV69,'シフト記号表（勤務時間帯）'!$D$6:$X$47,21,FALSE))</f>
        <v/>
      </c>
      <c r="AW70" s="159" t="str">
        <f>IF(AW69="","",VLOOKUP(AW69,'シフト記号表（勤務時間帯）'!$D$6:$X$47,21,FALSE))</f>
        <v/>
      </c>
      <c r="AX70" s="160" t="str">
        <f>IF(AX69="","",VLOOKUP(AX69,'シフト記号表（勤務時間帯）'!$D$6:$X$47,21,FALSE))</f>
        <v/>
      </c>
      <c r="AY70" s="160" t="str">
        <f>IF(AY69="","",VLOOKUP(AY69,'シフト記号表（勤務時間帯）'!$D$6:$X$47,21,FALSE))</f>
        <v/>
      </c>
      <c r="AZ70" s="1199">
        <f>IF($BC$3="４週",SUM(U70:AV70),IF($BC$3="暦月",SUM(U70:AY70),""))</f>
        <v>0</v>
      </c>
      <c r="BA70" s="1200"/>
      <c r="BB70" s="1201">
        <f>IF($BC$3="４週",AZ70/4,IF($BC$3="暦月",(AZ70/($BC$8/7)),""))</f>
        <v>0</v>
      </c>
      <c r="BC70" s="1200"/>
      <c r="BD70" s="1193"/>
      <c r="BE70" s="1194"/>
      <c r="BF70" s="1194"/>
      <c r="BG70" s="1194"/>
      <c r="BH70" s="1195"/>
    </row>
    <row r="71" spans="2:60" ht="20.25" customHeight="1">
      <c r="B71" s="98"/>
      <c r="C71" s="1177"/>
      <c r="D71" s="1178"/>
      <c r="E71" s="1179"/>
      <c r="F71" s="136"/>
      <c r="G71" s="99">
        <f>C69</f>
        <v>0</v>
      </c>
      <c r="H71" s="1189"/>
      <c r="I71" s="1165"/>
      <c r="J71" s="1166"/>
      <c r="K71" s="1166"/>
      <c r="L71" s="1167"/>
      <c r="M71" s="1155"/>
      <c r="N71" s="1156"/>
      <c r="O71" s="1157"/>
      <c r="P71" s="155" t="s">
        <v>73</v>
      </c>
      <c r="Q71" s="23"/>
      <c r="R71" s="23"/>
      <c r="S71" s="15"/>
      <c r="T71" s="50"/>
      <c r="U71" s="162" t="str">
        <f>IF(U69="","",VLOOKUP(U69,'シフト記号表（勤務時間帯）'!$D$6:$Z$47,23,FALSE))</f>
        <v/>
      </c>
      <c r="V71" s="163" t="str">
        <f>IF(V69="","",VLOOKUP(V69,'シフト記号表（勤務時間帯）'!$D$6:$Z$47,23,FALSE))</f>
        <v/>
      </c>
      <c r="W71" s="163" t="str">
        <f>IF(W69="","",VLOOKUP(W69,'シフト記号表（勤務時間帯）'!$D$6:$Z$47,23,FALSE))</f>
        <v/>
      </c>
      <c r="X71" s="163" t="str">
        <f>IF(X69="","",VLOOKUP(X69,'シフト記号表（勤務時間帯）'!$D$6:$Z$47,23,FALSE))</f>
        <v/>
      </c>
      <c r="Y71" s="163" t="str">
        <f>IF(Y69="","",VLOOKUP(Y69,'シフト記号表（勤務時間帯）'!$D$6:$Z$47,23,FALSE))</f>
        <v/>
      </c>
      <c r="Z71" s="163" t="str">
        <f>IF(Z69="","",VLOOKUP(Z69,'シフト記号表（勤務時間帯）'!$D$6:$Z$47,23,FALSE))</f>
        <v/>
      </c>
      <c r="AA71" s="164" t="str">
        <f>IF(AA69="","",VLOOKUP(AA69,'シフト記号表（勤務時間帯）'!$D$6:$Z$47,23,FALSE))</f>
        <v/>
      </c>
      <c r="AB71" s="162" t="str">
        <f>IF(AB69="","",VLOOKUP(AB69,'シフト記号表（勤務時間帯）'!$D$6:$Z$47,23,FALSE))</f>
        <v/>
      </c>
      <c r="AC71" s="163" t="str">
        <f>IF(AC69="","",VLOOKUP(AC69,'シフト記号表（勤務時間帯）'!$D$6:$Z$47,23,FALSE))</f>
        <v/>
      </c>
      <c r="AD71" s="163" t="str">
        <f>IF(AD69="","",VLOOKUP(AD69,'シフト記号表（勤務時間帯）'!$D$6:$Z$47,23,FALSE))</f>
        <v/>
      </c>
      <c r="AE71" s="163" t="str">
        <f>IF(AE69="","",VLOOKUP(AE69,'シフト記号表（勤務時間帯）'!$D$6:$Z$47,23,FALSE))</f>
        <v/>
      </c>
      <c r="AF71" s="163" t="str">
        <f>IF(AF69="","",VLOOKUP(AF69,'シフト記号表（勤務時間帯）'!$D$6:$Z$47,23,FALSE))</f>
        <v/>
      </c>
      <c r="AG71" s="163" t="str">
        <f>IF(AG69="","",VLOOKUP(AG69,'シフト記号表（勤務時間帯）'!$D$6:$Z$47,23,FALSE))</f>
        <v/>
      </c>
      <c r="AH71" s="164" t="str">
        <f>IF(AH69="","",VLOOKUP(AH69,'シフト記号表（勤務時間帯）'!$D$6:$Z$47,23,FALSE))</f>
        <v/>
      </c>
      <c r="AI71" s="162" t="str">
        <f>IF(AI69="","",VLOOKUP(AI69,'シフト記号表（勤務時間帯）'!$D$6:$Z$47,23,FALSE))</f>
        <v/>
      </c>
      <c r="AJ71" s="163" t="str">
        <f>IF(AJ69="","",VLOOKUP(AJ69,'シフト記号表（勤務時間帯）'!$D$6:$Z$47,23,FALSE))</f>
        <v/>
      </c>
      <c r="AK71" s="163" t="str">
        <f>IF(AK69="","",VLOOKUP(AK69,'シフト記号表（勤務時間帯）'!$D$6:$Z$47,23,FALSE))</f>
        <v/>
      </c>
      <c r="AL71" s="163" t="str">
        <f>IF(AL69="","",VLOOKUP(AL69,'シフト記号表（勤務時間帯）'!$D$6:$Z$47,23,FALSE))</f>
        <v/>
      </c>
      <c r="AM71" s="163" t="str">
        <f>IF(AM69="","",VLOOKUP(AM69,'シフト記号表（勤務時間帯）'!$D$6:$Z$47,23,FALSE))</f>
        <v/>
      </c>
      <c r="AN71" s="163" t="str">
        <f>IF(AN69="","",VLOOKUP(AN69,'シフト記号表（勤務時間帯）'!$D$6:$Z$47,23,FALSE))</f>
        <v/>
      </c>
      <c r="AO71" s="164" t="str">
        <f>IF(AO69="","",VLOOKUP(AO69,'シフト記号表（勤務時間帯）'!$D$6:$Z$47,23,FALSE))</f>
        <v/>
      </c>
      <c r="AP71" s="162" t="str">
        <f>IF(AP69="","",VLOOKUP(AP69,'シフト記号表（勤務時間帯）'!$D$6:$Z$47,23,FALSE))</f>
        <v/>
      </c>
      <c r="AQ71" s="163" t="str">
        <f>IF(AQ69="","",VLOOKUP(AQ69,'シフト記号表（勤務時間帯）'!$D$6:$Z$47,23,FALSE))</f>
        <v/>
      </c>
      <c r="AR71" s="163" t="str">
        <f>IF(AR69="","",VLOOKUP(AR69,'シフト記号表（勤務時間帯）'!$D$6:$Z$47,23,FALSE))</f>
        <v/>
      </c>
      <c r="AS71" s="163" t="str">
        <f>IF(AS69="","",VLOOKUP(AS69,'シフト記号表（勤務時間帯）'!$D$6:$Z$47,23,FALSE))</f>
        <v/>
      </c>
      <c r="AT71" s="163" t="str">
        <f>IF(AT69="","",VLOOKUP(AT69,'シフト記号表（勤務時間帯）'!$D$6:$Z$47,23,FALSE))</f>
        <v/>
      </c>
      <c r="AU71" s="163" t="str">
        <f>IF(AU69="","",VLOOKUP(AU69,'シフト記号表（勤務時間帯）'!$D$6:$Z$47,23,FALSE))</f>
        <v/>
      </c>
      <c r="AV71" s="164" t="str">
        <f>IF(AV69="","",VLOOKUP(AV69,'シフト記号表（勤務時間帯）'!$D$6:$Z$47,23,FALSE))</f>
        <v/>
      </c>
      <c r="AW71" s="162" t="str">
        <f>IF(AW69="","",VLOOKUP(AW69,'シフト記号表（勤務時間帯）'!$D$6:$Z$47,23,FALSE))</f>
        <v/>
      </c>
      <c r="AX71" s="163" t="str">
        <f>IF(AX69="","",VLOOKUP(AX69,'シフト記号表（勤務時間帯）'!$D$6:$Z$47,23,FALSE))</f>
        <v/>
      </c>
      <c r="AY71" s="163" t="str">
        <f>IF(AY69="","",VLOOKUP(AY69,'シフト記号表（勤務時間帯）'!$D$6:$Z$47,23,FALSE))</f>
        <v/>
      </c>
      <c r="AZ71" s="1202">
        <f>IF($BC$3="４週",SUM(U71:AV71),IF($BC$3="暦月",SUM(U71:AY71),""))</f>
        <v>0</v>
      </c>
      <c r="BA71" s="1203"/>
      <c r="BB71" s="1204">
        <f>IF($BC$3="４週",AZ71/4,IF($BC$3="暦月",(AZ71/($BC$8/7)),""))</f>
        <v>0</v>
      </c>
      <c r="BC71" s="1203"/>
      <c r="BD71" s="1196"/>
      <c r="BE71" s="1197"/>
      <c r="BF71" s="1197"/>
      <c r="BG71" s="1197"/>
      <c r="BH71" s="1198"/>
    </row>
    <row r="72" spans="2:60" ht="20.25" customHeight="1">
      <c r="B72" s="100"/>
      <c r="C72" s="1171"/>
      <c r="D72" s="1172"/>
      <c r="E72" s="1173"/>
      <c r="F72" s="137"/>
      <c r="G72" s="101"/>
      <c r="H72" s="1247"/>
      <c r="I72" s="1159"/>
      <c r="J72" s="1160"/>
      <c r="K72" s="1160"/>
      <c r="L72" s="1161"/>
      <c r="M72" s="1149"/>
      <c r="N72" s="1150"/>
      <c r="O72" s="1151"/>
      <c r="P72" s="40" t="s">
        <v>18</v>
      </c>
      <c r="Q72" s="41"/>
      <c r="R72" s="41"/>
      <c r="S72" s="42"/>
      <c r="T72" s="53"/>
      <c r="U72" s="165"/>
      <c r="V72" s="166"/>
      <c r="W72" s="166"/>
      <c r="X72" s="166"/>
      <c r="Y72" s="166"/>
      <c r="Z72" s="166"/>
      <c r="AA72" s="167"/>
      <c r="AB72" s="165"/>
      <c r="AC72" s="166"/>
      <c r="AD72" s="166"/>
      <c r="AE72" s="166"/>
      <c r="AF72" s="166"/>
      <c r="AG72" s="166"/>
      <c r="AH72" s="167"/>
      <c r="AI72" s="165"/>
      <c r="AJ72" s="166"/>
      <c r="AK72" s="166"/>
      <c r="AL72" s="166"/>
      <c r="AM72" s="166"/>
      <c r="AN72" s="166"/>
      <c r="AO72" s="167"/>
      <c r="AP72" s="165"/>
      <c r="AQ72" s="166"/>
      <c r="AR72" s="166"/>
      <c r="AS72" s="166"/>
      <c r="AT72" s="166"/>
      <c r="AU72" s="166"/>
      <c r="AV72" s="167"/>
      <c r="AW72" s="165"/>
      <c r="AX72" s="166"/>
      <c r="AY72" s="166"/>
      <c r="AZ72" s="1158"/>
      <c r="BA72" s="1146"/>
      <c r="BB72" s="1145"/>
      <c r="BC72" s="1146"/>
      <c r="BD72" s="1190"/>
      <c r="BE72" s="1191"/>
      <c r="BF72" s="1191"/>
      <c r="BG72" s="1191"/>
      <c r="BH72" s="1192"/>
    </row>
    <row r="73" spans="2:60" ht="20.25" customHeight="1">
      <c r="B73" s="96">
        <f>B70+1</f>
        <v>18</v>
      </c>
      <c r="C73" s="1174"/>
      <c r="D73" s="1175"/>
      <c r="E73" s="1176"/>
      <c r="F73" s="95">
        <f>C72</f>
        <v>0</v>
      </c>
      <c r="G73" s="97"/>
      <c r="H73" s="1184"/>
      <c r="I73" s="1162"/>
      <c r="J73" s="1163"/>
      <c r="K73" s="1163"/>
      <c r="L73" s="1164"/>
      <c r="M73" s="1152"/>
      <c r="N73" s="1153"/>
      <c r="O73" s="1154"/>
      <c r="P73" s="20" t="s">
        <v>72</v>
      </c>
      <c r="Q73" s="21"/>
      <c r="R73" s="21"/>
      <c r="S73" s="16"/>
      <c r="T73" s="46"/>
      <c r="U73" s="159" t="str">
        <f>IF(U72="","",VLOOKUP(U72,'シフト記号表（勤務時間帯）'!$D$6:$X$47,21,FALSE))</f>
        <v/>
      </c>
      <c r="V73" s="160" t="str">
        <f>IF(V72="","",VLOOKUP(V72,'シフト記号表（勤務時間帯）'!$D$6:$X$47,21,FALSE))</f>
        <v/>
      </c>
      <c r="W73" s="160" t="str">
        <f>IF(W72="","",VLOOKUP(W72,'シフト記号表（勤務時間帯）'!$D$6:$X$47,21,FALSE))</f>
        <v/>
      </c>
      <c r="X73" s="160" t="str">
        <f>IF(X72="","",VLOOKUP(X72,'シフト記号表（勤務時間帯）'!$D$6:$X$47,21,FALSE))</f>
        <v/>
      </c>
      <c r="Y73" s="160" t="str">
        <f>IF(Y72="","",VLOOKUP(Y72,'シフト記号表（勤務時間帯）'!$D$6:$X$47,21,FALSE))</f>
        <v/>
      </c>
      <c r="Z73" s="160" t="str">
        <f>IF(Z72="","",VLOOKUP(Z72,'シフト記号表（勤務時間帯）'!$D$6:$X$47,21,FALSE))</f>
        <v/>
      </c>
      <c r="AA73" s="161" t="str">
        <f>IF(AA72="","",VLOOKUP(AA72,'シフト記号表（勤務時間帯）'!$D$6:$X$47,21,FALSE))</f>
        <v/>
      </c>
      <c r="AB73" s="159" t="str">
        <f>IF(AB72="","",VLOOKUP(AB72,'シフト記号表（勤務時間帯）'!$D$6:$X$47,21,FALSE))</f>
        <v/>
      </c>
      <c r="AC73" s="160" t="str">
        <f>IF(AC72="","",VLOOKUP(AC72,'シフト記号表（勤務時間帯）'!$D$6:$X$47,21,FALSE))</f>
        <v/>
      </c>
      <c r="AD73" s="160" t="str">
        <f>IF(AD72="","",VLOOKUP(AD72,'シフト記号表（勤務時間帯）'!$D$6:$X$47,21,FALSE))</f>
        <v/>
      </c>
      <c r="AE73" s="160" t="str">
        <f>IF(AE72="","",VLOOKUP(AE72,'シフト記号表（勤務時間帯）'!$D$6:$X$47,21,FALSE))</f>
        <v/>
      </c>
      <c r="AF73" s="160" t="str">
        <f>IF(AF72="","",VLOOKUP(AF72,'シフト記号表（勤務時間帯）'!$D$6:$X$47,21,FALSE))</f>
        <v/>
      </c>
      <c r="AG73" s="160" t="str">
        <f>IF(AG72="","",VLOOKUP(AG72,'シフト記号表（勤務時間帯）'!$D$6:$X$47,21,FALSE))</f>
        <v/>
      </c>
      <c r="AH73" s="161" t="str">
        <f>IF(AH72="","",VLOOKUP(AH72,'シフト記号表（勤務時間帯）'!$D$6:$X$47,21,FALSE))</f>
        <v/>
      </c>
      <c r="AI73" s="159" t="str">
        <f>IF(AI72="","",VLOOKUP(AI72,'シフト記号表（勤務時間帯）'!$D$6:$X$47,21,FALSE))</f>
        <v/>
      </c>
      <c r="AJ73" s="160" t="str">
        <f>IF(AJ72="","",VLOOKUP(AJ72,'シフト記号表（勤務時間帯）'!$D$6:$X$47,21,FALSE))</f>
        <v/>
      </c>
      <c r="AK73" s="160" t="str">
        <f>IF(AK72="","",VLOOKUP(AK72,'シフト記号表（勤務時間帯）'!$D$6:$X$47,21,FALSE))</f>
        <v/>
      </c>
      <c r="AL73" s="160" t="str">
        <f>IF(AL72="","",VLOOKUP(AL72,'シフト記号表（勤務時間帯）'!$D$6:$X$47,21,FALSE))</f>
        <v/>
      </c>
      <c r="AM73" s="160" t="str">
        <f>IF(AM72="","",VLOOKUP(AM72,'シフト記号表（勤務時間帯）'!$D$6:$X$47,21,FALSE))</f>
        <v/>
      </c>
      <c r="AN73" s="160" t="str">
        <f>IF(AN72="","",VLOOKUP(AN72,'シフト記号表（勤務時間帯）'!$D$6:$X$47,21,FALSE))</f>
        <v/>
      </c>
      <c r="AO73" s="161" t="str">
        <f>IF(AO72="","",VLOOKUP(AO72,'シフト記号表（勤務時間帯）'!$D$6:$X$47,21,FALSE))</f>
        <v/>
      </c>
      <c r="AP73" s="159" t="str">
        <f>IF(AP72="","",VLOOKUP(AP72,'シフト記号表（勤務時間帯）'!$D$6:$X$47,21,FALSE))</f>
        <v/>
      </c>
      <c r="AQ73" s="160" t="str">
        <f>IF(AQ72="","",VLOOKUP(AQ72,'シフト記号表（勤務時間帯）'!$D$6:$X$47,21,FALSE))</f>
        <v/>
      </c>
      <c r="AR73" s="160" t="str">
        <f>IF(AR72="","",VLOOKUP(AR72,'シフト記号表（勤務時間帯）'!$D$6:$X$47,21,FALSE))</f>
        <v/>
      </c>
      <c r="AS73" s="160" t="str">
        <f>IF(AS72="","",VLOOKUP(AS72,'シフト記号表（勤務時間帯）'!$D$6:$X$47,21,FALSE))</f>
        <v/>
      </c>
      <c r="AT73" s="160" t="str">
        <f>IF(AT72="","",VLOOKUP(AT72,'シフト記号表（勤務時間帯）'!$D$6:$X$47,21,FALSE))</f>
        <v/>
      </c>
      <c r="AU73" s="160" t="str">
        <f>IF(AU72="","",VLOOKUP(AU72,'シフト記号表（勤務時間帯）'!$D$6:$X$47,21,FALSE))</f>
        <v/>
      </c>
      <c r="AV73" s="161" t="str">
        <f>IF(AV72="","",VLOOKUP(AV72,'シフト記号表（勤務時間帯）'!$D$6:$X$47,21,FALSE))</f>
        <v/>
      </c>
      <c r="AW73" s="159" t="str">
        <f>IF(AW72="","",VLOOKUP(AW72,'シフト記号表（勤務時間帯）'!$D$6:$X$47,21,FALSE))</f>
        <v/>
      </c>
      <c r="AX73" s="160" t="str">
        <f>IF(AX72="","",VLOOKUP(AX72,'シフト記号表（勤務時間帯）'!$D$6:$X$47,21,FALSE))</f>
        <v/>
      </c>
      <c r="AY73" s="160" t="str">
        <f>IF(AY72="","",VLOOKUP(AY72,'シフト記号表（勤務時間帯）'!$D$6:$X$47,21,FALSE))</f>
        <v/>
      </c>
      <c r="AZ73" s="1199">
        <f>IF($BC$3="４週",SUM(U73:AV73),IF($BC$3="暦月",SUM(U73:AY73),""))</f>
        <v>0</v>
      </c>
      <c r="BA73" s="1200"/>
      <c r="BB73" s="1201">
        <f>IF($BC$3="４週",AZ73/4,IF($BC$3="暦月",(AZ73/($BC$8/7)),""))</f>
        <v>0</v>
      </c>
      <c r="BC73" s="1200"/>
      <c r="BD73" s="1193"/>
      <c r="BE73" s="1194"/>
      <c r="BF73" s="1194"/>
      <c r="BG73" s="1194"/>
      <c r="BH73" s="1195"/>
    </row>
    <row r="74" spans="2:60" ht="20.25" customHeight="1">
      <c r="B74" s="98"/>
      <c r="C74" s="1177"/>
      <c r="D74" s="1178"/>
      <c r="E74" s="1179"/>
      <c r="F74" s="136"/>
      <c r="G74" s="99">
        <f>C72</f>
        <v>0</v>
      </c>
      <c r="H74" s="1189"/>
      <c r="I74" s="1165"/>
      <c r="J74" s="1166"/>
      <c r="K74" s="1166"/>
      <c r="L74" s="1167"/>
      <c r="M74" s="1155"/>
      <c r="N74" s="1156"/>
      <c r="O74" s="1157"/>
      <c r="P74" s="155" t="s">
        <v>73</v>
      </c>
      <c r="Q74" s="23"/>
      <c r="R74" s="23"/>
      <c r="S74" s="15"/>
      <c r="T74" s="50"/>
      <c r="U74" s="162" t="str">
        <f>IF(U72="","",VLOOKUP(U72,'シフト記号表（勤務時間帯）'!$D$6:$Z$47,23,FALSE))</f>
        <v/>
      </c>
      <c r="V74" s="163" t="str">
        <f>IF(V72="","",VLOOKUP(V72,'シフト記号表（勤務時間帯）'!$D$6:$Z$47,23,FALSE))</f>
        <v/>
      </c>
      <c r="W74" s="163" t="str">
        <f>IF(W72="","",VLOOKUP(W72,'シフト記号表（勤務時間帯）'!$D$6:$Z$47,23,FALSE))</f>
        <v/>
      </c>
      <c r="X74" s="163" t="str">
        <f>IF(X72="","",VLOOKUP(X72,'シフト記号表（勤務時間帯）'!$D$6:$Z$47,23,FALSE))</f>
        <v/>
      </c>
      <c r="Y74" s="163" t="str">
        <f>IF(Y72="","",VLOOKUP(Y72,'シフト記号表（勤務時間帯）'!$D$6:$Z$47,23,FALSE))</f>
        <v/>
      </c>
      <c r="Z74" s="163" t="str">
        <f>IF(Z72="","",VLOOKUP(Z72,'シフト記号表（勤務時間帯）'!$D$6:$Z$47,23,FALSE))</f>
        <v/>
      </c>
      <c r="AA74" s="164" t="str">
        <f>IF(AA72="","",VLOOKUP(AA72,'シフト記号表（勤務時間帯）'!$D$6:$Z$47,23,FALSE))</f>
        <v/>
      </c>
      <c r="AB74" s="162" t="str">
        <f>IF(AB72="","",VLOOKUP(AB72,'シフト記号表（勤務時間帯）'!$D$6:$Z$47,23,FALSE))</f>
        <v/>
      </c>
      <c r="AC74" s="163" t="str">
        <f>IF(AC72="","",VLOOKUP(AC72,'シフト記号表（勤務時間帯）'!$D$6:$Z$47,23,FALSE))</f>
        <v/>
      </c>
      <c r="AD74" s="163" t="str">
        <f>IF(AD72="","",VLOOKUP(AD72,'シフト記号表（勤務時間帯）'!$D$6:$Z$47,23,FALSE))</f>
        <v/>
      </c>
      <c r="AE74" s="163" t="str">
        <f>IF(AE72="","",VLOOKUP(AE72,'シフト記号表（勤務時間帯）'!$D$6:$Z$47,23,FALSE))</f>
        <v/>
      </c>
      <c r="AF74" s="163" t="str">
        <f>IF(AF72="","",VLOOKUP(AF72,'シフト記号表（勤務時間帯）'!$D$6:$Z$47,23,FALSE))</f>
        <v/>
      </c>
      <c r="AG74" s="163" t="str">
        <f>IF(AG72="","",VLOOKUP(AG72,'シフト記号表（勤務時間帯）'!$D$6:$Z$47,23,FALSE))</f>
        <v/>
      </c>
      <c r="AH74" s="164" t="str">
        <f>IF(AH72="","",VLOOKUP(AH72,'シフト記号表（勤務時間帯）'!$D$6:$Z$47,23,FALSE))</f>
        <v/>
      </c>
      <c r="AI74" s="162" t="str">
        <f>IF(AI72="","",VLOOKUP(AI72,'シフト記号表（勤務時間帯）'!$D$6:$Z$47,23,FALSE))</f>
        <v/>
      </c>
      <c r="AJ74" s="163" t="str">
        <f>IF(AJ72="","",VLOOKUP(AJ72,'シフト記号表（勤務時間帯）'!$D$6:$Z$47,23,FALSE))</f>
        <v/>
      </c>
      <c r="AK74" s="163" t="str">
        <f>IF(AK72="","",VLOOKUP(AK72,'シフト記号表（勤務時間帯）'!$D$6:$Z$47,23,FALSE))</f>
        <v/>
      </c>
      <c r="AL74" s="163" t="str">
        <f>IF(AL72="","",VLOOKUP(AL72,'シフト記号表（勤務時間帯）'!$D$6:$Z$47,23,FALSE))</f>
        <v/>
      </c>
      <c r="AM74" s="163" t="str">
        <f>IF(AM72="","",VLOOKUP(AM72,'シフト記号表（勤務時間帯）'!$D$6:$Z$47,23,FALSE))</f>
        <v/>
      </c>
      <c r="AN74" s="163" t="str">
        <f>IF(AN72="","",VLOOKUP(AN72,'シフト記号表（勤務時間帯）'!$D$6:$Z$47,23,FALSE))</f>
        <v/>
      </c>
      <c r="AO74" s="164" t="str">
        <f>IF(AO72="","",VLOOKUP(AO72,'シフト記号表（勤務時間帯）'!$D$6:$Z$47,23,FALSE))</f>
        <v/>
      </c>
      <c r="AP74" s="162" t="str">
        <f>IF(AP72="","",VLOOKUP(AP72,'シフト記号表（勤務時間帯）'!$D$6:$Z$47,23,FALSE))</f>
        <v/>
      </c>
      <c r="AQ74" s="163" t="str">
        <f>IF(AQ72="","",VLOOKUP(AQ72,'シフト記号表（勤務時間帯）'!$D$6:$Z$47,23,FALSE))</f>
        <v/>
      </c>
      <c r="AR74" s="163" t="str">
        <f>IF(AR72="","",VLOOKUP(AR72,'シフト記号表（勤務時間帯）'!$D$6:$Z$47,23,FALSE))</f>
        <v/>
      </c>
      <c r="AS74" s="163" t="str">
        <f>IF(AS72="","",VLOOKUP(AS72,'シフト記号表（勤務時間帯）'!$D$6:$Z$47,23,FALSE))</f>
        <v/>
      </c>
      <c r="AT74" s="163" t="str">
        <f>IF(AT72="","",VLOOKUP(AT72,'シフト記号表（勤務時間帯）'!$D$6:$Z$47,23,FALSE))</f>
        <v/>
      </c>
      <c r="AU74" s="163" t="str">
        <f>IF(AU72="","",VLOOKUP(AU72,'シフト記号表（勤務時間帯）'!$D$6:$Z$47,23,FALSE))</f>
        <v/>
      </c>
      <c r="AV74" s="164" t="str">
        <f>IF(AV72="","",VLOOKUP(AV72,'シフト記号表（勤務時間帯）'!$D$6:$Z$47,23,FALSE))</f>
        <v/>
      </c>
      <c r="AW74" s="162" t="str">
        <f>IF(AW72="","",VLOOKUP(AW72,'シフト記号表（勤務時間帯）'!$D$6:$Z$47,23,FALSE))</f>
        <v/>
      </c>
      <c r="AX74" s="163" t="str">
        <f>IF(AX72="","",VLOOKUP(AX72,'シフト記号表（勤務時間帯）'!$D$6:$Z$47,23,FALSE))</f>
        <v/>
      </c>
      <c r="AY74" s="163" t="str">
        <f>IF(AY72="","",VLOOKUP(AY72,'シフト記号表（勤務時間帯）'!$D$6:$Z$47,23,FALSE))</f>
        <v/>
      </c>
      <c r="AZ74" s="1202">
        <f>IF($BC$3="４週",SUM(U74:AV74),IF($BC$3="暦月",SUM(U74:AY74),""))</f>
        <v>0</v>
      </c>
      <c r="BA74" s="1203"/>
      <c r="BB74" s="1204">
        <f>IF($BC$3="４週",AZ74/4,IF($BC$3="暦月",(AZ74/($BC$8/7)),""))</f>
        <v>0</v>
      </c>
      <c r="BC74" s="1203"/>
      <c r="BD74" s="1196"/>
      <c r="BE74" s="1197"/>
      <c r="BF74" s="1197"/>
      <c r="BG74" s="1197"/>
      <c r="BH74" s="1198"/>
    </row>
    <row r="75" spans="2:60" ht="20.25" customHeight="1">
      <c r="B75" s="100"/>
      <c r="C75" s="1171"/>
      <c r="D75" s="1172"/>
      <c r="E75" s="1173"/>
      <c r="F75" s="137"/>
      <c r="G75" s="101"/>
      <c r="H75" s="1247"/>
      <c r="I75" s="1159"/>
      <c r="J75" s="1160"/>
      <c r="K75" s="1160"/>
      <c r="L75" s="1161"/>
      <c r="M75" s="1149"/>
      <c r="N75" s="1150"/>
      <c r="O75" s="1151"/>
      <c r="P75" s="40" t="s">
        <v>18</v>
      </c>
      <c r="Q75" s="41"/>
      <c r="R75" s="41"/>
      <c r="S75" s="42"/>
      <c r="T75" s="53"/>
      <c r="U75" s="165"/>
      <c r="V75" s="166"/>
      <c r="W75" s="166"/>
      <c r="X75" s="166"/>
      <c r="Y75" s="166"/>
      <c r="Z75" s="166"/>
      <c r="AA75" s="167"/>
      <c r="AB75" s="165"/>
      <c r="AC75" s="166"/>
      <c r="AD75" s="166"/>
      <c r="AE75" s="166"/>
      <c r="AF75" s="166"/>
      <c r="AG75" s="166"/>
      <c r="AH75" s="167"/>
      <c r="AI75" s="165"/>
      <c r="AJ75" s="166"/>
      <c r="AK75" s="166"/>
      <c r="AL75" s="166"/>
      <c r="AM75" s="166"/>
      <c r="AN75" s="166"/>
      <c r="AO75" s="167"/>
      <c r="AP75" s="165"/>
      <c r="AQ75" s="166"/>
      <c r="AR75" s="166"/>
      <c r="AS75" s="166"/>
      <c r="AT75" s="166"/>
      <c r="AU75" s="166"/>
      <c r="AV75" s="167"/>
      <c r="AW75" s="165"/>
      <c r="AX75" s="166"/>
      <c r="AY75" s="166"/>
      <c r="AZ75" s="1158"/>
      <c r="BA75" s="1146"/>
      <c r="BB75" s="1145"/>
      <c r="BC75" s="1146"/>
      <c r="BD75" s="1190"/>
      <c r="BE75" s="1191"/>
      <c r="BF75" s="1191"/>
      <c r="BG75" s="1191"/>
      <c r="BH75" s="1192"/>
    </row>
    <row r="76" spans="2:60" ht="20.25" customHeight="1">
      <c r="B76" s="96">
        <f>B73+1</f>
        <v>19</v>
      </c>
      <c r="C76" s="1174"/>
      <c r="D76" s="1175"/>
      <c r="E76" s="1176"/>
      <c r="F76" s="95">
        <f>C75</f>
        <v>0</v>
      </c>
      <c r="G76" s="97"/>
      <c r="H76" s="1184"/>
      <c r="I76" s="1162"/>
      <c r="J76" s="1163"/>
      <c r="K76" s="1163"/>
      <c r="L76" s="1164"/>
      <c r="M76" s="1152"/>
      <c r="N76" s="1153"/>
      <c r="O76" s="1154"/>
      <c r="P76" s="20" t="s">
        <v>72</v>
      </c>
      <c r="Q76" s="21"/>
      <c r="R76" s="21"/>
      <c r="S76" s="16"/>
      <c r="T76" s="46"/>
      <c r="U76" s="159" t="str">
        <f>IF(U75="","",VLOOKUP(U75,'シフト記号表（勤務時間帯）'!$D$6:$X$47,21,FALSE))</f>
        <v/>
      </c>
      <c r="V76" s="160" t="str">
        <f>IF(V75="","",VLOOKUP(V75,'シフト記号表（勤務時間帯）'!$D$6:$X$47,21,FALSE))</f>
        <v/>
      </c>
      <c r="W76" s="160" t="str">
        <f>IF(W75="","",VLOOKUP(W75,'シフト記号表（勤務時間帯）'!$D$6:$X$47,21,FALSE))</f>
        <v/>
      </c>
      <c r="X76" s="160" t="str">
        <f>IF(X75="","",VLOOKUP(X75,'シフト記号表（勤務時間帯）'!$D$6:$X$47,21,FALSE))</f>
        <v/>
      </c>
      <c r="Y76" s="160" t="str">
        <f>IF(Y75="","",VLOOKUP(Y75,'シフト記号表（勤務時間帯）'!$D$6:$X$47,21,FALSE))</f>
        <v/>
      </c>
      <c r="Z76" s="160" t="str">
        <f>IF(Z75="","",VLOOKUP(Z75,'シフト記号表（勤務時間帯）'!$D$6:$X$47,21,FALSE))</f>
        <v/>
      </c>
      <c r="AA76" s="161" t="str">
        <f>IF(AA75="","",VLOOKUP(AA75,'シフト記号表（勤務時間帯）'!$D$6:$X$47,21,FALSE))</f>
        <v/>
      </c>
      <c r="AB76" s="159" t="str">
        <f>IF(AB75="","",VLOOKUP(AB75,'シフト記号表（勤務時間帯）'!$D$6:$X$47,21,FALSE))</f>
        <v/>
      </c>
      <c r="AC76" s="160" t="str">
        <f>IF(AC75="","",VLOOKUP(AC75,'シフト記号表（勤務時間帯）'!$D$6:$X$47,21,FALSE))</f>
        <v/>
      </c>
      <c r="AD76" s="160" t="str">
        <f>IF(AD75="","",VLOOKUP(AD75,'シフト記号表（勤務時間帯）'!$D$6:$X$47,21,FALSE))</f>
        <v/>
      </c>
      <c r="AE76" s="160" t="str">
        <f>IF(AE75="","",VLOOKUP(AE75,'シフト記号表（勤務時間帯）'!$D$6:$X$47,21,FALSE))</f>
        <v/>
      </c>
      <c r="AF76" s="160" t="str">
        <f>IF(AF75="","",VLOOKUP(AF75,'シフト記号表（勤務時間帯）'!$D$6:$X$47,21,FALSE))</f>
        <v/>
      </c>
      <c r="AG76" s="160" t="str">
        <f>IF(AG75="","",VLOOKUP(AG75,'シフト記号表（勤務時間帯）'!$D$6:$X$47,21,FALSE))</f>
        <v/>
      </c>
      <c r="AH76" s="161" t="str">
        <f>IF(AH75="","",VLOOKUP(AH75,'シフト記号表（勤務時間帯）'!$D$6:$X$47,21,FALSE))</f>
        <v/>
      </c>
      <c r="AI76" s="159" t="str">
        <f>IF(AI75="","",VLOOKUP(AI75,'シフト記号表（勤務時間帯）'!$D$6:$X$47,21,FALSE))</f>
        <v/>
      </c>
      <c r="AJ76" s="160" t="str">
        <f>IF(AJ75="","",VLOOKUP(AJ75,'シフト記号表（勤務時間帯）'!$D$6:$X$47,21,FALSE))</f>
        <v/>
      </c>
      <c r="AK76" s="160" t="str">
        <f>IF(AK75="","",VLOOKUP(AK75,'シフト記号表（勤務時間帯）'!$D$6:$X$47,21,FALSE))</f>
        <v/>
      </c>
      <c r="AL76" s="160" t="str">
        <f>IF(AL75="","",VLOOKUP(AL75,'シフト記号表（勤務時間帯）'!$D$6:$X$47,21,FALSE))</f>
        <v/>
      </c>
      <c r="AM76" s="160" t="str">
        <f>IF(AM75="","",VLOOKUP(AM75,'シフト記号表（勤務時間帯）'!$D$6:$X$47,21,FALSE))</f>
        <v/>
      </c>
      <c r="AN76" s="160" t="str">
        <f>IF(AN75="","",VLOOKUP(AN75,'シフト記号表（勤務時間帯）'!$D$6:$X$47,21,FALSE))</f>
        <v/>
      </c>
      <c r="AO76" s="161" t="str">
        <f>IF(AO75="","",VLOOKUP(AO75,'シフト記号表（勤務時間帯）'!$D$6:$X$47,21,FALSE))</f>
        <v/>
      </c>
      <c r="AP76" s="159" t="str">
        <f>IF(AP75="","",VLOOKUP(AP75,'シフト記号表（勤務時間帯）'!$D$6:$X$47,21,FALSE))</f>
        <v/>
      </c>
      <c r="AQ76" s="160" t="str">
        <f>IF(AQ75="","",VLOOKUP(AQ75,'シフト記号表（勤務時間帯）'!$D$6:$X$47,21,FALSE))</f>
        <v/>
      </c>
      <c r="AR76" s="160" t="str">
        <f>IF(AR75="","",VLOOKUP(AR75,'シフト記号表（勤務時間帯）'!$D$6:$X$47,21,FALSE))</f>
        <v/>
      </c>
      <c r="AS76" s="160" t="str">
        <f>IF(AS75="","",VLOOKUP(AS75,'シフト記号表（勤務時間帯）'!$D$6:$X$47,21,FALSE))</f>
        <v/>
      </c>
      <c r="AT76" s="160" t="str">
        <f>IF(AT75="","",VLOOKUP(AT75,'シフト記号表（勤務時間帯）'!$D$6:$X$47,21,FALSE))</f>
        <v/>
      </c>
      <c r="AU76" s="160" t="str">
        <f>IF(AU75="","",VLOOKUP(AU75,'シフト記号表（勤務時間帯）'!$D$6:$X$47,21,FALSE))</f>
        <v/>
      </c>
      <c r="AV76" s="161" t="str">
        <f>IF(AV75="","",VLOOKUP(AV75,'シフト記号表（勤務時間帯）'!$D$6:$X$47,21,FALSE))</f>
        <v/>
      </c>
      <c r="AW76" s="159" t="str">
        <f>IF(AW75="","",VLOOKUP(AW75,'シフト記号表（勤務時間帯）'!$D$6:$X$47,21,FALSE))</f>
        <v/>
      </c>
      <c r="AX76" s="160" t="str">
        <f>IF(AX75="","",VLOOKUP(AX75,'シフト記号表（勤務時間帯）'!$D$6:$X$47,21,FALSE))</f>
        <v/>
      </c>
      <c r="AY76" s="160" t="str">
        <f>IF(AY75="","",VLOOKUP(AY75,'シフト記号表（勤務時間帯）'!$D$6:$X$47,21,FALSE))</f>
        <v/>
      </c>
      <c r="AZ76" s="1199">
        <f>IF($BC$3="４週",SUM(U76:AV76),IF($BC$3="暦月",SUM(U76:AY76),""))</f>
        <v>0</v>
      </c>
      <c r="BA76" s="1200"/>
      <c r="BB76" s="1201">
        <f>IF($BC$3="４週",AZ76/4,IF($BC$3="暦月",(AZ76/($BC$8/7)),""))</f>
        <v>0</v>
      </c>
      <c r="BC76" s="1200"/>
      <c r="BD76" s="1193"/>
      <c r="BE76" s="1194"/>
      <c r="BF76" s="1194"/>
      <c r="BG76" s="1194"/>
      <c r="BH76" s="1195"/>
    </row>
    <row r="77" spans="2:60" ht="20.25" customHeight="1">
      <c r="B77" s="98"/>
      <c r="C77" s="1177"/>
      <c r="D77" s="1178"/>
      <c r="E77" s="1179"/>
      <c r="F77" s="136"/>
      <c r="G77" s="99">
        <f>C75</f>
        <v>0</v>
      </c>
      <c r="H77" s="1189"/>
      <c r="I77" s="1165"/>
      <c r="J77" s="1166"/>
      <c r="K77" s="1166"/>
      <c r="L77" s="1167"/>
      <c r="M77" s="1155"/>
      <c r="N77" s="1156"/>
      <c r="O77" s="1157"/>
      <c r="P77" s="155" t="s">
        <v>73</v>
      </c>
      <c r="Q77" s="23"/>
      <c r="R77" s="23"/>
      <c r="S77" s="15"/>
      <c r="T77" s="50"/>
      <c r="U77" s="162" t="str">
        <f>IF(U75="","",VLOOKUP(U75,'シフト記号表（勤務時間帯）'!$D$6:$Z$47,23,FALSE))</f>
        <v/>
      </c>
      <c r="V77" s="163" t="str">
        <f>IF(V75="","",VLOOKUP(V75,'シフト記号表（勤務時間帯）'!$D$6:$Z$47,23,FALSE))</f>
        <v/>
      </c>
      <c r="W77" s="163" t="str">
        <f>IF(W75="","",VLOOKUP(W75,'シフト記号表（勤務時間帯）'!$D$6:$Z$47,23,FALSE))</f>
        <v/>
      </c>
      <c r="X77" s="163" t="str">
        <f>IF(X75="","",VLOOKUP(X75,'シフト記号表（勤務時間帯）'!$D$6:$Z$47,23,FALSE))</f>
        <v/>
      </c>
      <c r="Y77" s="163" t="str">
        <f>IF(Y75="","",VLOOKUP(Y75,'シフト記号表（勤務時間帯）'!$D$6:$Z$47,23,FALSE))</f>
        <v/>
      </c>
      <c r="Z77" s="163" t="str">
        <f>IF(Z75="","",VLOOKUP(Z75,'シフト記号表（勤務時間帯）'!$D$6:$Z$47,23,FALSE))</f>
        <v/>
      </c>
      <c r="AA77" s="164" t="str">
        <f>IF(AA75="","",VLOOKUP(AA75,'シフト記号表（勤務時間帯）'!$D$6:$Z$47,23,FALSE))</f>
        <v/>
      </c>
      <c r="AB77" s="162" t="str">
        <f>IF(AB75="","",VLOOKUP(AB75,'シフト記号表（勤務時間帯）'!$D$6:$Z$47,23,FALSE))</f>
        <v/>
      </c>
      <c r="AC77" s="163" t="str">
        <f>IF(AC75="","",VLOOKUP(AC75,'シフト記号表（勤務時間帯）'!$D$6:$Z$47,23,FALSE))</f>
        <v/>
      </c>
      <c r="AD77" s="163" t="str">
        <f>IF(AD75="","",VLOOKUP(AD75,'シフト記号表（勤務時間帯）'!$D$6:$Z$47,23,FALSE))</f>
        <v/>
      </c>
      <c r="AE77" s="163" t="str">
        <f>IF(AE75="","",VLOOKUP(AE75,'シフト記号表（勤務時間帯）'!$D$6:$Z$47,23,FALSE))</f>
        <v/>
      </c>
      <c r="AF77" s="163" t="str">
        <f>IF(AF75="","",VLOOKUP(AF75,'シフト記号表（勤務時間帯）'!$D$6:$Z$47,23,FALSE))</f>
        <v/>
      </c>
      <c r="AG77" s="163" t="str">
        <f>IF(AG75="","",VLOOKUP(AG75,'シフト記号表（勤務時間帯）'!$D$6:$Z$47,23,FALSE))</f>
        <v/>
      </c>
      <c r="AH77" s="164" t="str">
        <f>IF(AH75="","",VLOOKUP(AH75,'シフト記号表（勤務時間帯）'!$D$6:$Z$47,23,FALSE))</f>
        <v/>
      </c>
      <c r="AI77" s="162" t="str">
        <f>IF(AI75="","",VLOOKUP(AI75,'シフト記号表（勤務時間帯）'!$D$6:$Z$47,23,FALSE))</f>
        <v/>
      </c>
      <c r="AJ77" s="163" t="str">
        <f>IF(AJ75="","",VLOOKUP(AJ75,'シフト記号表（勤務時間帯）'!$D$6:$Z$47,23,FALSE))</f>
        <v/>
      </c>
      <c r="AK77" s="163" t="str">
        <f>IF(AK75="","",VLOOKUP(AK75,'シフト記号表（勤務時間帯）'!$D$6:$Z$47,23,FALSE))</f>
        <v/>
      </c>
      <c r="AL77" s="163" t="str">
        <f>IF(AL75="","",VLOOKUP(AL75,'シフト記号表（勤務時間帯）'!$D$6:$Z$47,23,FALSE))</f>
        <v/>
      </c>
      <c r="AM77" s="163" t="str">
        <f>IF(AM75="","",VLOOKUP(AM75,'シフト記号表（勤務時間帯）'!$D$6:$Z$47,23,FALSE))</f>
        <v/>
      </c>
      <c r="AN77" s="163" t="str">
        <f>IF(AN75="","",VLOOKUP(AN75,'シフト記号表（勤務時間帯）'!$D$6:$Z$47,23,FALSE))</f>
        <v/>
      </c>
      <c r="AO77" s="164" t="str">
        <f>IF(AO75="","",VLOOKUP(AO75,'シフト記号表（勤務時間帯）'!$D$6:$Z$47,23,FALSE))</f>
        <v/>
      </c>
      <c r="AP77" s="162" t="str">
        <f>IF(AP75="","",VLOOKUP(AP75,'シフト記号表（勤務時間帯）'!$D$6:$Z$47,23,FALSE))</f>
        <v/>
      </c>
      <c r="AQ77" s="163" t="str">
        <f>IF(AQ75="","",VLOOKUP(AQ75,'シフト記号表（勤務時間帯）'!$D$6:$Z$47,23,FALSE))</f>
        <v/>
      </c>
      <c r="AR77" s="163" t="str">
        <f>IF(AR75="","",VLOOKUP(AR75,'シフト記号表（勤務時間帯）'!$D$6:$Z$47,23,FALSE))</f>
        <v/>
      </c>
      <c r="AS77" s="163" t="str">
        <f>IF(AS75="","",VLOOKUP(AS75,'シフト記号表（勤務時間帯）'!$D$6:$Z$47,23,FALSE))</f>
        <v/>
      </c>
      <c r="AT77" s="163" t="str">
        <f>IF(AT75="","",VLOOKUP(AT75,'シフト記号表（勤務時間帯）'!$D$6:$Z$47,23,FALSE))</f>
        <v/>
      </c>
      <c r="AU77" s="163" t="str">
        <f>IF(AU75="","",VLOOKUP(AU75,'シフト記号表（勤務時間帯）'!$D$6:$Z$47,23,FALSE))</f>
        <v/>
      </c>
      <c r="AV77" s="164" t="str">
        <f>IF(AV75="","",VLOOKUP(AV75,'シフト記号表（勤務時間帯）'!$D$6:$Z$47,23,FALSE))</f>
        <v/>
      </c>
      <c r="AW77" s="162" t="str">
        <f>IF(AW75="","",VLOOKUP(AW75,'シフト記号表（勤務時間帯）'!$D$6:$Z$47,23,FALSE))</f>
        <v/>
      </c>
      <c r="AX77" s="163" t="str">
        <f>IF(AX75="","",VLOOKUP(AX75,'シフト記号表（勤務時間帯）'!$D$6:$Z$47,23,FALSE))</f>
        <v/>
      </c>
      <c r="AY77" s="163" t="str">
        <f>IF(AY75="","",VLOOKUP(AY75,'シフト記号表（勤務時間帯）'!$D$6:$Z$47,23,FALSE))</f>
        <v/>
      </c>
      <c r="AZ77" s="1202">
        <f>IF($BC$3="４週",SUM(U77:AV77),IF($BC$3="暦月",SUM(U77:AY77),""))</f>
        <v>0</v>
      </c>
      <c r="BA77" s="1203"/>
      <c r="BB77" s="1204">
        <f>IF($BC$3="４週",AZ77/4,IF($BC$3="暦月",(AZ77/($BC$8/7)),""))</f>
        <v>0</v>
      </c>
      <c r="BC77" s="1203"/>
      <c r="BD77" s="1196"/>
      <c r="BE77" s="1197"/>
      <c r="BF77" s="1197"/>
      <c r="BG77" s="1197"/>
      <c r="BH77" s="1198"/>
    </row>
    <row r="78" spans="2:60" ht="20.25" customHeight="1">
      <c r="B78" s="100"/>
      <c r="C78" s="1171"/>
      <c r="D78" s="1172"/>
      <c r="E78" s="1173"/>
      <c r="F78" s="137"/>
      <c r="G78" s="101"/>
      <c r="H78" s="1247"/>
      <c r="I78" s="1159"/>
      <c r="J78" s="1160"/>
      <c r="K78" s="1160"/>
      <c r="L78" s="1161"/>
      <c r="M78" s="1149"/>
      <c r="N78" s="1150"/>
      <c r="O78" s="1151"/>
      <c r="P78" s="40" t="s">
        <v>18</v>
      </c>
      <c r="Q78" s="41"/>
      <c r="R78" s="41"/>
      <c r="S78" s="42"/>
      <c r="T78" s="53"/>
      <c r="U78" s="165"/>
      <c r="V78" s="166"/>
      <c r="W78" s="166"/>
      <c r="X78" s="166"/>
      <c r="Y78" s="166"/>
      <c r="Z78" s="166"/>
      <c r="AA78" s="167"/>
      <c r="AB78" s="165"/>
      <c r="AC78" s="166"/>
      <c r="AD78" s="166"/>
      <c r="AE78" s="166"/>
      <c r="AF78" s="166"/>
      <c r="AG78" s="166"/>
      <c r="AH78" s="167"/>
      <c r="AI78" s="165"/>
      <c r="AJ78" s="166"/>
      <c r="AK78" s="166"/>
      <c r="AL78" s="166"/>
      <c r="AM78" s="166"/>
      <c r="AN78" s="166"/>
      <c r="AO78" s="167"/>
      <c r="AP78" s="165"/>
      <c r="AQ78" s="166"/>
      <c r="AR78" s="166"/>
      <c r="AS78" s="166"/>
      <c r="AT78" s="166"/>
      <c r="AU78" s="166"/>
      <c r="AV78" s="167"/>
      <c r="AW78" s="165"/>
      <c r="AX78" s="166"/>
      <c r="AY78" s="166"/>
      <c r="AZ78" s="1158"/>
      <c r="BA78" s="1146"/>
      <c r="BB78" s="1145"/>
      <c r="BC78" s="1146"/>
      <c r="BD78" s="1190"/>
      <c r="BE78" s="1191"/>
      <c r="BF78" s="1191"/>
      <c r="BG78" s="1191"/>
      <c r="BH78" s="1192"/>
    </row>
    <row r="79" spans="2:60" ht="20.25" customHeight="1">
      <c r="B79" s="96">
        <f>B76+1</f>
        <v>20</v>
      </c>
      <c r="C79" s="1174"/>
      <c r="D79" s="1175"/>
      <c r="E79" s="1176"/>
      <c r="F79" s="95">
        <f>C78</f>
        <v>0</v>
      </c>
      <c r="G79" s="97"/>
      <c r="H79" s="1184"/>
      <c r="I79" s="1162"/>
      <c r="J79" s="1163"/>
      <c r="K79" s="1163"/>
      <c r="L79" s="1164"/>
      <c r="M79" s="1152"/>
      <c r="N79" s="1153"/>
      <c r="O79" s="1154"/>
      <c r="P79" s="20" t="s">
        <v>72</v>
      </c>
      <c r="Q79" s="21"/>
      <c r="R79" s="21"/>
      <c r="S79" s="16"/>
      <c r="T79" s="46"/>
      <c r="U79" s="159" t="str">
        <f>IF(U78="","",VLOOKUP(U78,'シフト記号表（勤務時間帯）'!$D$6:$X$47,21,FALSE))</f>
        <v/>
      </c>
      <c r="V79" s="160" t="str">
        <f>IF(V78="","",VLOOKUP(V78,'シフト記号表（勤務時間帯）'!$D$6:$X$47,21,FALSE))</f>
        <v/>
      </c>
      <c r="W79" s="160" t="str">
        <f>IF(W78="","",VLOOKUP(W78,'シフト記号表（勤務時間帯）'!$D$6:$X$47,21,FALSE))</f>
        <v/>
      </c>
      <c r="X79" s="160" t="str">
        <f>IF(X78="","",VLOOKUP(X78,'シフト記号表（勤務時間帯）'!$D$6:$X$47,21,FALSE))</f>
        <v/>
      </c>
      <c r="Y79" s="160" t="str">
        <f>IF(Y78="","",VLOOKUP(Y78,'シフト記号表（勤務時間帯）'!$D$6:$X$47,21,FALSE))</f>
        <v/>
      </c>
      <c r="Z79" s="160" t="str">
        <f>IF(Z78="","",VLOOKUP(Z78,'シフト記号表（勤務時間帯）'!$D$6:$X$47,21,FALSE))</f>
        <v/>
      </c>
      <c r="AA79" s="161" t="str">
        <f>IF(AA78="","",VLOOKUP(AA78,'シフト記号表（勤務時間帯）'!$D$6:$X$47,21,FALSE))</f>
        <v/>
      </c>
      <c r="AB79" s="159" t="str">
        <f>IF(AB78="","",VLOOKUP(AB78,'シフト記号表（勤務時間帯）'!$D$6:$X$47,21,FALSE))</f>
        <v/>
      </c>
      <c r="AC79" s="160" t="str">
        <f>IF(AC78="","",VLOOKUP(AC78,'シフト記号表（勤務時間帯）'!$D$6:$X$47,21,FALSE))</f>
        <v/>
      </c>
      <c r="AD79" s="160" t="str">
        <f>IF(AD78="","",VLOOKUP(AD78,'シフト記号表（勤務時間帯）'!$D$6:$X$47,21,FALSE))</f>
        <v/>
      </c>
      <c r="AE79" s="160" t="str">
        <f>IF(AE78="","",VLOOKUP(AE78,'シフト記号表（勤務時間帯）'!$D$6:$X$47,21,FALSE))</f>
        <v/>
      </c>
      <c r="AF79" s="160" t="str">
        <f>IF(AF78="","",VLOOKUP(AF78,'シフト記号表（勤務時間帯）'!$D$6:$X$47,21,FALSE))</f>
        <v/>
      </c>
      <c r="AG79" s="160" t="str">
        <f>IF(AG78="","",VLOOKUP(AG78,'シフト記号表（勤務時間帯）'!$D$6:$X$47,21,FALSE))</f>
        <v/>
      </c>
      <c r="AH79" s="161" t="str">
        <f>IF(AH78="","",VLOOKUP(AH78,'シフト記号表（勤務時間帯）'!$D$6:$X$47,21,FALSE))</f>
        <v/>
      </c>
      <c r="AI79" s="159" t="str">
        <f>IF(AI78="","",VLOOKUP(AI78,'シフト記号表（勤務時間帯）'!$D$6:$X$47,21,FALSE))</f>
        <v/>
      </c>
      <c r="AJ79" s="160" t="str">
        <f>IF(AJ78="","",VLOOKUP(AJ78,'シフト記号表（勤務時間帯）'!$D$6:$X$47,21,FALSE))</f>
        <v/>
      </c>
      <c r="AK79" s="160" t="str">
        <f>IF(AK78="","",VLOOKUP(AK78,'シフト記号表（勤務時間帯）'!$D$6:$X$47,21,FALSE))</f>
        <v/>
      </c>
      <c r="AL79" s="160" t="str">
        <f>IF(AL78="","",VLOOKUP(AL78,'シフト記号表（勤務時間帯）'!$D$6:$X$47,21,FALSE))</f>
        <v/>
      </c>
      <c r="AM79" s="160" t="str">
        <f>IF(AM78="","",VLOOKUP(AM78,'シフト記号表（勤務時間帯）'!$D$6:$X$47,21,FALSE))</f>
        <v/>
      </c>
      <c r="AN79" s="160" t="str">
        <f>IF(AN78="","",VLOOKUP(AN78,'シフト記号表（勤務時間帯）'!$D$6:$X$47,21,FALSE))</f>
        <v/>
      </c>
      <c r="AO79" s="161" t="str">
        <f>IF(AO78="","",VLOOKUP(AO78,'シフト記号表（勤務時間帯）'!$D$6:$X$47,21,FALSE))</f>
        <v/>
      </c>
      <c r="AP79" s="159" t="str">
        <f>IF(AP78="","",VLOOKUP(AP78,'シフト記号表（勤務時間帯）'!$D$6:$X$47,21,FALSE))</f>
        <v/>
      </c>
      <c r="AQ79" s="160" t="str">
        <f>IF(AQ78="","",VLOOKUP(AQ78,'シフト記号表（勤務時間帯）'!$D$6:$X$47,21,FALSE))</f>
        <v/>
      </c>
      <c r="AR79" s="160" t="str">
        <f>IF(AR78="","",VLOOKUP(AR78,'シフト記号表（勤務時間帯）'!$D$6:$X$47,21,FALSE))</f>
        <v/>
      </c>
      <c r="AS79" s="160" t="str">
        <f>IF(AS78="","",VLOOKUP(AS78,'シフト記号表（勤務時間帯）'!$D$6:$X$47,21,FALSE))</f>
        <v/>
      </c>
      <c r="AT79" s="160" t="str">
        <f>IF(AT78="","",VLOOKUP(AT78,'シフト記号表（勤務時間帯）'!$D$6:$X$47,21,FALSE))</f>
        <v/>
      </c>
      <c r="AU79" s="160" t="str">
        <f>IF(AU78="","",VLOOKUP(AU78,'シフト記号表（勤務時間帯）'!$D$6:$X$47,21,FALSE))</f>
        <v/>
      </c>
      <c r="AV79" s="161" t="str">
        <f>IF(AV78="","",VLOOKUP(AV78,'シフト記号表（勤務時間帯）'!$D$6:$X$47,21,FALSE))</f>
        <v/>
      </c>
      <c r="AW79" s="159" t="str">
        <f>IF(AW78="","",VLOOKUP(AW78,'シフト記号表（勤務時間帯）'!$D$6:$X$47,21,FALSE))</f>
        <v/>
      </c>
      <c r="AX79" s="160" t="str">
        <f>IF(AX78="","",VLOOKUP(AX78,'シフト記号表（勤務時間帯）'!$D$6:$X$47,21,FALSE))</f>
        <v/>
      </c>
      <c r="AY79" s="160" t="str">
        <f>IF(AY78="","",VLOOKUP(AY78,'シフト記号表（勤務時間帯）'!$D$6:$X$47,21,FALSE))</f>
        <v/>
      </c>
      <c r="AZ79" s="1199">
        <f>IF($BC$3="４週",SUM(U79:AV79),IF($BC$3="暦月",SUM(U79:AY79),""))</f>
        <v>0</v>
      </c>
      <c r="BA79" s="1200"/>
      <c r="BB79" s="1201">
        <f>IF($BC$3="４週",AZ79/4,IF($BC$3="暦月",(AZ79/($BC$8/7)),""))</f>
        <v>0</v>
      </c>
      <c r="BC79" s="1200"/>
      <c r="BD79" s="1193"/>
      <c r="BE79" s="1194"/>
      <c r="BF79" s="1194"/>
      <c r="BG79" s="1194"/>
      <c r="BH79" s="1195"/>
    </row>
    <row r="80" spans="2:60" ht="20.25" customHeight="1">
      <c r="B80" s="98"/>
      <c r="C80" s="1177"/>
      <c r="D80" s="1178"/>
      <c r="E80" s="1179"/>
      <c r="F80" s="136"/>
      <c r="G80" s="99">
        <f>C78</f>
        <v>0</v>
      </c>
      <c r="H80" s="1189"/>
      <c r="I80" s="1165"/>
      <c r="J80" s="1166"/>
      <c r="K80" s="1166"/>
      <c r="L80" s="1167"/>
      <c r="M80" s="1155"/>
      <c r="N80" s="1156"/>
      <c r="O80" s="1157"/>
      <c r="P80" s="155" t="s">
        <v>73</v>
      </c>
      <c r="Q80" s="23"/>
      <c r="R80" s="23"/>
      <c r="S80" s="15"/>
      <c r="T80" s="50"/>
      <c r="U80" s="162" t="str">
        <f>IF(U78="","",VLOOKUP(U78,'シフト記号表（勤務時間帯）'!$D$6:$Z$47,23,FALSE))</f>
        <v/>
      </c>
      <c r="V80" s="163" t="str">
        <f>IF(V78="","",VLOOKUP(V78,'シフト記号表（勤務時間帯）'!$D$6:$Z$47,23,FALSE))</f>
        <v/>
      </c>
      <c r="W80" s="163" t="str">
        <f>IF(W78="","",VLOOKUP(W78,'シフト記号表（勤務時間帯）'!$D$6:$Z$47,23,FALSE))</f>
        <v/>
      </c>
      <c r="X80" s="163" t="str">
        <f>IF(X78="","",VLOOKUP(X78,'シフト記号表（勤務時間帯）'!$D$6:$Z$47,23,FALSE))</f>
        <v/>
      </c>
      <c r="Y80" s="163" t="str">
        <f>IF(Y78="","",VLOOKUP(Y78,'シフト記号表（勤務時間帯）'!$D$6:$Z$47,23,FALSE))</f>
        <v/>
      </c>
      <c r="Z80" s="163" t="str">
        <f>IF(Z78="","",VLOOKUP(Z78,'シフト記号表（勤務時間帯）'!$D$6:$Z$47,23,FALSE))</f>
        <v/>
      </c>
      <c r="AA80" s="164" t="str">
        <f>IF(AA78="","",VLOOKUP(AA78,'シフト記号表（勤務時間帯）'!$D$6:$Z$47,23,FALSE))</f>
        <v/>
      </c>
      <c r="AB80" s="162" t="str">
        <f>IF(AB78="","",VLOOKUP(AB78,'シフト記号表（勤務時間帯）'!$D$6:$Z$47,23,FALSE))</f>
        <v/>
      </c>
      <c r="AC80" s="163" t="str">
        <f>IF(AC78="","",VLOOKUP(AC78,'シフト記号表（勤務時間帯）'!$D$6:$Z$47,23,FALSE))</f>
        <v/>
      </c>
      <c r="AD80" s="163" t="str">
        <f>IF(AD78="","",VLOOKUP(AD78,'シフト記号表（勤務時間帯）'!$D$6:$Z$47,23,FALSE))</f>
        <v/>
      </c>
      <c r="AE80" s="163" t="str">
        <f>IF(AE78="","",VLOOKUP(AE78,'シフト記号表（勤務時間帯）'!$D$6:$Z$47,23,FALSE))</f>
        <v/>
      </c>
      <c r="AF80" s="163" t="str">
        <f>IF(AF78="","",VLOOKUP(AF78,'シフト記号表（勤務時間帯）'!$D$6:$Z$47,23,FALSE))</f>
        <v/>
      </c>
      <c r="AG80" s="163" t="str">
        <f>IF(AG78="","",VLOOKUP(AG78,'シフト記号表（勤務時間帯）'!$D$6:$Z$47,23,FALSE))</f>
        <v/>
      </c>
      <c r="AH80" s="164" t="str">
        <f>IF(AH78="","",VLOOKUP(AH78,'シフト記号表（勤務時間帯）'!$D$6:$Z$47,23,FALSE))</f>
        <v/>
      </c>
      <c r="AI80" s="162" t="str">
        <f>IF(AI78="","",VLOOKUP(AI78,'シフト記号表（勤務時間帯）'!$D$6:$Z$47,23,FALSE))</f>
        <v/>
      </c>
      <c r="AJ80" s="163" t="str">
        <f>IF(AJ78="","",VLOOKUP(AJ78,'シフト記号表（勤務時間帯）'!$D$6:$Z$47,23,FALSE))</f>
        <v/>
      </c>
      <c r="AK80" s="163" t="str">
        <f>IF(AK78="","",VLOOKUP(AK78,'シフト記号表（勤務時間帯）'!$D$6:$Z$47,23,FALSE))</f>
        <v/>
      </c>
      <c r="AL80" s="163" t="str">
        <f>IF(AL78="","",VLOOKUP(AL78,'シフト記号表（勤務時間帯）'!$D$6:$Z$47,23,FALSE))</f>
        <v/>
      </c>
      <c r="AM80" s="163" t="str">
        <f>IF(AM78="","",VLOOKUP(AM78,'シフト記号表（勤務時間帯）'!$D$6:$Z$47,23,FALSE))</f>
        <v/>
      </c>
      <c r="AN80" s="163" t="str">
        <f>IF(AN78="","",VLOOKUP(AN78,'シフト記号表（勤務時間帯）'!$D$6:$Z$47,23,FALSE))</f>
        <v/>
      </c>
      <c r="AO80" s="164" t="str">
        <f>IF(AO78="","",VLOOKUP(AO78,'シフト記号表（勤務時間帯）'!$D$6:$Z$47,23,FALSE))</f>
        <v/>
      </c>
      <c r="AP80" s="162" t="str">
        <f>IF(AP78="","",VLOOKUP(AP78,'シフト記号表（勤務時間帯）'!$D$6:$Z$47,23,FALSE))</f>
        <v/>
      </c>
      <c r="AQ80" s="163" t="str">
        <f>IF(AQ78="","",VLOOKUP(AQ78,'シフト記号表（勤務時間帯）'!$D$6:$Z$47,23,FALSE))</f>
        <v/>
      </c>
      <c r="AR80" s="163" t="str">
        <f>IF(AR78="","",VLOOKUP(AR78,'シフト記号表（勤務時間帯）'!$D$6:$Z$47,23,FALSE))</f>
        <v/>
      </c>
      <c r="AS80" s="163" t="str">
        <f>IF(AS78="","",VLOOKUP(AS78,'シフト記号表（勤務時間帯）'!$D$6:$Z$47,23,FALSE))</f>
        <v/>
      </c>
      <c r="AT80" s="163" t="str">
        <f>IF(AT78="","",VLOOKUP(AT78,'シフト記号表（勤務時間帯）'!$D$6:$Z$47,23,FALSE))</f>
        <v/>
      </c>
      <c r="AU80" s="163" t="str">
        <f>IF(AU78="","",VLOOKUP(AU78,'シフト記号表（勤務時間帯）'!$D$6:$Z$47,23,FALSE))</f>
        <v/>
      </c>
      <c r="AV80" s="164" t="str">
        <f>IF(AV78="","",VLOOKUP(AV78,'シフト記号表（勤務時間帯）'!$D$6:$Z$47,23,FALSE))</f>
        <v/>
      </c>
      <c r="AW80" s="162" t="str">
        <f>IF(AW78="","",VLOOKUP(AW78,'シフト記号表（勤務時間帯）'!$D$6:$Z$47,23,FALSE))</f>
        <v/>
      </c>
      <c r="AX80" s="163" t="str">
        <f>IF(AX78="","",VLOOKUP(AX78,'シフト記号表（勤務時間帯）'!$D$6:$Z$47,23,FALSE))</f>
        <v/>
      </c>
      <c r="AY80" s="163" t="str">
        <f>IF(AY78="","",VLOOKUP(AY78,'シフト記号表（勤務時間帯）'!$D$6:$Z$47,23,FALSE))</f>
        <v/>
      </c>
      <c r="AZ80" s="1202">
        <f>IF($BC$3="４週",SUM(U80:AV80),IF($BC$3="暦月",SUM(U80:AY80),""))</f>
        <v>0</v>
      </c>
      <c r="BA80" s="1203"/>
      <c r="BB80" s="1204">
        <f>IF($BC$3="４週",AZ80/4,IF($BC$3="暦月",(AZ80/($BC$8/7)),""))</f>
        <v>0</v>
      </c>
      <c r="BC80" s="1203"/>
      <c r="BD80" s="1196"/>
      <c r="BE80" s="1197"/>
      <c r="BF80" s="1197"/>
      <c r="BG80" s="1197"/>
      <c r="BH80" s="1198"/>
    </row>
    <row r="81" spans="2:60" ht="20.25" customHeight="1">
      <c r="B81" s="100"/>
      <c r="C81" s="1171"/>
      <c r="D81" s="1172"/>
      <c r="E81" s="1173"/>
      <c r="F81" s="137"/>
      <c r="G81" s="101"/>
      <c r="H81" s="1247"/>
      <c r="I81" s="1159"/>
      <c r="J81" s="1160"/>
      <c r="K81" s="1160"/>
      <c r="L81" s="1161"/>
      <c r="M81" s="1149"/>
      <c r="N81" s="1150"/>
      <c r="O81" s="1151"/>
      <c r="P81" s="40" t="s">
        <v>18</v>
      </c>
      <c r="Q81" s="41"/>
      <c r="R81" s="41"/>
      <c r="S81" s="42"/>
      <c r="T81" s="53"/>
      <c r="U81" s="165"/>
      <c r="V81" s="166"/>
      <c r="W81" s="166"/>
      <c r="X81" s="166"/>
      <c r="Y81" s="166"/>
      <c r="Z81" s="166"/>
      <c r="AA81" s="167"/>
      <c r="AB81" s="165"/>
      <c r="AC81" s="166"/>
      <c r="AD81" s="166"/>
      <c r="AE81" s="166"/>
      <c r="AF81" s="166"/>
      <c r="AG81" s="166"/>
      <c r="AH81" s="167"/>
      <c r="AI81" s="165"/>
      <c r="AJ81" s="166"/>
      <c r="AK81" s="166"/>
      <c r="AL81" s="166"/>
      <c r="AM81" s="166"/>
      <c r="AN81" s="166"/>
      <c r="AO81" s="167"/>
      <c r="AP81" s="165"/>
      <c r="AQ81" s="166"/>
      <c r="AR81" s="166"/>
      <c r="AS81" s="166"/>
      <c r="AT81" s="166"/>
      <c r="AU81" s="166"/>
      <c r="AV81" s="167"/>
      <c r="AW81" s="165"/>
      <c r="AX81" s="166"/>
      <c r="AY81" s="166"/>
      <c r="AZ81" s="1158"/>
      <c r="BA81" s="1146"/>
      <c r="BB81" s="1145"/>
      <c r="BC81" s="1146"/>
      <c r="BD81" s="1190"/>
      <c r="BE81" s="1191"/>
      <c r="BF81" s="1191"/>
      <c r="BG81" s="1191"/>
      <c r="BH81" s="1192"/>
    </row>
    <row r="82" spans="2:60" ht="20.25" customHeight="1">
      <c r="B82" s="96">
        <f>B79+1</f>
        <v>21</v>
      </c>
      <c r="C82" s="1174"/>
      <c r="D82" s="1175"/>
      <c r="E82" s="1176"/>
      <c r="F82" s="95">
        <f>C81</f>
        <v>0</v>
      </c>
      <c r="G82" s="97"/>
      <c r="H82" s="1184"/>
      <c r="I82" s="1162"/>
      <c r="J82" s="1163"/>
      <c r="K82" s="1163"/>
      <c r="L82" s="1164"/>
      <c r="M82" s="1152"/>
      <c r="N82" s="1153"/>
      <c r="O82" s="1154"/>
      <c r="P82" s="20" t="s">
        <v>72</v>
      </c>
      <c r="Q82" s="21"/>
      <c r="R82" s="21"/>
      <c r="S82" s="16"/>
      <c r="T82" s="46"/>
      <c r="U82" s="159" t="str">
        <f>IF(U81="","",VLOOKUP(U81,'シフト記号表（勤務時間帯）'!$D$6:$X$47,21,FALSE))</f>
        <v/>
      </c>
      <c r="V82" s="160" t="str">
        <f>IF(V81="","",VLOOKUP(V81,'シフト記号表（勤務時間帯）'!$D$6:$X$47,21,FALSE))</f>
        <v/>
      </c>
      <c r="W82" s="160" t="str">
        <f>IF(W81="","",VLOOKUP(W81,'シフト記号表（勤務時間帯）'!$D$6:$X$47,21,FALSE))</f>
        <v/>
      </c>
      <c r="X82" s="160" t="str">
        <f>IF(X81="","",VLOOKUP(X81,'シフト記号表（勤務時間帯）'!$D$6:$X$47,21,FALSE))</f>
        <v/>
      </c>
      <c r="Y82" s="160" t="str">
        <f>IF(Y81="","",VLOOKUP(Y81,'シフト記号表（勤務時間帯）'!$D$6:$X$47,21,FALSE))</f>
        <v/>
      </c>
      <c r="Z82" s="160" t="str">
        <f>IF(Z81="","",VLOOKUP(Z81,'シフト記号表（勤務時間帯）'!$D$6:$X$47,21,FALSE))</f>
        <v/>
      </c>
      <c r="AA82" s="161" t="str">
        <f>IF(AA81="","",VLOOKUP(AA81,'シフト記号表（勤務時間帯）'!$D$6:$X$47,21,FALSE))</f>
        <v/>
      </c>
      <c r="AB82" s="159" t="str">
        <f>IF(AB81="","",VLOOKUP(AB81,'シフト記号表（勤務時間帯）'!$D$6:$X$47,21,FALSE))</f>
        <v/>
      </c>
      <c r="AC82" s="160" t="str">
        <f>IF(AC81="","",VLOOKUP(AC81,'シフト記号表（勤務時間帯）'!$D$6:$X$47,21,FALSE))</f>
        <v/>
      </c>
      <c r="AD82" s="160" t="str">
        <f>IF(AD81="","",VLOOKUP(AD81,'シフト記号表（勤務時間帯）'!$D$6:$X$47,21,FALSE))</f>
        <v/>
      </c>
      <c r="AE82" s="160" t="str">
        <f>IF(AE81="","",VLOOKUP(AE81,'シフト記号表（勤務時間帯）'!$D$6:$X$47,21,FALSE))</f>
        <v/>
      </c>
      <c r="AF82" s="160" t="str">
        <f>IF(AF81="","",VLOOKUP(AF81,'シフト記号表（勤務時間帯）'!$D$6:$X$47,21,FALSE))</f>
        <v/>
      </c>
      <c r="AG82" s="160" t="str">
        <f>IF(AG81="","",VLOOKUP(AG81,'シフト記号表（勤務時間帯）'!$D$6:$X$47,21,FALSE))</f>
        <v/>
      </c>
      <c r="AH82" s="161" t="str">
        <f>IF(AH81="","",VLOOKUP(AH81,'シフト記号表（勤務時間帯）'!$D$6:$X$47,21,FALSE))</f>
        <v/>
      </c>
      <c r="AI82" s="159" t="str">
        <f>IF(AI81="","",VLOOKUP(AI81,'シフト記号表（勤務時間帯）'!$D$6:$X$47,21,FALSE))</f>
        <v/>
      </c>
      <c r="AJ82" s="160" t="str">
        <f>IF(AJ81="","",VLOOKUP(AJ81,'シフト記号表（勤務時間帯）'!$D$6:$X$47,21,FALSE))</f>
        <v/>
      </c>
      <c r="AK82" s="160" t="str">
        <f>IF(AK81="","",VLOOKUP(AK81,'シフト記号表（勤務時間帯）'!$D$6:$X$47,21,FALSE))</f>
        <v/>
      </c>
      <c r="AL82" s="160" t="str">
        <f>IF(AL81="","",VLOOKUP(AL81,'シフト記号表（勤務時間帯）'!$D$6:$X$47,21,FALSE))</f>
        <v/>
      </c>
      <c r="AM82" s="160" t="str">
        <f>IF(AM81="","",VLOOKUP(AM81,'シフト記号表（勤務時間帯）'!$D$6:$X$47,21,FALSE))</f>
        <v/>
      </c>
      <c r="AN82" s="160" t="str">
        <f>IF(AN81="","",VLOOKUP(AN81,'シフト記号表（勤務時間帯）'!$D$6:$X$47,21,FALSE))</f>
        <v/>
      </c>
      <c r="AO82" s="161" t="str">
        <f>IF(AO81="","",VLOOKUP(AO81,'シフト記号表（勤務時間帯）'!$D$6:$X$47,21,FALSE))</f>
        <v/>
      </c>
      <c r="AP82" s="159" t="str">
        <f>IF(AP81="","",VLOOKUP(AP81,'シフト記号表（勤務時間帯）'!$D$6:$X$47,21,FALSE))</f>
        <v/>
      </c>
      <c r="AQ82" s="160" t="str">
        <f>IF(AQ81="","",VLOOKUP(AQ81,'シフト記号表（勤務時間帯）'!$D$6:$X$47,21,FALSE))</f>
        <v/>
      </c>
      <c r="AR82" s="160" t="str">
        <f>IF(AR81="","",VLOOKUP(AR81,'シフト記号表（勤務時間帯）'!$D$6:$X$47,21,FALSE))</f>
        <v/>
      </c>
      <c r="AS82" s="160" t="str">
        <f>IF(AS81="","",VLOOKUP(AS81,'シフト記号表（勤務時間帯）'!$D$6:$X$47,21,FALSE))</f>
        <v/>
      </c>
      <c r="AT82" s="160" t="str">
        <f>IF(AT81="","",VLOOKUP(AT81,'シフト記号表（勤務時間帯）'!$D$6:$X$47,21,FALSE))</f>
        <v/>
      </c>
      <c r="AU82" s="160" t="str">
        <f>IF(AU81="","",VLOOKUP(AU81,'シフト記号表（勤務時間帯）'!$D$6:$X$47,21,FALSE))</f>
        <v/>
      </c>
      <c r="AV82" s="161" t="str">
        <f>IF(AV81="","",VLOOKUP(AV81,'シフト記号表（勤務時間帯）'!$D$6:$X$47,21,FALSE))</f>
        <v/>
      </c>
      <c r="AW82" s="159" t="str">
        <f>IF(AW81="","",VLOOKUP(AW81,'シフト記号表（勤務時間帯）'!$D$6:$X$47,21,FALSE))</f>
        <v/>
      </c>
      <c r="AX82" s="160" t="str">
        <f>IF(AX81="","",VLOOKUP(AX81,'シフト記号表（勤務時間帯）'!$D$6:$X$47,21,FALSE))</f>
        <v/>
      </c>
      <c r="AY82" s="160" t="str">
        <f>IF(AY81="","",VLOOKUP(AY81,'シフト記号表（勤務時間帯）'!$D$6:$X$47,21,FALSE))</f>
        <v/>
      </c>
      <c r="AZ82" s="1199">
        <f>IF($BC$3="４週",SUM(U82:AV82),IF($BC$3="暦月",SUM(U82:AY82),""))</f>
        <v>0</v>
      </c>
      <c r="BA82" s="1200"/>
      <c r="BB82" s="1201">
        <f>IF($BC$3="４週",AZ82/4,IF($BC$3="暦月",(AZ82/($BC$8/7)),""))</f>
        <v>0</v>
      </c>
      <c r="BC82" s="1200"/>
      <c r="BD82" s="1193"/>
      <c r="BE82" s="1194"/>
      <c r="BF82" s="1194"/>
      <c r="BG82" s="1194"/>
      <c r="BH82" s="1195"/>
    </row>
    <row r="83" spans="2:60" ht="20.25" customHeight="1">
      <c r="B83" s="98"/>
      <c r="C83" s="1177"/>
      <c r="D83" s="1178"/>
      <c r="E83" s="1179"/>
      <c r="F83" s="136"/>
      <c r="G83" s="99">
        <f>C81</f>
        <v>0</v>
      </c>
      <c r="H83" s="1189"/>
      <c r="I83" s="1165"/>
      <c r="J83" s="1166"/>
      <c r="K83" s="1166"/>
      <c r="L83" s="1167"/>
      <c r="M83" s="1155"/>
      <c r="N83" s="1156"/>
      <c r="O83" s="1157"/>
      <c r="P83" s="155" t="s">
        <v>73</v>
      </c>
      <c r="Q83" s="23"/>
      <c r="R83" s="23"/>
      <c r="S83" s="15"/>
      <c r="T83" s="50"/>
      <c r="U83" s="162" t="str">
        <f>IF(U81="","",VLOOKUP(U81,'シフト記号表（勤務時間帯）'!$D$6:$Z$47,23,FALSE))</f>
        <v/>
      </c>
      <c r="V83" s="163" t="str">
        <f>IF(V81="","",VLOOKUP(V81,'シフト記号表（勤務時間帯）'!$D$6:$Z$47,23,FALSE))</f>
        <v/>
      </c>
      <c r="W83" s="163" t="str">
        <f>IF(W81="","",VLOOKUP(W81,'シフト記号表（勤務時間帯）'!$D$6:$Z$47,23,FALSE))</f>
        <v/>
      </c>
      <c r="X83" s="163" t="str">
        <f>IF(X81="","",VLOOKUP(X81,'シフト記号表（勤務時間帯）'!$D$6:$Z$47,23,FALSE))</f>
        <v/>
      </c>
      <c r="Y83" s="163" t="str">
        <f>IF(Y81="","",VLOOKUP(Y81,'シフト記号表（勤務時間帯）'!$D$6:$Z$47,23,FALSE))</f>
        <v/>
      </c>
      <c r="Z83" s="163" t="str">
        <f>IF(Z81="","",VLOOKUP(Z81,'シフト記号表（勤務時間帯）'!$D$6:$Z$47,23,FALSE))</f>
        <v/>
      </c>
      <c r="AA83" s="164" t="str">
        <f>IF(AA81="","",VLOOKUP(AA81,'シフト記号表（勤務時間帯）'!$D$6:$Z$47,23,FALSE))</f>
        <v/>
      </c>
      <c r="AB83" s="162" t="str">
        <f>IF(AB81="","",VLOOKUP(AB81,'シフト記号表（勤務時間帯）'!$D$6:$Z$47,23,FALSE))</f>
        <v/>
      </c>
      <c r="AC83" s="163" t="str">
        <f>IF(AC81="","",VLOOKUP(AC81,'シフト記号表（勤務時間帯）'!$D$6:$Z$47,23,FALSE))</f>
        <v/>
      </c>
      <c r="AD83" s="163" t="str">
        <f>IF(AD81="","",VLOOKUP(AD81,'シフト記号表（勤務時間帯）'!$D$6:$Z$47,23,FALSE))</f>
        <v/>
      </c>
      <c r="AE83" s="163" t="str">
        <f>IF(AE81="","",VLOOKUP(AE81,'シフト記号表（勤務時間帯）'!$D$6:$Z$47,23,FALSE))</f>
        <v/>
      </c>
      <c r="AF83" s="163" t="str">
        <f>IF(AF81="","",VLOOKUP(AF81,'シフト記号表（勤務時間帯）'!$D$6:$Z$47,23,FALSE))</f>
        <v/>
      </c>
      <c r="AG83" s="163" t="str">
        <f>IF(AG81="","",VLOOKUP(AG81,'シフト記号表（勤務時間帯）'!$D$6:$Z$47,23,FALSE))</f>
        <v/>
      </c>
      <c r="AH83" s="164" t="str">
        <f>IF(AH81="","",VLOOKUP(AH81,'シフト記号表（勤務時間帯）'!$D$6:$Z$47,23,FALSE))</f>
        <v/>
      </c>
      <c r="AI83" s="162" t="str">
        <f>IF(AI81="","",VLOOKUP(AI81,'シフト記号表（勤務時間帯）'!$D$6:$Z$47,23,FALSE))</f>
        <v/>
      </c>
      <c r="AJ83" s="163" t="str">
        <f>IF(AJ81="","",VLOOKUP(AJ81,'シフト記号表（勤務時間帯）'!$D$6:$Z$47,23,FALSE))</f>
        <v/>
      </c>
      <c r="AK83" s="163" t="str">
        <f>IF(AK81="","",VLOOKUP(AK81,'シフト記号表（勤務時間帯）'!$D$6:$Z$47,23,FALSE))</f>
        <v/>
      </c>
      <c r="AL83" s="163" t="str">
        <f>IF(AL81="","",VLOOKUP(AL81,'シフト記号表（勤務時間帯）'!$D$6:$Z$47,23,FALSE))</f>
        <v/>
      </c>
      <c r="AM83" s="163" t="str">
        <f>IF(AM81="","",VLOOKUP(AM81,'シフト記号表（勤務時間帯）'!$D$6:$Z$47,23,FALSE))</f>
        <v/>
      </c>
      <c r="AN83" s="163" t="str">
        <f>IF(AN81="","",VLOOKUP(AN81,'シフト記号表（勤務時間帯）'!$D$6:$Z$47,23,FALSE))</f>
        <v/>
      </c>
      <c r="AO83" s="164" t="str">
        <f>IF(AO81="","",VLOOKUP(AO81,'シフト記号表（勤務時間帯）'!$D$6:$Z$47,23,FALSE))</f>
        <v/>
      </c>
      <c r="AP83" s="162" t="str">
        <f>IF(AP81="","",VLOOKUP(AP81,'シフト記号表（勤務時間帯）'!$D$6:$Z$47,23,FALSE))</f>
        <v/>
      </c>
      <c r="AQ83" s="163" t="str">
        <f>IF(AQ81="","",VLOOKUP(AQ81,'シフト記号表（勤務時間帯）'!$D$6:$Z$47,23,FALSE))</f>
        <v/>
      </c>
      <c r="AR83" s="163" t="str">
        <f>IF(AR81="","",VLOOKUP(AR81,'シフト記号表（勤務時間帯）'!$D$6:$Z$47,23,FALSE))</f>
        <v/>
      </c>
      <c r="AS83" s="163" t="str">
        <f>IF(AS81="","",VLOOKUP(AS81,'シフト記号表（勤務時間帯）'!$D$6:$Z$47,23,FALSE))</f>
        <v/>
      </c>
      <c r="AT83" s="163" t="str">
        <f>IF(AT81="","",VLOOKUP(AT81,'シフト記号表（勤務時間帯）'!$D$6:$Z$47,23,FALSE))</f>
        <v/>
      </c>
      <c r="AU83" s="163" t="str">
        <f>IF(AU81="","",VLOOKUP(AU81,'シフト記号表（勤務時間帯）'!$D$6:$Z$47,23,FALSE))</f>
        <v/>
      </c>
      <c r="AV83" s="164" t="str">
        <f>IF(AV81="","",VLOOKUP(AV81,'シフト記号表（勤務時間帯）'!$D$6:$Z$47,23,FALSE))</f>
        <v/>
      </c>
      <c r="AW83" s="162" t="str">
        <f>IF(AW81="","",VLOOKUP(AW81,'シフト記号表（勤務時間帯）'!$D$6:$Z$47,23,FALSE))</f>
        <v/>
      </c>
      <c r="AX83" s="163" t="str">
        <f>IF(AX81="","",VLOOKUP(AX81,'シフト記号表（勤務時間帯）'!$D$6:$Z$47,23,FALSE))</f>
        <v/>
      </c>
      <c r="AY83" s="163" t="str">
        <f>IF(AY81="","",VLOOKUP(AY81,'シフト記号表（勤務時間帯）'!$D$6:$Z$47,23,FALSE))</f>
        <v/>
      </c>
      <c r="AZ83" s="1202">
        <f>IF($BC$3="４週",SUM(U83:AV83),IF($BC$3="暦月",SUM(U83:AY83),""))</f>
        <v>0</v>
      </c>
      <c r="BA83" s="1203"/>
      <c r="BB83" s="1204">
        <f>IF($BC$3="４週",AZ83/4,IF($BC$3="暦月",(AZ83/($BC$8/7)),""))</f>
        <v>0</v>
      </c>
      <c r="BC83" s="1203"/>
      <c r="BD83" s="1196"/>
      <c r="BE83" s="1197"/>
      <c r="BF83" s="1197"/>
      <c r="BG83" s="1197"/>
      <c r="BH83" s="1198"/>
    </row>
    <row r="84" spans="2:60" ht="20.25" customHeight="1">
      <c r="B84" s="100"/>
      <c r="C84" s="1171"/>
      <c r="D84" s="1172"/>
      <c r="E84" s="1173"/>
      <c r="F84" s="137"/>
      <c r="G84" s="101"/>
      <c r="H84" s="1247"/>
      <c r="I84" s="1159"/>
      <c r="J84" s="1160"/>
      <c r="K84" s="1160"/>
      <c r="L84" s="1161"/>
      <c r="M84" s="1149"/>
      <c r="N84" s="1150"/>
      <c r="O84" s="1151"/>
      <c r="P84" s="40" t="s">
        <v>18</v>
      </c>
      <c r="Q84" s="41"/>
      <c r="R84" s="41"/>
      <c r="S84" s="42"/>
      <c r="T84" s="53"/>
      <c r="U84" s="165"/>
      <c r="V84" s="166"/>
      <c r="W84" s="166"/>
      <c r="X84" s="166"/>
      <c r="Y84" s="166"/>
      <c r="Z84" s="166"/>
      <c r="AA84" s="167"/>
      <c r="AB84" s="165"/>
      <c r="AC84" s="166"/>
      <c r="AD84" s="166"/>
      <c r="AE84" s="166"/>
      <c r="AF84" s="166"/>
      <c r="AG84" s="166"/>
      <c r="AH84" s="167"/>
      <c r="AI84" s="165"/>
      <c r="AJ84" s="166"/>
      <c r="AK84" s="166"/>
      <c r="AL84" s="166"/>
      <c r="AM84" s="166"/>
      <c r="AN84" s="166"/>
      <c r="AO84" s="167"/>
      <c r="AP84" s="165"/>
      <c r="AQ84" s="166"/>
      <c r="AR84" s="166"/>
      <c r="AS84" s="166"/>
      <c r="AT84" s="166"/>
      <c r="AU84" s="166"/>
      <c r="AV84" s="167"/>
      <c r="AW84" s="165"/>
      <c r="AX84" s="166"/>
      <c r="AY84" s="166"/>
      <c r="AZ84" s="1158"/>
      <c r="BA84" s="1146"/>
      <c r="BB84" s="1145"/>
      <c r="BC84" s="1146"/>
      <c r="BD84" s="1190"/>
      <c r="BE84" s="1191"/>
      <c r="BF84" s="1191"/>
      <c r="BG84" s="1191"/>
      <c r="BH84" s="1192"/>
    </row>
    <row r="85" spans="2:60" ht="20.25" customHeight="1">
      <c r="B85" s="96">
        <f>B82+1</f>
        <v>22</v>
      </c>
      <c r="C85" s="1174"/>
      <c r="D85" s="1175"/>
      <c r="E85" s="1176"/>
      <c r="F85" s="95">
        <f>C84</f>
        <v>0</v>
      </c>
      <c r="G85" s="97"/>
      <c r="H85" s="1184"/>
      <c r="I85" s="1162"/>
      <c r="J85" s="1163"/>
      <c r="K85" s="1163"/>
      <c r="L85" s="1164"/>
      <c r="M85" s="1152"/>
      <c r="N85" s="1153"/>
      <c r="O85" s="1154"/>
      <c r="P85" s="20" t="s">
        <v>72</v>
      </c>
      <c r="Q85" s="21"/>
      <c r="R85" s="21"/>
      <c r="S85" s="16"/>
      <c r="T85" s="46"/>
      <c r="U85" s="159" t="str">
        <f>IF(U84="","",VLOOKUP(U84,'シフト記号表（勤務時間帯）'!$D$6:$X$47,21,FALSE))</f>
        <v/>
      </c>
      <c r="V85" s="160" t="str">
        <f>IF(V84="","",VLOOKUP(V84,'シフト記号表（勤務時間帯）'!$D$6:$X$47,21,FALSE))</f>
        <v/>
      </c>
      <c r="W85" s="160" t="str">
        <f>IF(W84="","",VLOOKUP(W84,'シフト記号表（勤務時間帯）'!$D$6:$X$47,21,FALSE))</f>
        <v/>
      </c>
      <c r="X85" s="160" t="str">
        <f>IF(X84="","",VLOOKUP(X84,'シフト記号表（勤務時間帯）'!$D$6:$X$47,21,FALSE))</f>
        <v/>
      </c>
      <c r="Y85" s="160" t="str">
        <f>IF(Y84="","",VLOOKUP(Y84,'シフト記号表（勤務時間帯）'!$D$6:$X$47,21,FALSE))</f>
        <v/>
      </c>
      <c r="Z85" s="160" t="str">
        <f>IF(Z84="","",VLOOKUP(Z84,'シフト記号表（勤務時間帯）'!$D$6:$X$47,21,FALSE))</f>
        <v/>
      </c>
      <c r="AA85" s="161" t="str">
        <f>IF(AA84="","",VLOOKUP(AA84,'シフト記号表（勤務時間帯）'!$D$6:$X$47,21,FALSE))</f>
        <v/>
      </c>
      <c r="AB85" s="159" t="str">
        <f>IF(AB84="","",VLOOKUP(AB84,'シフト記号表（勤務時間帯）'!$D$6:$X$47,21,FALSE))</f>
        <v/>
      </c>
      <c r="AC85" s="160" t="str">
        <f>IF(AC84="","",VLOOKUP(AC84,'シフト記号表（勤務時間帯）'!$D$6:$X$47,21,FALSE))</f>
        <v/>
      </c>
      <c r="AD85" s="160" t="str">
        <f>IF(AD84="","",VLOOKUP(AD84,'シフト記号表（勤務時間帯）'!$D$6:$X$47,21,FALSE))</f>
        <v/>
      </c>
      <c r="AE85" s="160" t="str">
        <f>IF(AE84="","",VLOOKUP(AE84,'シフト記号表（勤務時間帯）'!$D$6:$X$47,21,FALSE))</f>
        <v/>
      </c>
      <c r="AF85" s="160" t="str">
        <f>IF(AF84="","",VLOOKUP(AF84,'シフト記号表（勤務時間帯）'!$D$6:$X$47,21,FALSE))</f>
        <v/>
      </c>
      <c r="AG85" s="160" t="str">
        <f>IF(AG84="","",VLOOKUP(AG84,'シフト記号表（勤務時間帯）'!$D$6:$X$47,21,FALSE))</f>
        <v/>
      </c>
      <c r="AH85" s="161" t="str">
        <f>IF(AH84="","",VLOOKUP(AH84,'シフト記号表（勤務時間帯）'!$D$6:$X$47,21,FALSE))</f>
        <v/>
      </c>
      <c r="AI85" s="159" t="str">
        <f>IF(AI84="","",VLOOKUP(AI84,'シフト記号表（勤務時間帯）'!$D$6:$X$47,21,FALSE))</f>
        <v/>
      </c>
      <c r="AJ85" s="160" t="str">
        <f>IF(AJ84="","",VLOOKUP(AJ84,'シフト記号表（勤務時間帯）'!$D$6:$X$47,21,FALSE))</f>
        <v/>
      </c>
      <c r="AK85" s="160" t="str">
        <f>IF(AK84="","",VLOOKUP(AK84,'シフト記号表（勤務時間帯）'!$D$6:$X$47,21,FALSE))</f>
        <v/>
      </c>
      <c r="AL85" s="160" t="str">
        <f>IF(AL84="","",VLOOKUP(AL84,'シフト記号表（勤務時間帯）'!$D$6:$X$47,21,FALSE))</f>
        <v/>
      </c>
      <c r="AM85" s="160" t="str">
        <f>IF(AM84="","",VLOOKUP(AM84,'シフト記号表（勤務時間帯）'!$D$6:$X$47,21,FALSE))</f>
        <v/>
      </c>
      <c r="AN85" s="160" t="str">
        <f>IF(AN84="","",VLOOKUP(AN84,'シフト記号表（勤務時間帯）'!$D$6:$X$47,21,FALSE))</f>
        <v/>
      </c>
      <c r="AO85" s="161" t="str">
        <f>IF(AO84="","",VLOOKUP(AO84,'シフト記号表（勤務時間帯）'!$D$6:$X$47,21,FALSE))</f>
        <v/>
      </c>
      <c r="AP85" s="159" t="str">
        <f>IF(AP84="","",VLOOKUP(AP84,'シフト記号表（勤務時間帯）'!$D$6:$X$47,21,FALSE))</f>
        <v/>
      </c>
      <c r="AQ85" s="160" t="str">
        <f>IF(AQ84="","",VLOOKUP(AQ84,'シフト記号表（勤務時間帯）'!$D$6:$X$47,21,FALSE))</f>
        <v/>
      </c>
      <c r="AR85" s="160" t="str">
        <f>IF(AR84="","",VLOOKUP(AR84,'シフト記号表（勤務時間帯）'!$D$6:$X$47,21,FALSE))</f>
        <v/>
      </c>
      <c r="AS85" s="160" t="str">
        <f>IF(AS84="","",VLOOKUP(AS84,'シフト記号表（勤務時間帯）'!$D$6:$X$47,21,FALSE))</f>
        <v/>
      </c>
      <c r="AT85" s="160" t="str">
        <f>IF(AT84="","",VLOOKUP(AT84,'シフト記号表（勤務時間帯）'!$D$6:$X$47,21,FALSE))</f>
        <v/>
      </c>
      <c r="AU85" s="160" t="str">
        <f>IF(AU84="","",VLOOKUP(AU84,'シフト記号表（勤務時間帯）'!$D$6:$X$47,21,FALSE))</f>
        <v/>
      </c>
      <c r="AV85" s="161" t="str">
        <f>IF(AV84="","",VLOOKUP(AV84,'シフト記号表（勤務時間帯）'!$D$6:$X$47,21,FALSE))</f>
        <v/>
      </c>
      <c r="AW85" s="159" t="str">
        <f>IF(AW84="","",VLOOKUP(AW84,'シフト記号表（勤務時間帯）'!$D$6:$X$47,21,FALSE))</f>
        <v/>
      </c>
      <c r="AX85" s="160" t="str">
        <f>IF(AX84="","",VLOOKUP(AX84,'シフト記号表（勤務時間帯）'!$D$6:$X$47,21,FALSE))</f>
        <v/>
      </c>
      <c r="AY85" s="160" t="str">
        <f>IF(AY84="","",VLOOKUP(AY84,'シフト記号表（勤務時間帯）'!$D$6:$X$47,21,FALSE))</f>
        <v/>
      </c>
      <c r="AZ85" s="1199">
        <f>IF($BC$3="４週",SUM(U85:AV85),IF($BC$3="暦月",SUM(U85:AY85),""))</f>
        <v>0</v>
      </c>
      <c r="BA85" s="1200"/>
      <c r="BB85" s="1201">
        <f>IF($BC$3="４週",AZ85/4,IF($BC$3="暦月",(AZ85/($BC$8/7)),""))</f>
        <v>0</v>
      </c>
      <c r="BC85" s="1200"/>
      <c r="BD85" s="1193"/>
      <c r="BE85" s="1194"/>
      <c r="BF85" s="1194"/>
      <c r="BG85" s="1194"/>
      <c r="BH85" s="1195"/>
    </row>
    <row r="86" spans="2:60" ht="20.25" customHeight="1">
      <c r="B86" s="98"/>
      <c r="C86" s="1177"/>
      <c r="D86" s="1178"/>
      <c r="E86" s="1179"/>
      <c r="F86" s="136"/>
      <c r="G86" s="99">
        <f>C84</f>
        <v>0</v>
      </c>
      <c r="H86" s="1189"/>
      <c r="I86" s="1165"/>
      <c r="J86" s="1166"/>
      <c r="K86" s="1166"/>
      <c r="L86" s="1167"/>
      <c r="M86" s="1155"/>
      <c r="N86" s="1156"/>
      <c r="O86" s="1157"/>
      <c r="P86" s="155" t="s">
        <v>73</v>
      </c>
      <c r="Q86" s="23"/>
      <c r="R86" s="23"/>
      <c r="S86" s="15"/>
      <c r="T86" s="50"/>
      <c r="U86" s="162" t="str">
        <f>IF(U84="","",VLOOKUP(U84,'シフト記号表（勤務時間帯）'!$D$6:$Z$47,23,FALSE))</f>
        <v/>
      </c>
      <c r="V86" s="163" t="str">
        <f>IF(V84="","",VLOOKUP(V84,'シフト記号表（勤務時間帯）'!$D$6:$Z$47,23,FALSE))</f>
        <v/>
      </c>
      <c r="W86" s="163" t="str">
        <f>IF(W84="","",VLOOKUP(W84,'シフト記号表（勤務時間帯）'!$D$6:$Z$47,23,FALSE))</f>
        <v/>
      </c>
      <c r="X86" s="163" t="str">
        <f>IF(X84="","",VLOOKUP(X84,'シフト記号表（勤務時間帯）'!$D$6:$Z$47,23,FALSE))</f>
        <v/>
      </c>
      <c r="Y86" s="163" t="str">
        <f>IF(Y84="","",VLOOKUP(Y84,'シフト記号表（勤務時間帯）'!$D$6:$Z$47,23,FALSE))</f>
        <v/>
      </c>
      <c r="Z86" s="163" t="str">
        <f>IF(Z84="","",VLOOKUP(Z84,'シフト記号表（勤務時間帯）'!$D$6:$Z$47,23,FALSE))</f>
        <v/>
      </c>
      <c r="AA86" s="164" t="str">
        <f>IF(AA84="","",VLOOKUP(AA84,'シフト記号表（勤務時間帯）'!$D$6:$Z$47,23,FALSE))</f>
        <v/>
      </c>
      <c r="AB86" s="162" t="str">
        <f>IF(AB84="","",VLOOKUP(AB84,'シフト記号表（勤務時間帯）'!$D$6:$Z$47,23,FALSE))</f>
        <v/>
      </c>
      <c r="AC86" s="163" t="str">
        <f>IF(AC84="","",VLOOKUP(AC84,'シフト記号表（勤務時間帯）'!$D$6:$Z$47,23,FALSE))</f>
        <v/>
      </c>
      <c r="AD86" s="163" t="str">
        <f>IF(AD84="","",VLOOKUP(AD84,'シフト記号表（勤務時間帯）'!$D$6:$Z$47,23,FALSE))</f>
        <v/>
      </c>
      <c r="AE86" s="163" t="str">
        <f>IF(AE84="","",VLOOKUP(AE84,'シフト記号表（勤務時間帯）'!$D$6:$Z$47,23,FALSE))</f>
        <v/>
      </c>
      <c r="AF86" s="163" t="str">
        <f>IF(AF84="","",VLOOKUP(AF84,'シフト記号表（勤務時間帯）'!$D$6:$Z$47,23,FALSE))</f>
        <v/>
      </c>
      <c r="AG86" s="163" t="str">
        <f>IF(AG84="","",VLOOKUP(AG84,'シフト記号表（勤務時間帯）'!$D$6:$Z$47,23,FALSE))</f>
        <v/>
      </c>
      <c r="AH86" s="164" t="str">
        <f>IF(AH84="","",VLOOKUP(AH84,'シフト記号表（勤務時間帯）'!$D$6:$Z$47,23,FALSE))</f>
        <v/>
      </c>
      <c r="AI86" s="162" t="str">
        <f>IF(AI84="","",VLOOKUP(AI84,'シフト記号表（勤務時間帯）'!$D$6:$Z$47,23,FALSE))</f>
        <v/>
      </c>
      <c r="AJ86" s="163" t="str">
        <f>IF(AJ84="","",VLOOKUP(AJ84,'シフト記号表（勤務時間帯）'!$D$6:$Z$47,23,FALSE))</f>
        <v/>
      </c>
      <c r="AK86" s="163" t="str">
        <f>IF(AK84="","",VLOOKUP(AK84,'シフト記号表（勤務時間帯）'!$D$6:$Z$47,23,FALSE))</f>
        <v/>
      </c>
      <c r="AL86" s="163" t="str">
        <f>IF(AL84="","",VLOOKUP(AL84,'シフト記号表（勤務時間帯）'!$D$6:$Z$47,23,FALSE))</f>
        <v/>
      </c>
      <c r="AM86" s="163" t="str">
        <f>IF(AM84="","",VLOOKUP(AM84,'シフト記号表（勤務時間帯）'!$D$6:$Z$47,23,FALSE))</f>
        <v/>
      </c>
      <c r="AN86" s="163" t="str">
        <f>IF(AN84="","",VLOOKUP(AN84,'シフト記号表（勤務時間帯）'!$D$6:$Z$47,23,FALSE))</f>
        <v/>
      </c>
      <c r="AO86" s="164" t="str">
        <f>IF(AO84="","",VLOOKUP(AO84,'シフト記号表（勤務時間帯）'!$D$6:$Z$47,23,FALSE))</f>
        <v/>
      </c>
      <c r="AP86" s="162" t="str">
        <f>IF(AP84="","",VLOOKUP(AP84,'シフト記号表（勤務時間帯）'!$D$6:$Z$47,23,FALSE))</f>
        <v/>
      </c>
      <c r="AQ86" s="163" t="str">
        <f>IF(AQ84="","",VLOOKUP(AQ84,'シフト記号表（勤務時間帯）'!$D$6:$Z$47,23,FALSE))</f>
        <v/>
      </c>
      <c r="AR86" s="163" t="str">
        <f>IF(AR84="","",VLOOKUP(AR84,'シフト記号表（勤務時間帯）'!$D$6:$Z$47,23,FALSE))</f>
        <v/>
      </c>
      <c r="AS86" s="163" t="str">
        <f>IF(AS84="","",VLOOKUP(AS84,'シフト記号表（勤務時間帯）'!$D$6:$Z$47,23,FALSE))</f>
        <v/>
      </c>
      <c r="AT86" s="163" t="str">
        <f>IF(AT84="","",VLOOKUP(AT84,'シフト記号表（勤務時間帯）'!$D$6:$Z$47,23,FALSE))</f>
        <v/>
      </c>
      <c r="AU86" s="163" t="str">
        <f>IF(AU84="","",VLOOKUP(AU84,'シフト記号表（勤務時間帯）'!$D$6:$Z$47,23,FALSE))</f>
        <v/>
      </c>
      <c r="AV86" s="164" t="str">
        <f>IF(AV84="","",VLOOKUP(AV84,'シフト記号表（勤務時間帯）'!$D$6:$Z$47,23,FALSE))</f>
        <v/>
      </c>
      <c r="AW86" s="162" t="str">
        <f>IF(AW84="","",VLOOKUP(AW84,'シフト記号表（勤務時間帯）'!$D$6:$Z$47,23,FALSE))</f>
        <v/>
      </c>
      <c r="AX86" s="163" t="str">
        <f>IF(AX84="","",VLOOKUP(AX84,'シフト記号表（勤務時間帯）'!$D$6:$Z$47,23,FALSE))</f>
        <v/>
      </c>
      <c r="AY86" s="163" t="str">
        <f>IF(AY84="","",VLOOKUP(AY84,'シフト記号表（勤務時間帯）'!$D$6:$Z$47,23,FALSE))</f>
        <v/>
      </c>
      <c r="AZ86" s="1202">
        <f>IF($BC$3="４週",SUM(U86:AV86),IF($BC$3="暦月",SUM(U86:AY86),""))</f>
        <v>0</v>
      </c>
      <c r="BA86" s="1203"/>
      <c r="BB86" s="1204">
        <f>IF($BC$3="４週",AZ86/4,IF($BC$3="暦月",(AZ86/($BC$8/7)),""))</f>
        <v>0</v>
      </c>
      <c r="BC86" s="1203"/>
      <c r="BD86" s="1196"/>
      <c r="BE86" s="1197"/>
      <c r="BF86" s="1197"/>
      <c r="BG86" s="1197"/>
      <c r="BH86" s="1198"/>
    </row>
    <row r="87" spans="2:60" ht="20.25" customHeight="1">
      <c r="B87" s="100"/>
      <c r="C87" s="1171"/>
      <c r="D87" s="1172"/>
      <c r="E87" s="1173"/>
      <c r="F87" s="137"/>
      <c r="G87" s="101"/>
      <c r="H87" s="1247"/>
      <c r="I87" s="1159"/>
      <c r="J87" s="1160"/>
      <c r="K87" s="1160"/>
      <c r="L87" s="1161"/>
      <c r="M87" s="1149"/>
      <c r="N87" s="1150"/>
      <c r="O87" s="1151"/>
      <c r="P87" s="40" t="s">
        <v>18</v>
      </c>
      <c r="Q87" s="41"/>
      <c r="R87" s="41"/>
      <c r="S87" s="42"/>
      <c r="T87" s="53"/>
      <c r="U87" s="165"/>
      <c r="V87" s="166"/>
      <c r="W87" s="166"/>
      <c r="X87" s="166"/>
      <c r="Y87" s="166"/>
      <c r="Z87" s="166"/>
      <c r="AA87" s="167"/>
      <c r="AB87" s="165"/>
      <c r="AC87" s="166"/>
      <c r="AD87" s="166"/>
      <c r="AE87" s="166"/>
      <c r="AF87" s="166"/>
      <c r="AG87" s="166"/>
      <c r="AH87" s="167"/>
      <c r="AI87" s="165"/>
      <c r="AJ87" s="166"/>
      <c r="AK87" s="166"/>
      <c r="AL87" s="166"/>
      <c r="AM87" s="166"/>
      <c r="AN87" s="166"/>
      <c r="AO87" s="167"/>
      <c r="AP87" s="165"/>
      <c r="AQ87" s="166"/>
      <c r="AR87" s="166"/>
      <c r="AS87" s="166"/>
      <c r="AT87" s="166"/>
      <c r="AU87" s="166"/>
      <c r="AV87" s="167"/>
      <c r="AW87" s="165"/>
      <c r="AX87" s="166"/>
      <c r="AY87" s="166"/>
      <c r="AZ87" s="1158"/>
      <c r="BA87" s="1146"/>
      <c r="BB87" s="1145"/>
      <c r="BC87" s="1146"/>
      <c r="BD87" s="1190"/>
      <c r="BE87" s="1191"/>
      <c r="BF87" s="1191"/>
      <c r="BG87" s="1191"/>
      <c r="BH87" s="1192"/>
    </row>
    <row r="88" spans="2:60" ht="20.25" customHeight="1">
      <c r="B88" s="96">
        <f>B85+1</f>
        <v>23</v>
      </c>
      <c r="C88" s="1174"/>
      <c r="D88" s="1175"/>
      <c r="E88" s="1176"/>
      <c r="F88" s="95">
        <f>C87</f>
        <v>0</v>
      </c>
      <c r="G88" s="97"/>
      <c r="H88" s="1184"/>
      <c r="I88" s="1162"/>
      <c r="J88" s="1163"/>
      <c r="K88" s="1163"/>
      <c r="L88" s="1164"/>
      <c r="M88" s="1152"/>
      <c r="N88" s="1153"/>
      <c r="O88" s="1154"/>
      <c r="P88" s="20" t="s">
        <v>72</v>
      </c>
      <c r="Q88" s="21"/>
      <c r="R88" s="21"/>
      <c r="S88" s="16"/>
      <c r="T88" s="46"/>
      <c r="U88" s="159" t="str">
        <f>IF(U87="","",VLOOKUP(U87,'シフト記号表（勤務時間帯）'!$D$6:$X$47,21,FALSE))</f>
        <v/>
      </c>
      <c r="V88" s="160" t="str">
        <f>IF(V87="","",VLOOKUP(V87,'シフト記号表（勤務時間帯）'!$D$6:$X$47,21,FALSE))</f>
        <v/>
      </c>
      <c r="W88" s="160" t="str">
        <f>IF(W87="","",VLOOKUP(W87,'シフト記号表（勤務時間帯）'!$D$6:$X$47,21,FALSE))</f>
        <v/>
      </c>
      <c r="X88" s="160" t="str">
        <f>IF(X87="","",VLOOKUP(X87,'シフト記号表（勤務時間帯）'!$D$6:$X$47,21,FALSE))</f>
        <v/>
      </c>
      <c r="Y88" s="160" t="str">
        <f>IF(Y87="","",VLOOKUP(Y87,'シフト記号表（勤務時間帯）'!$D$6:$X$47,21,FALSE))</f>
        <v/>
      </c>
      <c r="Z88" s="160" t="str">
        <f>IF(Z87="","",VLOOKUP(Z87,'シフト記号表（勤務時間帯）'!$D$6:$X$47,21,FALSE))</f>
        <v/>
      </c>
      <c r="AA88" s="161" t="str">
        <f>IF(AA87="","",VLOOKUP(AA87,'シフト記号表（勤務時間帯）'!$D$6:$X$47,21,FALSE))</f>
        <v/>
      </c>
      <c r="AB88" s="159" t="str">
        <f>IF(AB87="","",VLOOKUP(AB87,'シフト記号表（勤務時間帯）'!$D$6:$X$47,21,FALSE))</f>
        <v/>
      </c>
      <c r="AC88" s="160" t="str">
        <f>IF(AC87="","",VLOOKUP(AC87,'シフト記号表（勤務時間帯）'!$D$6:$X$47,21,FALSE))</f>
        <v/>
      </c>
      <c r="AD88" s="160" t="str">
        <f>IF(AD87="","",VLOOKUP(AD87,'シフト記号表（勤務時間帯）'!$D$6:$X$47,21,FALSE))</f>
        <v/>
      </c>
      <c r="AE88" s="160" t="str">
        <f>IF(AE87="","",VLOOKUP(AE87,'シフト記号表（勤務時間帯）'!$D$6:$X$47,21,FALSE))</f>
        <v/>
      </c>
      <c r="AF88" s="160" t="str">
        <f>IF(AF87="","",VLOOKUP(AF87,'シフト記号表（勤務時間帯）'!$D$6:$X$47,21,FALSE))</f>
        <v/>
      </c>
      <c r="AG88" s="160" t="str">
        <f>IF(AG87="","",VLOOKUP(AG87,'シフト記号表（勤務時間帯）'!$D$6:$X$47,21,FALSE))</f>
        <v/>
      </c>
      <c r="AH88" s="161" t="str">
        <f>IF(AH87="","",VLOOKUP(AH87,'シフト記号表（勤務時間帯）'!$D$6:$X$47,21,FALSE))</f>
        <v/>
      </c>
      <c r="AI88" s="159" t="str">
        <f>IF(AI87="","",VLOOKUP(AI87,'シフト記号表（勤務時間帯）'!$D$6:$X$47,21,FALSE))</f>
        <v/>
      </c>
      <c r="AJ88" s="160" t="str">
        <f>IF(AJ87="","",VLOOKUP(AJ87,'シフト記号表（勤務時間帯）'!$D$6:$X$47,21,FALSE))</f>
        <v/>
      </c>
      <c r="AK88" s="160" t="str">
        <f>IF(AK87="","",VLOOKUP(AK87,'シフト記号表（勤務時間帯）'!$D$6:$X$47,21,FALSE))</f>
        <v/>
      </c>
      <c r="AL88" s="160" t="str">
        <f>IF(AL87="","",VLOOKUP(AL87,'シフト記号表（勤務時間帯）'!$D$6:$X$47,21,FALSE))</f>
        <v/>
      </c>
      <c r="AM88" s="160" t="str">
        <f>IF(AM87="","",VLOOKUP(AM87,'シフト記号表（勤務時間帯）'!$D$6:$X$47,21,FALSE))</f>
        <v/>
      </c>
      <c r="AN88" s="160" t="str">
        <f>IF(AN87="","",VLOOKUP(AN87,'シフト記号表（勤務時間帯）'!$D$6:$X$47,21,FALSE))</f>
        <v/>
      </c>
      <c r="AO88" s="161" t="str">
        <f>IF(AO87="","",VLOOKUP(AO87,'シフト記号表（勤務時間帯）'!$D$6:$X$47,21,FALSE))</f>
        <v/>
      </c>
      <c r="AP88" s="159" t="str">
        <f>IF(AP87="","",VLOOKUP(AP87,'シフト記号表（勤務時間帯）'!$D$6:$X$47,21,FALSE))</f>
        <v/>
      </c>
      <c r="AQ88" s="160" t="str">
        <f>IF(AQ87="","",VLOOKUP(AQ87,'シフト記号表（勤務時間帯）'!$D$6:$X$47,21,FALSE))</f>
        <v/>
      </c>
      <c r="AR88" s="160" t="str">
        <f>IF(AR87="","",VLOOKUP(AR87,'シフト記号表（勤務時間帯）'!$D$6:$X$47,21,FALSE))</f>
        <v/>
      </c>
      <c r="AS88" s="160" t="str">
        <f>IF(AS87="","",VLOOKUP(AS87,'シフト記号表（勤務時間帯）'!$D$6:$X$47,21,FALSE))</f>
        <v/>
      </c>
      <c r="AT88" s="160" t="str">
        <f>IF(AT87="","",VLOOKUP(AT87,'シフト記号表（勤務時間帯）'!$D$6:$X$47,21,FALSE))</f>
        <v/>
      </c>
      <c r="AU88" s="160" t="str">
        <f>IF(AU87="","",VLOOKUP(AU87,'シフト記号表（勤務時間帯）'!$D$6:$X$47,21,FALSE))</f>
        <v/>
      </c>
      <c r="AV88" s="161" t="str">
        <f>IF(AV87="","",VLOOKUP(AV87,'シフト記号表（勤務時間帯）'!$D$6:$X$47,21,FALSE))</f>
        <v/>
      </c>
      <c r="AW88" s="159" t="str">
        <f>IF(AW87="","",VLOOKUP(AW87,'シフト記号表（勤務時間帯）'!$D$6:$X$47,21,FALSE))</f>
        <v/>
      </c>
      <c r="AX88" s="160" t="str">
        <f>IF(AX87="","",VLOOKUP(AX87,'シフト記号表（勤務時間帯）'!$D$6:$X$47,21,FALSE))</f>
        <v/>
      </c>
      <c r="AY88" s="160" t="str">
        <f>IF(AY87="","",VLOOKUP(AY87,'シフト記号表（勤務時間帯）'!$D$6:$X$47,21,FALSE))</f>
        <v/>
      </c>
      <c r="AZ88" s="1199">
        <f>IF($BC$3="４週",SUM(U88:AV88),IF($BC$3="暦月",SUM(U88:AY88),""))</f>
        <v>0</v>
      </c>
      <c r="BA88" s="1200"/>
      <c r="BB88" s="1201">
        <f>IF($BC$3="４週",AZ88/4,IF($BC$3="暦月",(AZ88/($BC$8/7)),""))</f>
        <v>0</v>
      </c>
      <c r="BC88" s="1200"/>
      <c r="BD88" s="1193"/>
      <c r="BE88" s="1194"/>
      <c r="BF88" s="1194"/>
      <c r="BG88" s="1194"/>
      <c r="BH88" s="1195"/>
    </row>
    <row r="89" spans="2:60" ht="20.25" customHeight="1">
      <c r="B89" s="98"/>
      <c r="C89" s="1177"/>
      <c r="D89" s="1178"/>
      <c r="E89" s="1179"/>
      <c r="F89" s="136"/>
      <c r="G89" s="99">
        <f>C87</f>
        <v>0</v>
      </c>
      <c r="H89" s="1189"/>
      <c r="I89" s="1165"/>
      <c r="J89" s="1166"/>
      <c r="K89" s="1166"/>
      <c r="L89" s="1167"/>
      <c r="M89" s="1155"/>
      <c r="N89" s="1156"/>
      <c r="O89" s="1157"/>
      <c r="P89" s="155" t="s">
        <v>73</v>
      </c>
      <c r="Q89" s="23"/>
      <c r="R89" s="23"/>
      <c r="S89" s="15"/>
      <c r="T89" s="50"/>
      <c r="U89" s="162" t="str">
        <f>IF(U87="","",VLOOKUP(U87,'シフト記号表（勤務時間帯）'!$D$6:$Z$47,23,FALSE))</f>
        <v/>
      </c>
      <c r="V89" s="163" t="str">
        <f>IF(V87="","",VLOOKUP(V87,'シフト記号表（勤務時間帯）'!$D$6:$Z$47,23,FALSE))</f>
        <v/>
      </c>
      <c r="W89" s="163" t="str">
        <f>IF(W87="","",VLOOKUP(W87,'シフト記号表（勤務時間帯）'!$D$6:$Z$47,23,FALSE))</f>
        <v/>
      </c>
      <c r="X89" s="163" t="str">
        <f>IF(X87="","",VLOOKUP(X87,'シフト記号表（勤務時間帯）'!$D$6:$Z$47,23,FALSE))</f>
        <v/>
      </c>
      <c r="Y89" s="163" t="str">
        <f>IF(Y87="","",VLOOKUP(Y87,'シフト記号表（勤務時間帯）'!$D$6:$Z$47,23,FALSE))</f>
        <v/>
      </c>
      <c r="Z89" s="163" t="str">
        <f>IF(Z87="","",VLOOKUP(Z87,'シフト記号表（勤務時間帯）'!$D$6:$Z$47,23,FALSE))</f>
        <v/>
      </c>
      <c r="AA89" s="164" t="str">
        <f>IF(AA87="","",VLOOKUP(AA87,'シフト記号表（勤務時間帯）'!$D$6:$Z$47,23,FALSE))</f>
        <v/>
      </c>
      <c r="AB89" s="162" t="str">
        <f>IF(AB87="","",VLOOKUP(AB87,'シフト記号表（勤務時間帯）'!$D$6:$Z$47,23,FALSE))</f>
        <v/>
      </c>
      <c r="AC89" s="163" t="str">
        <f>IF(AC87="","",VLOOKUP(AC87,'シフト記号表（勤務時間帯）'!$D$6:$Z$47,23,FALSE))</f>
        <v/>
      </c>
      <c r="AD89" s="163" t="str">
        <f>IF(AD87="","",VLOOKUP(AD87,'シフト記号表（勤務時間帯）'!$D$6:$Z$47,23,FALSE))</f>
        <v/>
      </c>
      <c r="AE89" s="163" t="str">
        <f>IF(AE87="","",VLOOKUP(AE87,'シフト記号表（勤務時間帯）'!$D$6:$Z$47,23,FALSE))</f>
        <v/>
      </c>
      <c r="AF89" s="163" t="str">
        <f>IF(AF87="","",VLOOKUP(AF87,'シフト記号表（勤務時間帯）'!$D$6:$Z$47,23,FALSE))</f>
        <v/>
      </c>
      <c r="AG89" s="163" t="str">
        <f>IF(AG87="","",VLOOKUP(AG87,'シフト記号表（勤務時間帯）'!$D$6:$Z$47,23,FALSE))</f>
        <v/>
      </c>
      <c r="AH89" s="164" t="str">
        <f>IF(AH87="","",VLOOKUP(AH87,'シフト記号表（勤務時間帯）'!$D$6:$Z$47,23,FALSE))</f>
        <v/>
      </c>
      <c r="AI89" s="162" t="str">
        <f>IF(AI87="","",VLOOKUP(AI87,'シフト記号表（勤務時間帯）'!$D$6:$Z$47,23,FALSE))</f>
        <v/>
      </c>
      <c r="AJ89" s="163" t="str">
        <f>IF(AJ87="","",VLOOKUP(AJ87,'シフト記号表（勤務時間帯）'!$D$6:$Z$47,23,FALSE))</f>
        <v/>
      </c>
      <c r="AK89" s="163" t="str">
        <f>IF(AK87="","",VLOOKUP(AK87,'シフト記号表（勤務時間帯）'!$D$6:$Z$47,23,FALSE))</f>
        <v/>
      </c>
      <c r="AL89" s="163" t="str">
        <f>IF(AL87="","",VLOOKUP(AL87,'シフト記号表（勤務時間帯）'!$D$6:$Z$47,23,FALSE))</f>
        <v/>
      </c>
      <c r="AM89" s="163" t="str">
        <f>IF(AM87="","",VLOOKUP(AM87,'シフト記号表（勤務時間帯）'!$D$6:$Z$47,23,FALSE))</f>
        <v/>
      </c>
      <c r="AN89" s="163" t="str">
        <f>IF(AN87="","",VLOOKUP(AN87,'シフト記号表（勤務時間帯）'!$D$6:$Z$47,23,FALSE))</f>
        <v/>
      </c>
      <c r="AO89" s="164" t="str">
        <f>IF(AO87="","",VLOOKUP(AO87,'シフト記号表（勤務時間帯）'!$D$6:$Z$47,23,FALSE))</f>
        <v/>
      </c>
      <c r="AP89" s="162" t="str">
        <f>IF(AP87="","",VLOOKUP(AP87,'シフト記号表（勤務時間帯）'!$D$6:$Z$47,23,FALSE))</f>
        <v/>
      </c>
      <c r="AQ89" s="163" t="str">
        <f>IF(AQ87="","",VLOOKUP(AQ87,'シフト記号表（勤務時間帯）'!$D$6:$Z$47,23,FALSE))</f>
        <v/>
      </c>
      <c r="AR89" s="163" t="str">
        <f>IF(AR87="","",VLOOKUP(AR87,'シフト記号表（勤務時間帯）'!$D$6:$Z$47,23,FALSE))</f>
        <v/>
      </c>
      <c r="AS89" s="163" t="str">
        <f>IF(AS87="","",VLOOKUP(AS87,'シフト記号表（勤務時間帯）'!$D$6:$Z$47,23,FALSE))</f>
        <v/>
      </c>
      <c r="AT89" s="163" t="str">
        <f>IF(AT87="","",VLOOKUP(AT87,'シフト記号表（勤務時間帯）'!$D$6:$Z$47,23,FALSE))</f>
        <v/>
      </c>
      <c r="AU89" s="163" t="str">
        <f>IF(AU87="","",VLOOKUP(AU87,'シフト記号表（勤務時間帯）'!$D$6:$Z$47,23,FALSE))</f>
        <v/>
      </c>
      <c r="AV89" s="164" t="str">
        <f>IF(AV87="","",VLOOKUP(AV87,'シフト記号表（勤務時間帯）'!$D$6:$Z$47,23,FALSE))</f>
        <v/>
      </c>
      <c r="AW89" s="162" t="str">
        <f>IF(AW87="","",VLOOKUP(AW87,'シフト記号表（勤務時間帯）'!$D$6:$Z$47,23,FALSE))</f>
        <v/>
      </c>
      <c r="AX89" s="163" t="str">
        <f>IF(AX87="","",VLOOKUP(AX87,'シフト記号表（勤務時間帯）'!$D$6:$Z$47,23,FALSE))</f>
        <v/>
      </c>
      <c r="AY89" s="163" t="str">
        <f>IF(AY87="","",VLOOKUP(AY87,'シフト記号表（勤務時間帯）'!$D$6:$Z$47,23,FALSE))</f>
        <v/>
      </c>
      <c r="AZ89" s="1202">
        <f>IF($BC$3="４週",SUM(U89:AV89),IF($BC$3="暦月",SUM(U89:AY89),""))</f>
        <v>0</v>
      </c>
      <c r="BA89" s="1203"/>
      <c r="BB89" s="1204">
        <f>IF($BC$3="４週",AZ89/4,IF($BC$3="暦月",(AZ89/($BC$8/7)),""))</f>
        <v>0</v>
      </c>
      <c r="BC89" s="1203"/>
      <c r="BD89" s="1196"/>
      <c r="BE89" s="1197"/>
      <c r="BF89" s="1197"/>
      <c r="BG89" s="1197"/>
      <c r="BH89" s="1198"/>
    </row>
    <row r="90" spans="2:60" ht="20.25" customHeight="1">
      <c r="B90" s="100"/>
      <c r="C90" s="1171"/>
      <c r="D90" s="1172"/>
      <c r="E90" s="1173"/>
      <c r="F90" s="137"/>
      <c r="G90" s="101"/>
      <c r="H90" s="1247"/>
      <c r="I90" s="1159"/>
      <c r="J90" s="1160"/>
      <c r="K90" s="1160"/>
      <c r="L90" s="1161"/>
      <c r="M90" s="1149"/>
      <c r="N90" s="1150"/>
      <c r="O90" s="1151"/>
      <c r="P90" s="40" t="s">
        <v>18</v>
      </c>
      <c r="Q90" s="41"/>
      <c r="R90" s="41"/>
      <c r="S90" s="42"/>
      <c r="T90" s="53"/>
      <c r="U90" s="165"/>
      <c r="V90" s="166"/>
      <c r="W90" s="166"/>
      <c r="X90" s="166"/>
      <c r="Y90" s="166"/>
      <c r="Z90" s="166"/>
      <c r="AA90" s="167"/>
      <c r="AB90" s="165"/>
      <c r="AC90" s="166"/>
      <c r="AD90" s="166"/>
      <c r="AE90" s="166"/>
      <c r="AF90" s="166"/>
      <c r="AG90" s="166"/>
      <c r="AH90" s="167"/>
      <c r="AI90" s="165"/>
      <c r="AJ90" s="166"/>
      <c r="AK90" s="166"/>
      <c r="AL90" s="166"/>
      <c r="AM90" s="166"/>
      <c r="AN90" s="166"/>
      <c r="AO90" s="167"/>
      <c r="AP90" s="165"/>
      <c r="AQ90" s="166"/>
      <c r="AR90" s="166"/>
      <c r="AS90" s="166"/>
      <c r="AT90" s="166"/>
      <c r="AU90" s="166"/>
      <c r="AV90" s="167"/>
      <c r="AW90" s="165"/>
      <c r="AX90" s="166"/>
      <c r="AY90" s="166"/>
      <c r="AZ90" s="1158"/>
      <c r="BA90" s="1146"/>
      <c r="BB90" s="1145"/>
      <c r="BC90" s="1146"/>
      <c r="BD90" s="1190"/>
      <c r="BE90" s="1191"/>
      <c r="BF90" s="1191"/>
      <c r="BG90" s="1191"/>
      <c r="BH90" s="1192"/>
    </row>
    <row r="91" spans="2:60" ht="20.25" customHeight="1">
      <c r="B91" s="96">
        <f>B88+1</f>
        <v>24</v>
      </c>
      <c r="C91" s="1174"/>
      <c r="D91" s="1175"/>
      <c r="E91" s="1176"/>
      <c r="F91" s="95">
        <f>C90</f>
        <v>0</v>
      </c>
      <c r="G91" s="97"/>
      <c r="H91" s="1184"/>
      <c r="I91" s="1162"/>
      <c r="J91" s="1163"/>
      <c r="K91" s="1163"/>
      <c r="L91" s="1164"/>
      <c r="M91" s="1152"/>
      <c r="N91" s="1153"/>
      <c r="O91" s="1154"/>
      <c r="P91" s="20" t="s">
        <v>72</v>
      </c>
      <c r="Q91" s="21"/>
      <c r="R91" s="21"/>
      <c r="S91" s="16"/>
      <c r="T91" s="46"/>
      <c r="U91" s="159" t="str">
        <f>IF(U90="","",VLOOKUP(U90,'シフト記号表（勤務時間帯）'!$D$6:$X$47,21,FALSE))</f>
        <v/>
      </c>
      <c r="V91" s="160" t="str">
        <f>IF(V90="","",VLOOKUP(V90,'シフト記号表（勤務時間帯）'!$D$6:$X$47,21,FALSE))</f>
        <v/>
      </c>
      <c r="W91" s="160" t="str">
        <f>IF(W90="","",VLOOKUP(W90,'シフト記号表（勤務時間帯）'!$D$6:$X$47,21,FALSE))</f>
        <v/>
      </c>
      <c r="X91" s="160" t="str">
        <f>IF(X90="","",VLOOKUP(X90,'シフト記号表（勤務時間帯）'!$D$6:$X$47,21,FALSE))</f>
        <v/>
      </c>
      <c r="Y91" s="160" t="str">
        <f>IF(Y90="","",VLOOKUP(Y90,'シフト記号表（勤務時間帯）'!$D$6:$X$47,21,FALSE))</f>
        <v/>
      </c>
      <c r="Z91" s="160" t="str">
        <f>IF(Z90="","",VLOOKUP(Z90,'シフト記号表（勤務時間帯）'!$D$6:$X$47,21,FALSE))</f>
        <v/>
      </c>
      <c r="AA91" s="161" t="str">
        <f>IF(AA90="","",VLOOKUP(AA90,'シフト記号表（勤務時間帯）'!$D$6:$X$47,21,FALSE))</f>
        <v/>
      </c>
      <c r="AB91" s="159" t="str">
        <f>IF(AB90="","",VLOOKUP(AB90,'シフト記号表（勤務時間帯）'!$D$6:$X$47,21,FALSE))</f>
        <v/>
      </c>
      <c r="AC91" s="160" t="str">
        <f>IF(AC90="","",VLOOKUP(AC90,'シフト記号表（勤務時間帯）'!$D$6:$X$47,21,FALSE))</f>
        <v/>
      </c>
      <c r="AD91" s="160" t="str">
        <f>IF(AD90="","",VLOOKUP(AD90,'シフト記号表（勤務時間帯）'!$D$6:$X$47,21,FALSE))</f>
        <v/>
      </c>
      <c r="AE91" s="160" t="str">
        <f>IF(AE90="","",VLOOKUP(AE90,'シフト記号表（勤務時間帯）'!$D$6:$X$47,21,FALSE))</f>
        <v/>
      </c>
      <c r="AF91" s="160" t="str">
        <f>IF(AF90="","",VLOOKUP(AF90,'シフト記号表（勤務時間帯）'!$D$6:$X$47,21,FALSE))</f>
        <v/>
      </c>
      <c r="AG91" s="160" t="str">
        <f>IF(AG90="","",VLOOKUP(AG90,'シフト記号表（勤務時間帯）'!$D$6:$X$47,21,FALSE))</f>
        <v/>
      </c>
      <c r="AH91" s="161" t="str">
        <f>IF(AH90="","",VLOOKUP(AH90,'シフト記号表（勤務時間帯）'!$D$6:$X$47,21,FALSE))</f>
        <v/>
      </c>
      <c r="AI91" s="159" t="str">
        <f>IF(AI90="","",VLOOKUP(AI90,'シフト記号表（勤務時間帯）'!$D$6:$X$47,21,FALSE))</f>
        <v/>
      </c>
      <c r="AJ91" s="160" t="str">
        <f>IF(AJ90="","",VLOOKUP(AJ90,'シフト記号表（勤務時間帯）'!$D$6:$X$47,21,FALSE))</f>
        <v/>
      </c>
      <c r="AK91" s="160" t="str">
        <f>IF(AK90="","",VLOOKUP(AK90,'シフト記号表（勤務時間帯）'!$D$6:$X$47,21,FALSE))</f>
        <v/>
      </c>
      <c r="AL91" s="160" t="str">
        <f>IF(AL90="","",VLOOKUP(AL90,'シフト記号表（勤務時間帯）'!$D$6:$X$47,21,FALSE))</f>
        <v/>
      </c>
      <c r="AM91" s="160" t="str">
        <f>IF(AM90="","",VLOOKUP(AM90,'シフト記号表（勤務時間帯）'!$D$6:$X$47,21,FALSE))</f>
        <v/>
      </c>
      <c r="AN91" s="160" t="str">
        <f>IF(AN90="","",VLOOKUP(AN90,'シフト記号表（勤務時間帯）'!$D$6:$X$47,21,FALSE))</f>
        <v/>
      </c>
      <c r="AO91" s="161" t="str">
        <f>IF(AO90="","",VLOOKUP(AO90,'シフト記号表（勤務時間帯）'!$D$6:$X$47,21,FALSE))</f>
        <v/>
      </c>
      <c r="AP91" s="159" t="str">
        <f>IF(AP90="","",VLOOKUP(AP90,'シフト記号表（勤務時間帯）'!$D$6:$X$47,21,FALSE))</f>
        <v/>
      </c>
      <c r="AQ91" s="160" t="str">
        <f>IF(AQ90="","",VLOOKUP(AQ90,'シフト記号表（勤務時間帯）'!$D$6:$X$47,21,FALSE))</f>
        <v/>
      </c>
      <c r="AR91" s="160" t="str">
        <f>IF(AR90="","",VLOOKUP(AR90,'シフト記号表（勤務時間帯）'!$D$6:$X$47,21,FALSE))</f>
        <v/>
      </c>
      <c r="AS91" s="160" t="str">
        <f>IF(AS90="","",VLOOKUP(AS90,'シフト記号表（勤務時間帯）'!$D$6:$X$47,21,FALSE))</f>
        <v/>
      </c>
      <c r="AT91" s="160" t="str">
        <f>IF(AT90="","",VLOOKUP(AT90,'シフト記号表（勤務時間帯）'!$D$6:$X$47,21,FALSE))</f>
        <v/>
      </c>
      <c r="AU91" s="160" t="str">
        <f>IF(AU90="","",VLOOKUP(AU90,'シフト記号表（勤務時間帯）'!$D$6:$X$47,21,FALSE))</f>
        <v/>
      </c>
      <c r="AV91" s="161" t="str">
        <f>IF(AV90="","",VLOOKUP(AV90,'シフト記号表（勤務時間帯）'!$D$6:$X$47,21,FALSE))</f>
        <v/>
      </c>
      <c r="AW91" s="159" t="str">
        <f>IF(AW90="","",VLOOKUP(AW90,'シフト記号表（勤務時間帯）'!$D$6:$X$47,21,FALSE))</f>
        <v/>
      </c>
      <c r="AX91" s="160" t="str">
        <f>IF(AX90="","",VLOOKUP(AX90,'シフト記号表（勤務時間帯）'!$D$6:$X$47,21,FALSE))</f>
        <v/>
      </c>
      <c r="AY91" s="160" t="str">
        <f>IF(AY90="","",VLOOKUP(AY90,'シフト記号表（勤務時間帯）'!$D$6:$X$47,21,FALSE))</f>
        <v/>
      </c>
      <c r="AZ91" s="1199">
        <f>IF($BC$3="４週",SUM(U91:AV91),IF($BC$3="暦月",SUM(U91:AY91),""))</f>
        <v>0</v>
      </c>
      <c r="BA91" s="1200"/>
      <c r="BB91" s="1201">
        <f>IF($BC$3="４週",AZ91/4,IF($BC$3="暦月",(AZ91/($BC$8/7)),""))</f>
        <v>0</v>
      </c>
      <c r="BC91" s="1200"/>
      <c r="BD91" s="1193"/>
      <c r="BE91" s="1194"/>
      <c r="BF91" s="1194"/>
      <c r="BG91" s="1194"/>
      <c r="BH91" s="1195"/>
    </row>
    <row r="92" spans="2:60" ht="20.25" customHeight="1">
      <c r="B92" s="98"/>
      <c r="C92" s="1177"/>
      <c r="D92" s="1178"/>
      <c r="E92" s="1179"/>
      <c r="F92" s="136"/>
      <c r="G92" s="99">
        <f>C90</f>
        <v>0</v>
      </c>
      <c r="H92" s="1189"/>
      <c r="I92" s="1165"/>
      <c r="J92" s="1166"/>
      <c r="K92" s="1166"/>
      <c r="L92" s="1167"/>
      <c r="M92" s="1155"/>
      <c r="N92" s="1156"/>
      <c r="O92" s="1157"/>
      <c r="P92" s="155" t="s">
        <v>73</v>
      </c>
      <c r="Q92" s="23"/>
      <c r="R92" s="23"/>
      <c r="S92" s="15"/>
      <c r="T92" s="50"/>
      <c r="U92" s="162" t="str">
        <f>IF(U90="","",VLOOKUP(U90,'シフト記号表（勤務時間帯）'!$D$6:$Z$47,23,FALSE))</f>
        <v/>
      </c>
      <c r="V92" s="163" t="str">
        <f>IF(V90="","",VLOOKUP(V90,'シフト記号表（勤務時間帯）'!$D$6:$Z$47,23,FALSE))</f>
        <v/>
      </c>
      <c r="W92" s="163" t="str">
        <f>IF(W90="","",VLOOKUP(W90,'シフト記号表（勤務時間帯）'!$D$6:$Z$47,23,FALSE))</f>
        <v/>
      </c>
      <c r="X92" s="163" t="str">
        <f>IF(X90="","",VLOOKUP(X90,'シフト記号表（勤務時間帯）'!$D$6:$Z$47,23,FALSE))</f>
        <v/>
      </c>
      <c r="Y92" s="163" t="str">
        <f>IF(Y90="","",VLOOKUP(Y90,'シフト記号表（勤務時間帯）'!$D$6:$Z$47,23,FALSE))</f>
        <v/>
      </c>
      <c r="Z92" s="163" t="str">
        <f>IF(Z90="","",VLOOKUP(Z90,'シフト記号表（勤務時間帯）'!$D$6:$Z$47,23,FALSE))</f>
        <v/>
      </c>
      <c r="AA92" s="164" t="str">
        <f>IF(AA90="","",VLOOKUP(AA90,'シフト記号表（勤務時間帯）'!$D$6:$Z$47,23,FALSE))</f>
        <v/>
      </c>
      <c r="AB92" s="162" t="str">
        <f>IF(AB90="","",VLOOKUP(AB90,'シフト記号表（勤務時間帯）'!$D$6:$Z$47,23,FALSE))</f>
        <v/>
      </c>
      <c r="AC92" s="163" t="str">
        <f>IF(AC90="","",VLOOKUP(AC90,'シフト記号表（勤務時間帯）'!$D$6:$Z$47,23,FALSE))</f>
        <v/>
      </c>
      <c r="AD92" s="163" t="str">
        <f>IF(AD90="","",VLOOKUP(AD90,'シフト記号表（勤務時間帯）'!$D$6:$Z$47,23,FALSE))</f>
        <v/>
      </c>
      <c r="AE92" s="163" t="str">
        <f>IF(AE90="","",VLOOKUP(AE90,'シフト記号表（勤務時間帯）'!$D$6:$Z$47,23,FALSE))</f>
        <v/>
      </c>
      <c r="AF92" s="163" t="str">
        <f>IF(AF90="","",VLOOKUP(AF90,'シフト記号表（勤務時間帯）'!$D$6:$Z$47,23,FALSE))</f>
        <v/>
      </c>
      <c r="AG92" s="163" t="str">
        <f>IF(AG90="","",VLOOKUP(AG90,'シフト記号表（勤務時間帯）'!$D$6:$Z$47,23,FALSE))</f>
        <v/>
      </c>
      <c r="AH92" s="164" t="str">
        <f>IF(AH90="","",VLOOKUP(AH90,'シフト記号表（勤務時間帯）'!$D$6:$Z$47,23,FALSE))</f>
        <v/>
      </c>
      <c r="AI92" s="162" t="str">
        <f>IF(AI90="","",VLOOKUP(AI90,'シフト記号表（勤務時間帯）'!$D$6:$Z$47,23,FALSE))</f>
        <v/>
      </c>
      <c r="AJ92" s="163" t="str">
        <f>IF(AJ90="","",VLOOKUP(AJ90,'シフト記号表（勤務時間帯）'!$D$6:$Z$47,23,FALSE))</f>
        <v/>
      </c>
      <c r="AK92" s="163" t="str">
        <f>IF(AK90="","",VLOOKUP(AK90,'シフト記号表（勤務時間帯）'!$D$6:$Z$47,23,FALSE))</f>
        <v/>
      </c>
      <c r="AL92" s="163" t="str">
        <f>IF(AL90="","",VLOOKUP(AL90,'シフト記号表（勤務時間帯）'!$D$6:$Z$47,23,FALSE))</f>
        <v/>
      </c>
      <c r="AM92" s="163" t="str">
        <f>IF(AM90="","",VLOOKUP(AM90,'シフト記号表（勤務時間帯）'!$D$6:$Z$47,23,FALSE))</f>
        <v/>
      </c>
      <c r="AN92" s="163" t="str">
        <f>IF(AN90="","",VLOOKUP(AN90,'シフト記号表（勤務時間帯）'!$D$6:$Z$47,23,FALSE))</f>
        <v/>
      </c>
      <c r="AO92" s="164" t="str">
        <f>IF(AO90="","",VLOOKUP(AO90,'シフト記号表（勤務時間帯）'!$D$6:$Z$47,23,FALSE))</f>
        <v/>
      </c>
      <c r="AP92" s="162" t="str">
        <f>IF(AP90="","",VLOOKUP(AP90,'シフト記号表（勤務時間帯）'!$D$6:$Z$47,23,FALSE))</f>
        <v/>
      </c>
      <c r="AQ92" s="163" t="str">
        <f>IF(AQ90="","",VLOOKUP(AQ90,'シフト記号表（勤務時間帯）'!$D$6:$Z$47,23,FALSE))</f>
        <v/>
      </c>
      <c r="AR92" s="163" t="str">
        <f>IF(AR90="","",VLOOKUP(AR90,'シフト記号表（勤務時間帯）'!$D$6:$Z$47,23,FALSE))</f>
        <v/>
      </c>
      <c r="AS92" s="163" t="str">
        <f>IF(AS90="","",VLOOKUP(AS90,'シフト記号表（勤務時間帯）'!$D$6:$Z$47,23,FALSE))</f>
        <v/>
      </c>
      <c r="AT92" s="163" t="str">
        <f>IF(AT90="","",VLOOKUP(AT90,'シフト記号表（勤務時間帯）'!$D$6:$Z$47,23,FALSE))</f>
        <v/>
      </c>
      <c r="AU92" s="163" t="str">
        <f>IF(AU90="","",VLOOKUP(AU90,'シフト記号表（勤務時間帯）'!$D$6:$Z$47,23,FALSE))</f>
        <v/>
      </c>
      <c r="AV92" s="164" t="str">
        <f>IF(AV90="","",VLOOKUP(AV90,'シフト記号表（勤務時間帯）'!$D$6:$Z$47,23,FALSE))</f>
        <v/>
      </c>
      <c r="AW92" s="162" t="str">
        <f>IF(AW90="","",VLOOKUP(AW90,'シフト記号表（勤務時間帯）'!$D$6:$Z$47,23,FALSE))</f>
        <v/>
      </c>
      <c r="AX92" s="163" t="str">
        <f>IF(AX90="","",VLOOKUP(AX90,'シフト記号表（勤務時間帯）'!$D$6:$Z$47,23,FALSE))</f>
        <v/>
      </c>
      <c r="AY92" s="163" t="str">
        <f>IF(AY90="","",VLOOKUP(AY90,'シフト記号表（勤務時間帯）'!$D$6:$Z$47,23,FALSE))</f>
        <v/>
      </c>
      <c r="AZ92" s="1202">
        <f>IF($BC$3="４週",SUM(U92:AV92),IF($BC$3="暦月",SUM(U92:AY92),""))</f>
        <v>0</v>
      </c>
      <c r="BA92" s="1203"/>
      <c r="BB92" s="1204">
        <f>IF($BC$3="４週",AZ92/4,IF($BC$3="暦月",(AZ92/($BC$8/7)),""))</f>
        <v>0</v>
      </c>
      <c r="BC92" s="1203"/>
      <c r="BD92" s="1196"/>
      <c r="BE92" s="1197"/>
      <c r="BF92" s="1197"/>
      <c r="BG92" s="1197"/>
      <c r="BH92" s="1198"/>
    </row>
    <row r="93" spans="2:60" ht="20.25" customHeight="1">
      <c r="B93" s="100"/>
      <c r="C93" s="1171"/>
      <c r="D93" s="1172"/>
      <c r="E93" s="1173"/>
      <c r="F93" s="137"/>
      <c r="G93" s="101"/>
      <c r="H93" s="1247"/>
      <c r="I93" s="1159"/>
      <c r="J93" s="1160"/>
      <c r="K93" s="1160"/>
      <c r="L93" s="1161"/>
      <c r="M93" s="1149"/>
      <c r="N93" s="1150"/>
      <c r="O93" s="1151"/>
      <c r="P93" s="40" t="s">
        <v>18</v>
      </c>
      <c r="Q93" s="41"/>
      <c r="R93" s="41"/>
      <c r="S93" s="42"/>
      <c r="T93" s="53"/>
      <c r="U93" s="165"/>
      <c r="V93" s="166"/>
      <c r="W93" s="166"/>
      <c r="X93" s="166"/>
      <c r="Y93" s="166"/>
      <c r="Z93" s="166"/>
      <c r="AA93" s="167"/>
      <c r="AB93" s="165"/>
      <c r="AC93" s="166"/>
      <c r="AD93" s="166"/>
      <c r="AE93" s="166"/>
      <c r="AF93" s="166"/>
      <c r="AG93" s="166"/>
      <c r="AH93" s="167"/>
      <c r="AI93" s="165"/>
      <c r="AJ93" s="166"/>
      <c r="AK93" s="166"/>
      <c r="AL93" s="166"/>
      <c r="AM93" s="166"/>
      <c r="AN93" s="166"/>
      <c r="AO93" s="167"/>
      <c r="AP93" s="165"/>
      <c r="AQ93" s="166"/>
      <c r="AR93" s="166"/>
      <c r="AS93" s="166"/>
      <c r="AT93" s="166"/>
      <c r="AU93" s="166"/>
      <c r="AV93" s="167"/>
      <c r="AW93" s="165"/>
      <c r="AX93" s="166"/>
      <c r="AY93" s="166"/>
      <c r="AZ93" s="1158"/>
      <c r="BA93" s="1146"/>
      <c r="BB93" s="1145"/>
      <c r="BC93" s="1146"/>
      <c r="BD93" s="1190"/>
      <c r="BE93" s="1191"/>
      <c r="BF93" s="1191"/>
      <c r="BG93" s="1191"/>
      <c r="BH93" s="1192"/>
    </row>
    <row r="94" spans="2:60" ht="20.25" customHeight="1">
      <c r="B94" s="96">
        <f>B91+1</f>
        <v>25</v>
      </c>
      <c r="C94" s="1174"/>
      <c r="D94" s="1175"/>
      <c r="E94" s="1176"/>
      <c r="F94" s="95">
        <f>C93</f>
        <v>0</v>
      </c>
      <c r="G94" s="97"/>
      <c r="H94" s="1184"/>
      <c r="I94" s="1162"/>
      <c r="J94" s="1163"/>
      <c r="K94" s="1163"/>
      <c r="L94" s="1164"/>
      <c r="M94" s="1152"/>
      <c r="N94" s="1153"/>
      <c r="O94" s="1154"/>
      <c r="P94" s="20" t="s">
        <v>72</v>
      </c>
      <c r="Q94" s="21"/>
      <c r="R94" s="21"/>
      <c r="S94" s="16"/>
      <c r="T94" s="46"/>
      <c r="U94" s="159" t="str">
        <f>IF(U93="","",VLOOKUP(U93,'シフト記号表（勤務時間帯）'!$D$6:$X$47,21,FALSE))</f>
        <v/>
      </c>
      <c r="V94" s="160" t="str">
        <f>IF(V93="","",VLOOKUP(V93,'シフト記号表（勤務時間帯）'!$D$6:$X$47,21,FALSE))</f>
        <v/>
      </c>
      <c r="W94" s="160" t="str">
        <f>IF(W93="","",VLOOKUP(W93,'シフト記号表（勤務時間帯）'!$D$6:$X$47,21,FALSE))</f>
        <v/>
      </c>
      <c r="X94" s="160" t="str">
        <f>IF(X93="","",VLOOKUP(X93,'シフト記号表（勤務時間帯）'!$D$6:$X$47,21,FALSE))</f>
        <v/>
      </c>
      <c r="Y94" s="160" t="str">
        <f>IF(Y93="","",VLOOKUP(Y93,'シフト記号表（勤務時間帯）'!$D$6:$X$47,21,FALSE))</f>
        <v/>
      </c>
      <c r="Z94" s="160" t="str">
        <f>IF(Z93="","",VLOOKUP(Z93,'シフト記号表（勤務時間帯）'!$D$6:$X$47,21,FALSE))</f>
        <v/>
      </c>
      <c r="AA94" s="161" t="str">
        <f>IF(AA93="","",VLOOKUP(AA93,'シフト記号表（勤務時間帯）'!$D$6:$X$47,21,FALSE))</f>
        <v/>
      </c>
      <c r="AB94" s="159" t="str">
        <f>IF(AB93="","",VLOOKUP(AB93,'シフト記号表（勤務時間帯）'!$D$6:$X$47,21,FALSE))</f>
        <v/>
      </c>
      <c r="AC94" s="160" t="str">
        <f>IF(AC93="","",VLOOKUP(AC93,'シフト記号表（勤務時間帯）'!$D$6:$X$47,21,FALSE))</f>
        <v/>
      </c>
      <c r="AD94" s="160" t="str">
        <f>IF(AD93="","",VLOOKUP(AD93,'シフト記号表（勤務時間帯）'!$D$6:$X$47,21,FALSE))</f>
        <v/>
      </c>
      <c r="AE94" s="160" t="str">
        <f>IF(AE93="","",VLOOKUP(AE93,'シフト記号表（勤務時間帯）'!$D$6:$X$47,21,FALSE))</f>
        <v/>
      </c>
      <c r="AF94" s="160" t="str">
        <f>IF(AF93="","",VLOOKUP(AF93,'シフト記号表（勤務時間帯）'!$D$6:$X$47,21,FALSE))</f>
        <v/>
      </c>
      <c r="AG94" s="160" t="str">
        <f>IF(AG93="","",VLOOKUP(AG93,'シフト記号表（勤務時間帯）'!$D$6:$X$47,21,FALSE))</f>
        <v/>
      </c>
      <c r="AH94" s="161" t="str">
        <f>IF(AH93="","",VLOOKUP(AH93,'シフト記号表（勤務時間帯）'!$D$6:$X$47,21,FALSE))</f>
        <v/>
      </c>
      <c r="AI94" s="159" t="str">
        <f>IF(AI93="","",VLOOKUP(AI93,'シフト記号表（勤務時間帯）'!$D$6:$X$47,21,FALSE))</f>
        <v/>
      </c>
      <c r="AJ94" s="160" t="str">
        <f>IF(AJ93="","",VLOOKUP(AJ93,'シフト記号表（勤務時間帯）'!$D$6:$X$47,21,FALSE))</f>
        <v/>
      </c>
      <c r="AK94" s="160" t="str">
        <f>IF(AK93="","",VLOOKUP(AK93,'シフト記号表（勤務時間帯）'!$D$6:$X$47,21,FALSE))</f>
        <v/>
      </c>
      <c r="AL94" s="160" t="str">
        <f>IF(AL93="","",VLOOKUP(AL93,'シフト記号表（勤務時間帯）'!$D$6:$X$47,21,FALSE))</f>
        <v/>
      </c>
      <c r="AM94" s="160" t="str">
        <f>IF(AM93="","",VLOOKUP(AM93,'シフト記号表（勤務時間帯）'!$D$6:$X$47,21,FALSE))</f>
        <v/>
      </c>
      <c r="AN94" s="160" t="str">
        <f>IF(AN93="","",VLOOKUP(AN93,'シフト記号表（勤務時間帯）'!$D$6:$X$47,21,FALSE))</f>
        <v/>
      </c>
      <c r="AO94" s="161" t="str">
        <f>IF(AO93="","",VLOOKUP(AO93,'シフト記号表（勤務時間帯）'!$D$6:$X$47,21,FALSE))</f>
        <v/>
      </c>
      <c r="AP94" s="159" t="str">
        <f>IF(AP93="","",VLOOKUP(AP93,'シフト記号表（勤務時間帯）'!$D$6:$X$47,21,FALSE))</f>
        <v/>
      </c>
      <c r="AQ94" s="160" t="str">
        <f>IF(AQ93="","",VLOOKUP(AQ93,'シフト記号表（勤務時間帯）'!$D$6:$X$47,21,FALSE))</f>
        <v/>
      </c>
      <c r="AR94" s="160" t="str">
        <f>IF(AR93="","",VLOOKUP(AR93,'シフト記号表（勤務時間帯）'!$D$6:$X$47,21,FALSE))</f>
        <v/>
      </c>
      <c r="AS94" s="160" t="str">
        <f>IF(AS93="","",VLOOKUP(AS93,'シフト記号表（勤務時間帯）'!$D$6:$X$47,21,FALSE))</f>
        <v/>
      </c>
      <c r="AT94" s="160" t="str">
        <f>IF(AT93="","",VLOOKUP(AT93,'シフト記号表（勤務時間帯）'!$D$6:$X$47,21,FALSE))</f>
        <v/>
      </c>
      <c r="AU94" s="160" t="str">
        <f>IF(AU93="","",VLOOKUP(AU93,'シフト記号表（勤務時間帯）'!$D$6:$X$47,21,FALSE))</f>
        <v/>
      </c>
      <c r="AV94" s="161" t="str">
        <f>IF(AV93="","",VLOOKUP(AV93,'シフト記号表（勤務時間帯）'!$D$6:$X$47,21,FALSE))</f>
        <v/>
      </c>
      <c r="AW94" s="159" t="str">
        <f>IF(AW93="","",VLOOKUP(AW93,'シフト記号表（勤務時間帯）'!$D$6:$X$47,21,FALSE))</f>
        <v/>
      </c>
      <c r="AX94" s="160" t="str">
        <f>IF(AX93="","",VLOOKUP(AX93,'シフト記号表（勤務時間帯）'!$D$6:$X$47,21,FALSE))</f>
        <v/>
      </c>
      <c r="AY94" s="160" t="str">
        <f>IF(AY93="","",VLOOKUP(AY93,'シフト記号表（勤務時間帯）'!$D$6:$X$47,21,FALSE))</f>
        <v/>
      </c>
      <c r="AZ94" s="1199">
        <f>IF($BC$3="４週",SUM(U94:AV94),IF($BC$3="暦月",SUM(U94:AY94),""))</f>
        <v>0</v>
      </c>
      <c r="BA94" s="1200"/>
      <c r="BB94" s="1201">
        <f>IF($BC$3="４週",AZ94/4,IF($BC$3="暦月",(AZ94/($BC$8/7)),""))</f>
        <v>0</v>
      </c>
      <c r="BC94" s="1200"/>
      <c r="BD94" s="1193"/>
      <c r="BE94" s="1194"/>
      <c r="BF94" s="1194"/>
      <c r="BG94" s="1194"/>
      <c r="BH94" s="1195"/>
    </row>
    <row r="95" spans="2:60" ht="20.25" customHeight="1">
      <c r="B95" s="98"/>
      <c r="C95" s="1177"/>
      <c r="D95" s="1178"/>
      <c r="E95" s="1179"/>
      <c r="F95" s="136"/>
      <c r="G95" s="99">
        <f>C93</f>
        <v>0</v>
      </c>
      <c r="H95" s="1189"/>
      <c r="I95" s="1165"/>
      <c r="J95" s="1166"/>
      <c r="K95" s="1166"/>
      <c r="L95" s="1167"/>
      <c r="M95" s="1155"/>
      <c r="N95" s="1156"/>
      <c r="O95" s="1157"/>
      <c r="P95" s="155" t="s">
        <v>73</v>
      </c>
      <c r="Q95" s="23"/>
      <c r="R95" s="23"/>
      <c r="S95" s="15"/>
      <c r="T95" s="50"/>
      <c r="U95" s="162" t="str">
        <f>IF(U93="","",VLOOKUP(U93,'シフト記号表（勤務時間帯）'!$D$6:$Z$47,23,FALSE))</f>
        <v/>
      </c>
      <c r="V95" s="163" t="str">
        <f>IF(V93="","",VLOOKUP(V93,'シフト記号表（勤務時間帯）'!$D$6:$Z$47,23,FALSE))</f>
        <v/>
      </c>
      <c r="W95" s="163" t="str">
        <f>IF(W93="","",VLOOKUP(W93,'シフト記号表（勤務時間帯）'!$D$6:$Z$47,23,FALSE))</f>
        <v/>
      </c>
      <c r="X95" s="163" t="str">
        <f>IF(X93="","",VLOOKUP(X93,'シフト記号表（勤務時間帯）'!$D$6:$Z$47,23,FALSE))</f>
        <v/>
      </c>
      <c r="Y95" s="163" t="str">
        <f>IF(Y93="","",VLOOKUP(Y93,'シフト記号表（勤務時間帯）'!$D$6:$Z$47,23,FALSE))</f>
        <v/>
      </c>
      <c r="Z95" s="163" t="str">
        <f>IF(Z93="","",VLOOKUP(Z93,'シフト記号表（勤務時間帯）'!$D$6:$Z$47,23,FALSE))</f>
        <v/>
      </c>
      <c r="AA95" s="164" t="str">
        <f>IF(AA93="","",VLOOKUP(AA93,'シフト記号表（勤務時間帯）'!$D$6:$Z$47,23,FALSE))</f>
        <v/>
      </c>
      <c r="AB95" s="162" t="str">
        <f>IF(AB93="","",VLOOKUP(AB93,'シフト記号表（勤務時間帯）'!$D$6:$Z$47,23,FALSE))</f>
        <v/>
      </c>
      <c r="AC95" s="163" t="str">
        <f>IF(AC93="","",VLOOKUP(AC93,'シフト記号表（勤務時間帯）'!$D$6:$Z$47,23,FALSE))</f>
        <v/>
      </c>
      <c r="AD95" s="163" t="str">
        <f>IF(AD93="","",VLOOKUP(AD93,'シフト記号表（勤務時間帯）'!$D$6:$Z$47,23,FALSE))</f>
        <v/>
      </c>
      <c r="AE95" s="163" t="str">
        <f>IF(AE93="","",VLOOKUP(AE93,'シフト記号表（勤務時間帯）'!$D$6:$Z$47,23,FALSE))</f>
        <v/>
      </c>
      <c r="AF95" s="163" t="str">
        <f>IF(AF93="","",VLOOKUP(AF93,'シフト記号表（勤務時間帯）'!$D$6:$Z$47,23,FALSE))</f>
        <v/>
      </c>
      <c r="AG95" s="163" t="str">
        <f>IF(AG93="","",VLOOKUP(AG93,'シフト記号表（勤務時間帯）'!$D$6:$Z$47,23,FALSE))</f>
        <v/>
      </c>
      <c r="AH95" s="164" t="str">
        <f>IF(AH93="","",VLOOKUP(AH93,'シフト記号表（勤務時間帯）'!$D$6:$Z$47,23,FALSE))</f>
        <v/>
      </c>
      <c r="AI95" s="162" t="str">
        <f>IF(AI93="","",VLOOKUP(AI93,'シフト記号表（勤務時間帯）'!$D$6:$Z$47,23,FALSE))</f>
        <v/>
      </c>
      <c r="AJ95" s="163" t="str">
        <f>IF(AJ93="","",VLOOKUP(AJ93,'シフト記号表（勤務時間帯）'!$D$6:$Z$47,23,FALSE))</f>
        <v/>
      </c>
      <c r="AK95" s="163" t="str">
        <f>IF(AK93="","",VLOOKUP(AK93,'シフト記号表（勤務時間帯）'!$D$6:$Z$47,23,FALSE))</f>
        <v/>
      </c>
      <c r="AL95" s="163" t="str">
        <f>IF(AL93="","",VLOOKUP(AL93,'シフト記号表（勤務時間帯）'!$D$6:$Z$47,23,FALSE))</f>
        <v/>
      </c>
      <c r="AM95" s="163" t="str">
        <f>IF(AM93="","",VLOOKUP(AM93,'シフト記号表（勤務時間帯）'!$D$6:$Z$47,23,FALSE))</f>
        <v/>
      </c>
      <c r="AN95" s="163" t="str">
        <f>IF(AN93="","",VLOOKUP(AN93,'シフト記号表（勤務時間帯）'!$D$6:$Z$47,23,FALSE))</f>
        <v/>
      </c>
      <c r="AO95" s="164" t="str">
        <f>IF(AO93="","",VLOOKUP(AO93,'シフト記号表（勤務時間帯）'!$D$6:$Z$47,23,FALSE))</f>
        <v/>
      </c>
      <c r="AP95" s="162" t="str">
        <f>IF(AP93="","",VLOOKUP(AP93,'シフト記号表（勤務時間帯）'!$D$6:$Z$47,23,FALSE))</f>
        <v/>
      </c>
      <c r="AQ95" s="163" t="str">
        <f>IF(AQ93="","",VLOOKUP(AQ93,'シフト記号表（勤務時間帯）'!$D$6:$Z$47,23,FALSE))</f>
        <v/>
      </c>
      <c r="AR95" s="163" t="str">
        <f>IF(AR93="","",VLOOKUP(AR93,'シフト記号表（勤務時間帯）'!$D$6:$Z$47,23,FALSE))</f>
        <v/>
      </c>
      <c r="AS95" s="163" t="str">
        <f>IF(AS93="","",VLOOKUP(AS93,'シフト記号表（勤務時間帯）'!$D$6:$Z$47,23,FALSE))</f>
        <v/>
      </c>
      <c r="AT95" s="163" t="str">
        <f>IF(AT93="","",VLOOKUP(AT93,'シフト記号表（勤務時間帯）'!$D$6:$Z$47,23,FALSE))</f>
        <v/>
      </c>
      <c r="AU95" s="163" t="str">
        <f>IF(AU93="","",VLOOKUP(AU93,'シフト記号表（勤務時間帯）'!$D$6:$Z$47,23,FALSE))</f>
        <v/>
      </c>
      <c r="AV95" s="164" t="str">
        <f>IF(AV93="","",VLOOKUP(AV93,'シフト記号表（勤務時間帯）'!$D$6:$Z$47,23,FALSE))</f>
        <v/>
      </c>
      <c r="AW95" s="162" t="str">
        <f>IF(AW93="","",VLOOKUP(AW93,'シフト記号表（勤務時間帯）'!$D$6:$Z$47,23,FALSE))</f>
        <v/>
      </c>
      <c r="AX95" s="163" t="str">
        <f>IF(AX93="","",VLOOKUP(AX93,'シフト記号表（勤務時間帯）'!$D$6:$Z$47,23,FALSE))</f>
        <v/>
      </c>
      <c r="AY95" s="163" t="str">
        <f>IF(AY93="","",VLOOKUP(AY93,'シフト記号表（勤務時間帯）'!$D$6:$Z$47,23,FALSE))</f>
        <v/>
      </c>
      <c r="AZ95" s="1202">
        <f>IF($BC$3="４週",SUM(U95:AV95),IF($BC$3="暦月",SUM(U95:AY95),""))</f>
        <v>0</v>
      </c>
      <c r="BA95" s="1203"/>
      <c r="BB95" s="1204">
        <f>IF($BC$3="４週",AZ95/4,IF($BC$3="暦月",(AZ95/($BC$8/7)),""))</f>
        <v>0</v>
      </c>
      <c r="BC95" s="1203"/>
      <c r="BD95" s="1196"/>
      <c r="BE95" s="1197"/>
      <c r="BF95" s="1197"/>
      <c r="BG95" s="1197"/>
      <c r="BH95" s="1198"/>
    </row>
    <row r="96" spans="2:60" ht="20.25" customHeight="1">
      <c r="B96" s="100"/>
      <c r="C96" s="1171"/>
      <c r="D96" s="1172"/>
      <c r="E96" s="1173"/>
      <c r="F96" s="137"/>
      <c r="G96" s="101"/>
      <c r="H96" s="1247"/>
      <c r="I96" s="1159"/>
      <c r="J96" s="1160"/>
      <c r="K96" s="1160"/>
      <c r="L96" s="1161"/>
      <c r="M96" s="1149"/>
      <c r="N96" s="1150"/>
      <c r="O96" s="1151"/>
      <c r="P96" s="40" t="s">
        <v>18</v>
      </c>
      <c r="Q96" s="41"/>
      <c r="R96" s="41"/>
      <c r="S96" s="42"/>
      <c r="T96" s="53"/>
      <c r="U96" s="165"/>
      <c r="V96" s="166"/>
      <c r="W96" s="166"/>
      <c r="X96" s="166"/>
      <c r="Y96" s="166"/>
      <c r="Z96" s="166"/>
      <c r="AA96" s="167"/>
      <c r="AB96" s="165"/>
      <c r="AC96" s="166"/>
      <c r="AD96" s="166"/>
      <c r="AE96" s="166"/>
      <c r="AF96" s="166"/>
      <c r="AG96" s="166"/>
      <c r="AH96" s="167"/>
      <c r="AI96" s="165"/>
      <c r="AJ96" s="166"/>
      <c r="AK96" s="166"/>
      <c r="AL96" s="166"/>
      <c r="AM96" s="166"/>
      <c r="AN96" s="166"/>
      <c r="AO96" s="167"/>
      <c r="AP96" s="165"/>
      <c r="AQ96" s="166"/>
      <c r="AR96" s="166"/>
      <c r="AS96" s="166"/>
      <c r="AT96" s="166"/>
      <c r="AU96" s="166"/>
      <c r="AV96" s="167"/>
      <c r="AW96" s="165"/>
      <c r="AX96" s="166"/>
      <c r="AY96" s="166"/>
      <c r="AZ96" s="1158"/>
      <c r="BA96" s="1146"/>
      <c r="BB96" s="1145"/>
      <c r="BC96" s="1146"/>
      <c r="BD96" s="1190"/>
      <c r="BE96" s="1191"/>
      <c r="BF96" s="1191"/>
      <c r="BG96" s="1191"/>
      <c r="BH96" s="1192"/>
    </row>
    <row r="97" spans="2:60" ht="20.25" customHeight="1">
      <c r="B97" s="96">
        <f>B94+1</f>
        <v>26</v>
      </c>
      <c r="C97" s="1174"/>
      <c r="D97" s="1175"/>
      <c r="E97" s="1176"/>
      <c r="F97" s="95">
        <f>C96</f>
        <v>0</v>
      </c>
      <c r="G97" s="97"/>
      <c r="H97" s="1184"/>
      <c r="I97" s="1162"/>
      <c r="J97" s="1163"/>
      <c r="K97" s="1163"/>
      <c r="L97" s="1164"/>
      <c r="M97" s="1152"/>
      <c r="N97" s="1153"/>
      <c r="O97" s="1154"/>
      <c r="P97" s="20" t="s">
        <v>72</v>
      </c>
      <c r="Q97" s="21"/>
      <c r="R97" s="21"/>
      <c r="S97" s="16"/>
      <c r="T97" s="46"/>
      <c r="U97" s="159" t="str">
        <f>IF(U96="","",VLOOKUP(U96,'シフト記号表（勤務時間帯）'!$D$6:$X$47,21,FALSE))</f>
        <v/>
      </c>
      <c r="V97" s="160" t="str">
        <f>IF(V96="","",VLOOKUP(V96,'シフト記号表（勤務時間帯）'!$D$6:$X$47,21,FALSE))</f>
        <v/>
      </c>
      <c r="W97" s="160" t="str">
        <f>IF(W96="","",VLOOKUP(W96,'シフト記号表（勤務時間帯）'!$D$6:$X$47,21,FALSE))</f>
        <v/>
      </c>
      <c r="X97" s="160" t="str">
        <f>IF(X96="","",VLOOKUP(X96,'シフト記号表（勤務時間帯）'!$D$6:$X$47,21,FALSE))</f>
        <v/>
      </c>
      <c r="Y97" s="160" t="str">
        <f>IF(Y96="","",VLOOKUP(Y96,'シフト記号表（勤務時間帯）'!$D$6:$X$47,21,FALSE))</f>
        <v/>
      </c>
      <c r="Z97" s="160" t="str">
        <f>IF(Z96="","",VLOOKUP(Z96,'シフト記号表（勤務時間帯）'!$D$6:$X$47,21,FALSE))</f>
        <v/>
      </c>
      <c r="AA97" s="161" t="str">
        <f>IF(AA96="","",VLOOKUP(AA96,'シフト記号表（勤務時間帯）'!$D$6:$X$47,21,FALSE))</f>
        <v/>
      </c>
      <c r="AB97" s="159" t="str">
        <f>IF(AB96="","",VLOOKUP(AB96,'シフト記号表（勤務時間帯）'!$D$6:$X$47,21,FALSE))</f>
        <v/>
      </c>
      <c r="AC97" s="160" t="str">
        <f>IF(AC96="","",VLOOKUP(AC96,'シフト記号表（勤務時間帯）'!$D$6:$X$47,21,FALSE))</f>
        <v/>
      </c>
      <c r="AD97" s="160" t="str">
        <f>IF(AD96="","",VLOOKUP(AD96,'シフト記号表（勤務時間帯）'!$D$6:$X$47,21,FALSE))</f>
        <v/>
      </c>
      <c r="AE97" s="160" t="str">
        <f>IF(AE96="","",VLOOKUP(AE96,'シフト記号表（勤務時間帯）'!$D$6:$X$47,21,FALSE))</f>
        <v/>
      </c>
      <c r="AF97" s="160" t="str">
        <f>IF(AF96="","",VLOOKUP(AF96,'シフト記号表（勤務時間帯）'!$D$6:$X$47,21,FALSE))</f>
        <v/>
      </c>
      <c r="AG97" s="160" t="str">
        <f>IF(AG96="","",VLOOKUP(AG96,'シフト記号表（勤務時間帯）'!$D$6:$X$47,21,FALSE))</f>
        <v/>
      </c>
      <c r="AH97" s="161" t="str">
        <f>IF(AH96="","",VLOOKUP(AH96,'シフト記号表（勤務時間帯）'!$D$6:$X$47,21,FALSE))</f>
        <v/>
      </c>
      <c r="AI97" s="159" t="str">
        <f>IF(AI96="","",VLOOKUP(AI96,'シフト記号表（勤務時間帯）'!$D$6:$X$47,21,FALSE))</f>
        <v/>
      </c>
      <c r="AJ97" s="160" t="str">
        <f>IF(AJ96="","",VLOOKUP(AJ96,'シフト記号表（勤務時間帯）'!$D$6:$X$47,21,FALSE))</f>
        <v/>
      </c>
      <c r="AK97" s="160" t="str">
        <f>IF(AK96="","",VLOOKUP(AK96,'シフト記号表（勤務時間帯）'!$D$6:$X$47,21,FALSE))</f>
        <v/>
      </c>
      <c r="AL97" s="160" t="str">
        <f>IF(AL96="","",VLOOKUP(AL96,'シフト記号表（勤務時間帯）'!$D$6:$X$47,21,FALSE))</f>
        <v/>
      </c>
      <c r="AM97" s="160" t="str">
        <f>IF(AM96="","",VLOOKUP(AM96,'シフト記号表（勤務時間帯）'!$D$6:$X$47,21,FALSE))</f>
        <v/>
      </c>
      <c r="AN97" s="160" t="str">
        <f>IF(AN96="","",VLOOKUP(AN96,'シフト記号表（勤務時間帯）'!$D$6:$X$47,21,FALSE))</f>
        <v/>
      </c>
      <c r="AO97" s="161" t="str">
        <f>IF(AO96="","",VLOOKUP(AO96,'シフト記号表（勤務時間帯）'!$D$6:$X$47,21,FALSE))</f>
        <v/>
      </c>
      <c r="AP97" s="159" t="str">
        <f>IF(AP96="","",VLOOKUP(AP96,'シフト記号表（勤務時間帯）'!$D$6:$X$47,21,FALSE))</f>
        <v/>
      </c>
      <c r="AQ97" s="160" t="str">
        <f>IF(AQ96="","",VLOOKUP(AQ96,'シフト記号表（勤務時間帯）'!$D$6:$X$47,21,FALSE))</f>
        <v/>
      </c>
      <c r="AR97" s="160" t="str">
        <f>IF(AR96="","",VLOOKUP(AR96,'シフト記号表（勤務時間帯）'!$D$6:$X$47,21,FALSE))</f>
        <v/>
      </c>
      <c r="AS97" s="160" t="str">
        <f>IF(AS96="","",VLOOKUP(AS96,'シフト記号表（勤務時間帯）'!$D$6:$X$47,21,FALSE))</f>
        <v/>
      </c>
      <c r="AT97" s="160" t="str">
        <f>IF(AT96="","",VLOOKUP(AT96,'シフト記号表（勤務時間帯）'!$D$6:$X$47,21,FALSE))</f>
        <v/>
      </c>
      <c r="AU97" s="160" t="str">
        <f>IF(AU96="","",VLOOKUP(AU96,'シフト記号表（勤務時間帯）'!$D$6:$X$47,21,FALSE))</f>
        <v/>
      </c>
      <c r="AV97" s="161" t="str">
        <f>IF(AV96="","",VLOOKUP(AV96,'シフト記号表（勤務時間帯）'!$D$6:$X$47,21,FALSE))</f>
        <v/>
      </c>
      <c r="AW97" s="159" t="str">
        <f>IF(AW96="","",VLOOKUP(AW96,'シフト記号表（勤務時間帯）'!$D$6:$X$47,21,FALSE))</f>
        <v/>
      </c>
      <c r="AX97" s="160" t="str">
        <f>IF(AX96="","",VLOOKUP(AX96,'シフト記号表（勤務時間帯）'!$D$6:$X$47,21,FALSE))</f>
        <v/>
      </c>
      <c r="AY97" s="160" t="str">
        <f>IF(AY96="","",VLOOKUP(AY96,'シフト記号表（勤務時間帯）'!$D$6:$X$47,21,FALSE))</f>
        <v/>
      </c>
      <c r="AZ97" s="1199">
        <f>IF($BC$3="４週",SUM(U97:AV97),IF($BC$3="暦月",SUM(U97:AY97),""))</f>
        <v>0</v>
      </c>
      <c r="BA97" s="1200"/>
      <c r="BB97" s="1201">
        <f>IF($BC$3="４週",AZ97/4,IF($BC$3="暦月",(AZ97/($BC$8/7)),""))</f>
        <v>0</v>
      </c>
      <c r="BC97" s="1200"/>
      <c r="BD97" s="1193"/>
      <c r="BE97" s="1194"/>
      <c r="BF97" s="1194"/>
      <c r="BG97" s="1194"/>
      <c r="BH97" s="1195"/>
    </row>
    <row r="98" spans="2:60" ht="20.25" customHeight="1">
      <c r="B98" s="98"/>
      <c r="C98" s="1177"/>
      <c r="D98" s="1178"/>
      <c r="E98" s="1179"/>
      <c r="F98" s="136"/>
      <c r="G98" s="99">
        <f>C96</f>
        <v>0</v>
      </c>
      <c r="H98" s="1189"/>
      <c r="I98" s="1165"/>
      <c r="J98" s="1166"/>
      <c r="K98" s="1166"/>
      <c r="L98" s="1167"/>
      <c r="M98" s="1155"/>
      <c r="N98" s="1156"/>
      <c r="O98" s="1157"/>
      <c r="P98" s="155" t="s">
        <v>73</v>
      </c>
      <c r="Q98" s="23"/>
      <c r="R98" s="23"/>
      <c r="S98" s="15"/>
      <c r="T98" s="50"/>
      <c r="U98" s="162" t="str">
        <f>IF(U96="","",VLOOKUP(U96,'シフト記号表（勤務時間帯）'!$D$6:$Z$47,23,FALSE))</f>
        <v/>
      </c>
      <c r="V98" s="163" t="str">
        <f>IF(V96="","",VLOOKUP(V96,'シフト記号表（勤務時間帯）'!$D$6:$Z$47,23,FALSE))</f>
        <v/>
      </c>
      <c r="W98" s="163" t="str">
        <f>IF(W96="","",VLOOKUP(W96,'シフト記号表（勤務時間帯）'!$D$6:$Z$47,23,FALSE))</f>
        <v/>
      </c>
      <c r="X98" s="163" t="str">
        <f>IF(X96="","",VLOOKUP(X96,'シフト記号表（勤務時間帯）'!$D$6:$Z$47,23,FALSE))</f>
        <v/>
      </c>
      <c r="Y98" s="163" t="str">
        <f>IF(Y96="","",VLOOKUP(Y96,'シフト記号表（勤務時間帯）'!$D$6:$Z$47,23,FALSE))</f>
        <v/>
      </c>
      <c r="Z98" s="163" t="str">
        <f>IF(Z96="","",VLOOKUP(Z96,'シフト記号表（勤務時間帯）'!$D$6:$Z$47,23,FALSE))</f>
        <v/>
      </c>
      <c r="AA98" s="164" t="str">
        <f>IF(AA96="","",VLOOKUP(AA96,'シフト記号表（勤務時間帯）'!$D$6:$Z$47,23,FALSE))</f>
        <v/>
      </c>
      <c r="AB98" s="162" t="str">
        <f>IF(AB96="","",VLOOKUP(AB96,'シフト記号表（勤務時間帯）'!$D$6:$Z$47,23,FALSE))</f>
        <v/>
      </c>
      <c r="AC98" s="163" t="str">
        <f>IF(AC96="","",VLOOKUP(AC96,'シフト記号表（勤務時間帯）'!$D$6:$Z$47,23,FALSE))</f>
        <v/>
      </c>
      <c r="AD98" s="163" t="str">
        <f>IF(AD96="","",VLOOKUP(AD96,'シフト記号表（勤務時間帯）'!$D$6:$Z$47,23,FALSE))</f>
        <v/>
      </c>
      <c r="AE98" s="163" t="str">
        <f>IF(AE96="","",VLOOKUP(AE96,'シフト記号表（勤務時間帯）'!$D$6:$Z$47,23,FALSE))</f>
        <v/>
      </c>
      <c r="AF98" s="163" t="str">
        <f>IF(AF96="","",VLOOKUP(AF96,'シフト記号表（勤務時間帯）'!$D$6:$Z$47,23,FALSE))</f>
        <v/>
      </c>
      <c r="AG98" s="163" t="str">
        <f>IF(AG96="","",VLOOKUP(AG96,'シフト記号表（勤務時間帯）'!$D$6:$Z$47,23,FALSE))</f>
        <v/>
      </c>
      <c r="AH98" s="164" t="str">
        <f>IF(AH96="","",VLOOKUP(AH96,'シフト記号表（勤務時間帯）'!$D$6:$Z$47,23,FALSE))</f>
        <v/>
      </c>
      <c r="AI98" s="162" t="str">
        <f>IF(AI96="","",VLOOKUP(AI96,'シフト記号表（勤務時間帯）'!$D$6:$Z$47,23,FALSE))</f>
        <v/>
      </c>
      <c r="AJ98" s="163" t="str">
        <f>IF(AJ96="","",VLOOKUP(AJ96,'シフト記号表（勤務時間帯）'!$D$6:$Z$47,23,FALSE))</f>
        <v/>
      </c>
      <c r="AK98" s="163" t="str">
        <f>IF(AK96="","",VLOOKUP(AK96,'シフト記号表（勤務時間帯）'!$D$6:$Z$47,23,FALSE))</f>
        <v/>
      </c>
      <c r="AL98" s="163" t="str">
        <f>IF(AL96="","",VLOOKUP(AL96,'シフト記号表（勤務時間帯）'!$D$6:$Z$47,23,FALSE))</f>
        <v/>
      </c>
      <c r="AM98" s="163" t="str">
        <f>IF(AM96="","",VLOOKUP(AM96,'シフト記号表（勤務時間帯）'!$D$6:$Z$47,23,FALSE))</f>
        <v/>
      </c>
      <c r="AN98" s="163" t="str">
        <f>IF(AN96="","",VLOOKUP(AN96,'シフト記号表（勤務時間帯）'!$D$6:$Z$47,23,FALSE))</f>
        <v/>
      </c>
      <c r="AO98" s="164" t="str">
        <f>IF(AO96="","",VLOOKUP(AO96,'シフト記号表（勤務時間帯）'!$D$6:$Z$47,23,FALSE))</f>
        <v/>
      </c>
      <c r="AP98" s="162" t="str">
        <f>IF(AP96="","",VLOOKUP(AP96,'シフト記号表（勤務時間帯）'!$D$6:$Z$47,23,FALSE))</f>
        <v/>
      </c>
      <c r="AQ98" s="163" t="str">
        <f>IF(AQ96="","",VLOOKUP(AQ96,'シフト記号表（勤務時間帯）'!$D$6:$Z$47,23,FALSE))</f>
        <v/>
      </c>
      <c r="AR98" s="163" t="str">
        <f>IF(AR96="","",VLOOKUP(AR96,'シフト記号表（勤務時間帯）'!$D$6:$Z$47,23,FALSE))</f>
        <v/>
      </c>
      <c r="AS98" s="163" t="str">
        <f>IF(AS96="","",VLOOKUP(AS96,'シフト記号表（勤務時間帯）'!$D$6:$Z$47,23,FALSE))</f>
        <v/>
      </c>
      <c r="AT98" s="163" t="str">
        <f>IF(AT96="","",VLOOKUP(AT96,'シフト記号表（勤務時間帯）'!$D$6:$Z$47,23,FALSE))</f>
        <v/>
      </c>
      <c r="AU98" s="163" t="str">
        <f>IF(AU96="","",VLOOKUP(AU96,'シフト記号表（勤務時間帯）'!$D$6:$Z$47,23,FALSE))</f>
        <v/>
      </c>
      <c r="AV98" s="164" t="str">
        <f>IF(AV96="","",VLOOKUP(AV96,'シフト記号表（勤務時間帯）'!$D$6:$Z$47,23,FALSE))</f>
        <v/>
      </c>
      <c r="AW98" s="162" t="str">
        <f>IF(AW96="","",VLOOKUP(AW96,'シフト記号表（勤務時間帯）'!$D$6:$Z$47,23,FALSE))</f>
        <v/>
      </c>
      <c r="AX98" s="163" t="str">
        <f>IF(AX96="","",VLOOKUP(AX96,'シフト記号表（勤務時間帯）'!$D$6:$Z$47,23,FALSE))</f>
        <v/>
      </c>
      <c r="AY98" s="163" t="str">
        <f>IF(AY96="","",VLOOKUP(AY96,'シフト記号表（勤務時間帯）'!$D$6:$Z$47,23,FALSE))</f>
        <v/>
      </c>
      <c r="AZ98" s="1202">
        <f>IF($BC$3="４週",SUM(U98:AV98),IF($BC$3="暦月",SUM(U98:AY98),""))</f>
        <v>0</v>
      </c>
      <c r="BA98" s="1203"/>
      <c r="BB98" s="1204">
        <f>IF($BC$3="４週",AZ98/4,IF($BC$3="暦月",(AZ98/($BC$8/7)),""))</f>
        <v>0</v>
      </c>
      <c r="BC98" s="1203"/>
      <c r="BD98" s="1196"/>
      <c r="BE98" s="1197"/>
      <c r="BF98" s="1197"/>
      <c r="BG98" s="1197"/>
      <c r="BH98" s="1198"/>
    </row>
    <row r="99" spans="2:60" ht="20.25" customHeight="1">
      <c r="B99" s="100"/>
      <c r="C99" s="1171"/>
      <c r="D99" s="1172"/>
      <c r="E99" s="1173"/>
      <c r="F99" s="137"/>
      <c r="G99" s="101"/>
      <c r="H99" s="1247"/>
      <c r="I99" s="1159"/>
      <c r="J99" s="1160"/>
      <c r="K99" s="1160"/>
      <c r="L99" s="1161"/>
      <c r="M99" s="1149"/>
      <c r="N99" s="1150"/>
      <c r="O99" s="1151"/>
      <c r="P99" s="40" t="s">
        <v>18</v>
      </c>
      <c r="Q99" s="41"/>
      <c r="R99" s="41"/>
      <c r="S99" s="42"/>
      <c r="T99" s="53"/>
      <c r="U99" s="165"/>
      <c r="V99" s="166"/>
      <c r="W99" s="166"/>
      <c r="X99" s="166"/>
      <c r="Y99" s="166"/>
      <c r="Z99" s="166"/>
      <c r="AA99" s="167"/>
      <c r="AB99" s="165"/>
      <c r="AC99" s="166"/>
      <c r="AD99" s="166"/>
      <c r="AE99" s="166"/>
      <c r="AF99" s="166"/>
      <c r="AG99" s="166"/>
      <c r="AH99" s="167"/>
      <c r="AI99" s="165"/>
      <c r="AJ99" s="166"/>
      <c r="AK99" s="166"/>
      <c r="AL99" s="166"/>
      <c r="AM99" s="166"/>
      <c r="AN99" s="166"/>
      <c r="AO99" s="167"/>
      <c r="AP99" s="165"/>
      <c r="AQ99" s="166"/>
      <c r="AR99" s="166"/>
      <c r="AS99" s="166"/>
      <c r="AT99" s="166"/>
      <c r="AU99" s="166"/>
      <c r="AV99" s="167"/>
      <c r="AW99" s="165"/>
      <c r="AX99" s="166"/>
      <c r="AY99" s="166"/>
      <c r="AZ99" s="1158"/>
      <c r="BA99" s="1146"/>
      <c r="BB99" s="1145"/>
      <c r="BC99" s="1146"/>
      <c r="BD99" s="1190"/>
      <c r="BE99" s="1191"/>
      <c r="BF99" s="1191"/>
      <c r="BG99" s="1191"/>
      <c r="BH99" s="1192"/>
    </row>
    <row r="100" spans="2:60" ht="20.25" customHeight="1">
      <c r="B100" s="96">
        <f>B97+1</f>
        <v>27</v>
      </c>
      <c r="C100" s="1174"/>
      <c r="D100" s="1175"/>
      <c r="E100" s="1176"/>
      <c r="F100" s="95">
        <f>C99</f>
        <v>0</v>
      </c>
      <c r="G100" s="97"/>
      <c r="H100" s="1184"/>
      <c r="I100" s="1162"/>
      <c r="J100" s="1163"/>
      <c r="K100" s="1163"/>
      <c r="L100" s="1164"/>
      <c r="M100" s="1152"/>
      <c r="N100" s="1153"/>
      <c r="O100" s="1154"/>
      <c r="P100" s="20" t="s">
        <v>72</v>
      </c>
      <c r="Q100" s="21"/>
      <c r="R100" s="21"/>
      <c r="S100" s="16"/>
      <c r="T100" s="46"/>
      <c r="U100" s="159" t="str">
        <f>IF(U99="","",VLOOKUP(U99,'シフト記号表（勤務時間帯）'!$D$6:$X$47,21,FALSE))</f>
        <v/>
      </c>
      <c r="V100" s="160" t="str">
        <f>IF(V99="","",VLOOKUP(V99,'シフト記号表（勤務時間帯）'!$D$6:$X$47,21,FALSE))</f>
        <v/>
      </c>
      <c r="W100" s="160" t="str">
        <f>IF(W99="","",VLOOKUP(W99,'シフト記号表（勤務時間帯）'!$D$6:$X$47,21,FALSE))</f>
        <v/>
      </c>
      <c r="X100" s="160" t="str">
        <f>IF(X99="","",VLOOKUP(X99,'シフト記号表（勤務時間帯）'!$D$6:$X$47,21,FALSE))</f>
        <v/>
      </c>
      <c r="Y100" s="160" t="str">
        <f>IF(Y99="","",VLOOKUP(Y99,'シフト記号表（勤務時間帯）'!$D$6:$X$47,21,FALSE))</f>
        <v/>
      </c>
      <c r="Z100" s="160" t="str">
        <f>IF(Z99="","",VLOOKUP(Z99,'シフト記号表（勤務時間帯）'!$D$6:$X$47,21,FALSE))</f>
        <v/>
      </c>
      <c r="AA100" s="161" t="str">
        <f>IF(AA99="","",VLOOKUP(AA99,'シフト記号表（勤務時間帯）'!$D$6:$X$47,21,FALSE))</f>
        <v/>
      </c>
      <c r="AB100" s="159" t="str">
        <f>IF(AB99="","",VLOOKUP(AB99,'シフト記号表（勤務時間帯）'!$D$6:$X$47,21,FALSE))</f>
        <v/>
      </c>
      <c r="AC100" s="160" t="str">
        <f>IF(AC99="","",VLOOKUP(AC99,'シフト記号表（勤務時間帯）'!$D$6:$X$47,21,FALSE))</f>
        <v/>
      </c>
      <c r="AD100" s="160" t="str">
        <f>IF(AD99="","",VLOOKUP(AD99,'シフト記号表（勤務時間帯）'!$D$6:$X$47,21,FALSE))</f>
        <v/>
      </c>
      <c r="AE100" s="160" t="str">
        <f>IF(AE99="","",VLOOKUP(AE99,'シフト記号表（勤務時間帯）'!$D$6:$X$47,21,FALSE))</f>
        <v/>
      </c>
      <c r="AF100" s="160" t="str">
        <f>IF(AF99="","",VLOOKUP(AF99,'シフト記号表（勤務時間帯）'!$D$6:$X$47,21,FALSE))</f>
        <v/>
      </c>
      <c r="AG100" s="160" t="str">
        <f>IF(AG99="","",VLOOKUP(AG99,'シフト記号表（勤務時間帯）'!$D$6:$X$47,21,FALSE))</f>
        <v/>
      </c>
      <c r="AH100" s="161" t="str">
        <f>IF(AH99="","",VLOOKUP(AH99,'シフト記号表（勤務時間帯）'!$D$6:$X$47,21,FALSE))</f>
        <v/>
      </c>
      <c r="AI100" s="159" t="str">
        <f>IF(AI99="","",VLOOKUP(AI99,'シフト記号表（勤務時間帯）'!$D$6:$X$47,21,FALSE))</f>
        <v/>
      </c>
      <c r="AJ100" s="160" t="str">
        <f>IF(AJ99="","",VLOOKUP(AJ99,'シフト記号表（勤務時間帯）'!$D$6:$X$47,21,FALSE))</f>
        <v/>
      </c>
      <c r="AK100" s="160" t="str">
        <f>IF(AK99="","",VLOOKUP(AK99,'シフト記号表（勤務時間帯）'!$D$6:$X$47,21,FALSE))</f>
        <v/>
      </c>
      <c r="AL100" s="160" t="str">
        <f>IF(AL99="","",VLOOKUP(AL99,'シフト記号表（勤務時間帯）'!$D$6:$X$47,21,FALSE))</f>
        <v/>
      </c>
      <c r="AM100" s="160" t="str">
        <f>IF(AM99="","",VLOOKUP(AM99,'シフト記号表（勤務時間帯）'!$D$6:$X$47,21,FALSE))</f>
        <v/>
      </c>
      <c r="AN100" s="160" t="str">
        <f>IF(AN99="","",VLOOKUP(AN99,'シフト記号表（勤務時間帯）'!$D$6:$X$47,21,FALSE))</f>
        <v/>
      </c>
      <c r="AO100" s="161" t="str">
        <f>IF(AO99="","",VLOOKUP(AO99,'シフト記号表（勤務時間帯）'!$D$6:$X$47,21,FALSE))</f>
        <v/>
      </c>
      <c r="AP100" s="159" t="str">
        <f>IF(AP99="","",VLOOKUP(AP99,'シフト記号表（勤務時間帯）'!$D$6:$X$47,21,FALSE))</f>
        <v/>
      </c>
      <c r="AQ100" s="160" t="str">
        <f>IF(AQ99="","",VLOOKUP(AQ99,'シフト記号表（勤務時間帯）'!$D$6:$X$47,21,FALSE))</f>
        <v/>
      </c>
      <c r="AR100" s="160" t="str">
        <f>IF(AR99="","",VLOOKUP(AR99,'シフト記号表（勤務時間帯）'!$D$6:$X$47,21,FALSE))</f>
        <v/>
      </c>
      <c r="AS100" s="160" t="str">
        <f>IF(AS99="","",VLOOKUP(AS99,'シフト記号表（勤務時間帯）'!$D$6:$X$47,21,FALSE))</f>
        <v/>
      </c>
      <c r="AT100" s="160" t="str">
        <f>IF(AT99="","",VLOOKUP(AT99,'シフト記号表（勤務時間帯）'!$D$6:$X$47,21,FALSE))</f>
        <v/>
      </c>
      <c r="AU100" s="160" t="str">
        <f>IF(AU99="","",VLOOKUP(AU99,'シフト記号表（勤務時間帯）'!$D$6:$X$47,21,FALSE))</f>
        <v/>
      </c>
      <c r="AV100" s="161" t="str">
        <f>IF(AV99="","",VLOOKUP(AV99,'シフト記号表（勤務時間帯）'!$D$6:$X$47,21,FALSE))</f>
        <v/>
      </c>
      <c r="AW100" s="159" t="str">
        <f>IF(AW99="","",VLOOKUP(AW99,'シフト記号表（勤務時間帯）'!$D$6:$X$47,21,FALSE))</f>
        <v/>
      </c>
      <c r="AX100" s="160" t="str">
        <f>IF(AX99="","",VLOOKUP(AX99,'シフト記号表（勤務時間帯）'!$D$6:$X$47,21,FALSE))</f>
        <v/>
      </c>
      <c r="AY100" s="160" t="str">
        <f>IF(AY99="","",VLOOKUP(AY99,'シフト記号表（勤務時間帯）'!$D$6:$X$47,21,FALSE))</f>
        <v/>
      </c>
      <c r="AZ100" s="1199">
        <f>IF($BC$3="４週",SUM(U100:AV100),IF($BC$3="暦月",SUM(U100:AY100),""))</f>
        <v>0</v>
      </c>
      <c r="BA100" s="1200"/>
      <c r="BB100" s="1201">
        <f>IF($BC$3="４週",AZ100/4,IF($BC$3="暦月",(AZ100/($BC$8/7)),""))</f>
        <v>0</v>
      </c>
      <c r="BC100" s="1200"/>
      <c r="BD100" s="1193"/>
      <c r="BE100" s="1194"/>
      <c r="BF100" s="1194"/>
      <c r="BG100" s="1194"/>
      <c r="BH100" s="1195"/>
    </row>
    <row r="101" spans="2:60" ht="20.25" customHeight="1">
      <c r="B101" s="98"/>
      <c r="C101" s="1177"/>
      <c r="D101" s="1178"/>
      <c r="E101" s="1179"/>
      <c r="F101" s="136"/>
      <c r="G101" s="99">
        <f>C99</f>
        <v>0</v>
      </c>
      <c r="H101" s="1189"/>
      <c r="I101" s="1165"/>
      <c r="J101" s="1166"/>
      <c r="K101" s="1166"/>
      <c r="L101" s="1167"/>
      <c r="M101" s="1155"/>
      <c r="N101" s="1156"/>
      <c r="O101" s="1157"/>
      <c r="P101" s="155" t="s">
        <v>73</v>
      </c>
      <c r="Q101" s="23"/>
      <c r="R101" s="23"/>
      <c r="S101" s="15"/>
      <c r="T101" s="50"/>
      <c r="U101" s="162" t="str">
        <f>IF(U99="","",VLOOKUP(U99,'シフト記号表（勤務時間帯）'!$D$6:$Z$47,23,FALSE))</f>
        <v/>
      </c>
      <c r="V101" s="163" t="str">
        <f>IF(V99="","",VLOOKUP(V99,'シフト記号表（勤務時間帯）'!$D$6:$Z$47,23,FALSE))</f>
        <v/>
      </c>
      <c r="W101" s="163" t="str">
        <f>IF(W99="","",VLOOKUP(W99,'シフト記号表（勤務時間帯）'!$D$6:$Z$47,23,FALSE))</f>
        <v/>
      </c>
      <c r="X101" s="163" t="str">
        <f>IF(X99="","",VLOOKUP(X99,'シフト記号表（勤務時間帯）'!$D$6:$Z$47,23,FALSE))</f>
        <v/>
      </c>
      <c r="Y101" s="163" t="str">
        <f>IF(Y99="","",VLOOKUP(Y99,'シフト記号表（勤務時間帯）'!$D$6:$Z$47,23,FALSE))</f>
        <v/>
      </c>
      <c r="Z101" s="163" t="str">
        <f>IF(Z99="","",VLOOKUP(Z99,'シフト記号表（勤務時間帯）'!$D$6:$Z$47,23,FALSE))</f>
        <v/>
      </c>
      <c r="AA101" s="164" t="str">
        <f>IF(AA99="","",VLOOKUP(AA99,'シフト記号表（勤務時間帯）'!$D$6:$Z$47,23,FALSE))</f>
        <v/>
      </c>
      <c r="AB101" s="162" t="str">
        <f>IF(AB99="","",VLOOKUP(AB99,'シフト記号表（勤務時間帯）'!$D$6:$Z$47,23,FALSE))</f>
        <v/>
      </c>
      <c r="AC101" s="163" t="str">
        <f>IF(AC99="","",VLOOKUP(AC99,'シフト記号表（勤務時間帯）'!$D$6:$Z$47,23,FALSE))</f>
        <v/>
      </c>
      <c r="AD101" s="163" t="str">
        <f>IF(AD99="","",VLOOKUP(AD99,'シフト記号表（勤務時間帯）'!$D$6:$Z$47,23,FALSE))</f>
        <v/>
      </c>
      <c r="AE101" s="163" t="str">
        <f>IF(AE99="","",VLOOKUP(AE99,'シフト記号表（勤務時間帯）'!$D$6:$Z$47,23,FALSE))</f>
        <v/>
      </c>
      <c r="AF101" s="163" t="str">
        <f>IF(AF99="","",VLOOKUP(AF99,'シフト記号表（勤務時間帯）'!$D$6:$Z$47,23,FALSE))</f>
        <v/>
      </c>
      <c r="AG101" s="163" t="str">
        <f>IF(AG99="","",VLOOKUP(AG99,'シフト記号表（勤務時間帯）'!$D$6:$Z$47,23,FALSE))</f>
        <v/>
      </c>
      <c r="AH101" s="164" t="str">
        <f>IF(AH99="","",VLOOKUP(AH99,'シフト記号表（勤務時間帯）'!$D$6:$Z$47,23,FALSE))</f>
        <v/>
      </c>
      <c r="AI101" s="162" t="str">
        <f>IF(AI99="","",VLOOKUP(AI99,'シフト記号表（勤務時間帯）'!$D$6:$Z$47,23,FALSE))</f>
        <v/>
      </c>
      <c r="AJ101" s="163" t="str">
        <f>IF(AJ99="","",VLOOKUP(AJ99,'シフト記号表（勤務時間帯）'!$D$6:$Z$47,23,FALSE))</f>
        <v/>
      </c>
      <c r="AK101" s="163" t="str">
        <f>IF(AK99="","",VLOOKUP(AK99,'シフト記号表（勤務時間帯）'!$D$6:$Z$47,23,FALSE))</f>
        <v/>
      </c>
      <c r="AL101" s="163" t="str">
        <f>IF(AL99="","",VLOOKUP(AL99,'シフト記号表（勤務時間帯）'!$D$6:$Z$47,23,FALSE))</f>
        <v/>
      </c>
      <c r="AM101" s="163" t="str">
        <f>IF(AM99="","",VLOOKUP(AM99,'シフト記号表（勤務時間帯）'!$D$6:$Z$47,23,FALSE))</f>
        <v/>
      </c>
      <c r="AN101" s="163" t="str">
        <f>IF(AN99="","",VLOOKUP(AN99,'シフト記号表（勤務時間帯）'!$D$6:$Z$47,23,FALSE))</f>
        <v/>
      </c>
      <c r="AO101" s="164" t="str">
        <f>IF(AO99="","",VLOOKUP(AO99,'シフト記号表（勤務時間帯）'!$D$6:$Z$47,23,FALSE))</f>
        <v/>
      </c>
      <c r="AP101" s="162" t="str">
        <f>IF(AP99="","",VLOOKUP(AP99,'シフト記号表（勤務時間帯）'!$D$6:$Z$47,23,FALSE))</f>
        <v/>
      </c>
      <c r="AQ101" s="163" t="str">
        <f>IF(AQ99="","",VLOOKUP(AQ99,'シフト記号表（勤務時間帯）'!$D$6:$Z$47,23,FALSE))</f>
        <v/>
      </c>
      <c r="AR101" s="163" t="str">
        <f>IF(AR99="","",VLOOKUP(AR99,'シフト記号表（勤務時間帯）'!$D$6:$Z$47,23,FALSE))</f>
        <v/>
      </c>
      <c r="AS101" s="163" t="str">
        <f>IF(AS99="","",VLOOKUP(AS99,'シフト記号表（勤務時間帯）'!$D$6:$Z$47,23,FALSE))</f>
        <v/>
      </c>
      <c r="AT101" s="163" t="str">
        <f>IF(AT99="","",VLOOKUP(AT99,'シフト記号表（勤務時間帯）'!$D$6:$Z$47,23,FALSE))</f>
        <v/>
      </c>
      <c r="AU101" s="163" t="str">
        <f>IF(AU99="","",VLOOKUP(AU99,'シフト記号表（勤務時間帯）'!$D$6:$Z$47,23,FALSE))</f>
        <v/>
      </c>
      <c r="AV101" s="164" t="str">
        <f>IF(AV99="","",VLOOKUP(AV99,'シフト記号表（勤務時間帯）'!$D$6:$Z$47,23,FALSE))</f>
        <v/>
      </c>
      <c r="AW101" s="162" t="str">
        <f>IF(AW99="","",VLOOKUP(AW99,'シフト記号表（勤務時間帯）'!$D$6:$Z$47,23,FALSE))</f>
        <v/>
      </c>
      <c r="AX101" s="163" t="str">
        <f>IF(AX99="","",VLOOKUP(AX99,'シフト記号表（勤務時間帯）'!$D$6:$Z$47,23,FALSE))</f>
        <v/>
      </c>
      <c r="AY101" s="163" t="str">
        <f>IF(AY99="","",VLOOKUP(AY99,'シフト記号表（勤務時間帯）'!$D$6:$Z$47,23,FALSE))</f>
        <v/>
      </c>
      <c r="AZ101" s="1202">
        <f>IF($BC$3="４週",SUM(U101:AV101),IF($BC$3="暦月",SUM(U101:AY101),""))</f>
        <v>0</v>
      </c>
      <c r="BA101" s="1203"/>
      <c r="BB101" s="1204">
        <f>IF($BC$3="４週",AZ101/4,IF($BC$3="暦月",(AZ101/($BC$8/7)),""))</f>
        <v>0</v>
      </c>
      <c r="BC101" s="1203"/>
      <c r="BD101" s="1196"/>
      <c r="BE101" s="1197"/>
      <c r="BF101" s="1197"/>
      <c r="BG101" s="1197"/>
      <c r="BH101" s="1198"/>
    </row>
    <row r="102" spans="2:60" ht="20.25" customHeight="1">
      <c r="B102" s="100"/>
      <c r="C102" s="1171"/>
      <c r="D102" s="1172"/>
      <c r="E102" s="1173"/>
      <c r="F102" s="137"/>
      <c r="G102" s="101"/>
      <c r="H102" s="1247"/>
      <c r="I102" s="1159"/>
      <c r="J102" s="1160"/>
      <c r="K102" s="1160"/>
      <c r="L102" s="1161"/>
      <c r="M102" s="1149"/>
      <c r="N102" s="1150"/>
      <c r="O102" s="1151"/>
      <c r="P102" s="40" t="s">
        <v>18</v>
      </c>
      <c r="Q102" s="41"/>
      <c r="R102" s="41"/>
      <c r="S102" s="42"/>
      <c r="T102" s="53"/>
      <c r="U102" s="165"/>
      <c r="V102" s="166"/>
      <c r="W102" s="166"/>
      <c r="X102" s="166"/>
      <c r="Y102" s="166"/>
      <c r="Z102" s="166"/>
      <c r="AA102" s="167"/>
      <c r="AB102" s="165"/>
      <c r="AC102" s="166"/>
      <c r="AD102" s="166"/>
      <c r="AE102" s="166"/>
      <c r="AF102" s="166"/>
      <c r="AG102" s="166"/>
      <c r="AH102" s="167"/>
      <c r="AI102" s="165"/>
      <c r="AJ102" s="166"/>
      <c r="AK102" s="166"/>
      <c r="AL102" s="166"/>
      <c r="AM102" s="166"/>
      <c r="AN102" s="166"/>
      <c r="AO102" s="167"/>
      <c r="AP102" s="165"/>
      <c r="AQ102" s="166"/>
      <c r="AR102" s="166"/>
      <c r="AS102" s="166"/>
      <c r="AT102" s="166"/>
      <c r="AU102" s="166"/>
      <c r="AV102" s="167"/>
      <c r="AW102" s="165"/>
      <c r="AX102" s="166"/>
      <c r="AY102" s="166"/>
      <c r="AZ102" s="1158"/>
      <c r="BA102" s="1146"/>
      <c r="BB102" s="1145"/>
      <c r="BC102" s="1146"/>
      <c r="BD102" s="1190"/>
      <c r="BE102" s="1191"/>
      <c r="BF102" s="1191"/>
      <c r="BG102" s="1191"/>
      <c r="BH102" s="1192"/>
    </row>
    <row r="103" spans="2:60" ht="20.25" customHeight="1">
      <c r="B103" s="96">
        <f>B100+1</f>
        <v>28</v>
      </c>
      <c r="C103" s="1174"/>
      <c r="D103" s="1175"/>
      <c r="E103" s="1176"/>
      <c r="F103" s="95">
        <f>C102</f>
        <v>0</v>
      </c>
      <c r="G103" s="97"/>
      <c r="H103" s="1184"/>
      <c r="I103" s="1162"/>
      <c r="J103" s="1163"/>
      <c r="K103" s="1163"/>
      <c r="L103" s="1164"/>
      <c r="M103" s="1152"/>
      <c r="N103" s="1153"/>
      <c r="O103" s="1154"/>
      <c r="P103" s="20" t="s">
        <v>72</v>
      </c>
      <c r="Q103" s="21"/>
      <c r="R103" s="21"/>
      <c r="S103" s="16"/>
      <c r="T103" s="46"/>
      <c r="U103" s="159" t="str">
        <f>IF(U102="","",VLOOKUP(U102,'シフト記号表（勤務時間帯）'!$D$6:$X$47,21,FALSE))</f>
        <v/>
      </c>
      <c r="V103" s="160" t="str">
        <f>IF(V102="","",VLOOKUP(V102,'シフト記号表（勤務時間帯）'!$D$6:$X$47,21,FALSE))</f>
        <v/>
      </c>
      <c r="W103" s="160" t="str">
        <f>IF(W102="","",VLOOKUP(W102,'シフト記号表（勤務時間帯）'!$D$6:$X$47,21,FALSE))</f>
        <v/>
      </c>
      <c r="X103" s="160" t="str">
        <f>IF(X102="","",VLOOKUP(X102,'シフト記号表（勤務時間帯）'!$D$6:$X$47,21,FALSE))</f>
        <v/>
      </c>
      <c r="Y103" s="160" t="str">
        <f>IF(Y102="","",VLOOKUP(Y102,'シフト記号表（勤務時間帯）'!$D$6:$X$47,21,FALSE))</f>
        <v/>
      </c>
      <c r="Z103" s="160" t="str">
        <f>IF(Z102="","",VLOOKUP(Z102,'シフト記号表（勤務時間帯）'!$D$6:$X$47,21,FALSE))</f>
        <v/>
      </c>
      <c r="AA103" s="161" t="str">
        <f>IF(AA102="","",VLOOKUP(AA102,'シフト記号表（勤務時間帯）'!$D$6:$X$47,21,FALSE))</f>
        <v/>
      </c>
      <c r="AB103" s="159" t="str">
        <f>IF(AB102="","",VLOOKUP(AB102,'シフト記号表（勤務時間帯）'!$D$6:$X$47,21,FALSE))</f>
        <v/>
      </c>
      <c r="AC103" s="160" t="str">
        <f>IF(AC102="","",VLOOKUP(AC102,'シフト記号表（勤務時間帯）'!$D$6:$X$47,21,FALSE))</f>
        <v/>
      </c>
      <c r="AD103" s="160" t="str">
        <f>IF(AD102="","",VLOOKUP(AD102,'シフト記号表（勤務時間帯）'!$D$6:$X$47,21,FALSE))</f>
        <v/>
      </c>
      <c r="AE103" s="160" t="str">
        <f>IF(AE102="","",VLOOKUP(AE102,'シフト記号表（勤務時間帯）'!$D$6:$X$47,21,FALSE))</f>
        <v/>
      </c>
      <c r="AF103" s="160" t="str">
        <f>IF(AF102="","",VLOOKUP(AF102,'シフト記号表（勤務時間帯）'!$D$6:$X$47,21,FALSE))</f>
        <v/>
      </c>
      <c r="AG103" s="160" t="str">
        <f>IF(AG102="","",VLOOKUP(AG102,'シフト記号表（勤務時間帯）'!$D$6:$X$47,21,FALSE))</f>
        <v/>
      </c>
      <c r="AH103" s="161" t="str">
        <f>IF(AH102="","",VLOOKUP(AH102,'シフト記号表（勤務時間帯）'!$D$6:$X$47,21,FALSE))</f>
        <v/>
      </c>
      <c r="AI103" s="159" t="str">
        <f>IF(AI102="","",VLOOKUP(AI102,'シフト記号表（勤務時間帯）'!$D$6:$X$47,21,FALSE))</f>
        <v/>
      </c>
      <c r="AJ103" s="160" t="str">
        <f>IF(AJ102="","",VLOOKUP(AJ102,'シフト記号表（勤務時間帯）'!$D$6:$X$47,21,FALSE))</f>
        <v/>
      </c>
      <c r="AK103" s="160" t="str">
        <f>IF(AK102="","",VLOOKUP(AK102,'シフト記号表（勤務時間帯）'!$D$6:$X$47,21,FALSE))</f>
        <v/>
      </c>
      <c r="AL103" s="160" t="str">
        <f>IF(AL102="","",VLOOKUP(AL102,'シフト記号表（勤務時間帯）'!$D$6:$X$47,21,FALSE))</f>
        <v/>
      </c>
      <c r="AM103" s="160" t="str">
        <f>IF(AM102="","",VLOOKUP(AM102,'シフト記号表（勤務時間帯）'!$D$6:$X$47,21,FALSE))</f>
        <v/>
      </c>
      <c r="AN103" s="160" t="str">
        <f>IF(AN102="","",VLOOKUP(AN102,'シフト記号表（勤務時間帯）'!$D$6:$X$47,21,FALSE))</f>
        <v/>
      </c>
      <c r="AO103" s="161" t="str">
        <f>IF(AO102="","",VLOOKUP(AO102,'シフト記号表（勤務時間帯）'!$D$6:$X$47,21,FALSE))</f>
        <v/>
      </c>
      <c r="AP103" s="159" t="str">
        <f>IF(AP102="","",VLOOKUP(AP102,'シフト記号表（勤務時間帯）'!$D$6:$X$47,21,FALSE))</f>
        <v/>
      </c>
      <c r="AQ103" s="160" t="str">
        <f>IF(AQ102="","",VLOOKUP(AQ102,'シフト記号表（勤務時間帯）'!$D$6:$X$47,21,FALSE))</f>
        <v/>
      </c>
      <c r="AR103" s="160" t="str">
        <f>IF(AR102="","",VLOOKUP(AR102,'シフト記号表（勤務時間帯）'!$D$6:$X$47,21,FALSE))</f>
        <v/>
      </c>
      <c r="AS103" s="160" t="str">
        <f>IF(AS102="","",VLOOKUP(AS102,'シフト記号表（勤務時間帯）'!$D$6:$X$47,21,FALSE))</f>
        <v/>
      </c>
      <c r="AT103" s="160" t="str">
        <f>IF(AT102="","",VLOOKUP(AT102,'シフト記号表（勤務時間帯）'!$D$6:$X$47,21,FALSE))</f>
        <v/>
      </c>
      <c r="AU103" s="160" t="str">
        <f>IF(AU102="","",VLOOKUP(AU102,'シフト記号表（勤務時間帯）'!$D$6:$X$47,21,FALSE))</f>
        <v/>
      </c>
      <c r="AV103" s="161" t="str">
        <f>IF(AV102="","",VLOOKUP(AV102,'シフト記号表（勤務時間帯）'!$D$6:$X$47,21,FALSE))</f>
        <v/>
      </c>
      <c r="AW103" s="159" t="str">
        <f>IF(AW102="","",VLOOKUP(AW102,'シフト記号表（勤務時間帯）'!$D$6:$X$47,21,FALSE))</f>
        <v/>
      </c>
      <c r="AX103" s="160" t="str">
        <f>IF(AX102="","",VLOOKUP(AX102,'シフト記号表（勤務時間帯）'!$D$6:$X$47,21,FALSE))</f>
        <v/>
      </c>
      <c r="AY103" s="160" t="str">
        <f>IF(AY102="","",VLOOKUP(AY102,'シフト記号表（勤務時間帯）'!$D$6:$X$47,21,FALSE))</f>
        <v/>
      </c>
      <c r="AZ103" s="1199">
        <f>IF($BC$3="４週",SUM(U103:AV103),IF($BC$3="暦月",SUM(U103:AY103),""))</f>
        <v>0</v>
      </c>
      <c r="BA103" s="1200"/>
      <c r="BB103" s="1201">
        <f>IF($BC$3="４週",AZ103/4,IF($BC$3="暦月",(AZ103/($BC$8/7)),""))</f>
        <v>0</v>
      </c>
      <c r="BC103" s="1200"/>
      <c r="BD103" s="1193"/>
      <c r="BE103" s="1194"/>
      <c r="BF103" s="1194"/>
      <c r="BG103" s="1194"/>
      <c r="BH103" s="1195"/>
    </row>
    <row r="104" spans="2:60" ht="20.25" customHeight="1">
      <c r="B104" s="98"/>
      <c r="C104" s="1177"/>
      <c r="D104" s="1178"/>
      <c r="E104" s="1179"/>
      <c r="F104" s="136"/>
      <c r="G104" s="99">
        <f>C102</f>
        <v>0</v>
      </c>
      <c r="H104" s="1189"/>
      <c r="I104" s="1165"/>
      <c r="J104" s="1166"/>
      <c r="K104" s="1166"/>
      <c r="L104" s="1167"/>
      <c r="M104" s="1155"/>
      <c r="N104" s="1156"/>
      <c r="O104" s="1157"/>
      <c r="P104" s="155" t="s">
        <v>73</v>
      </c>
      <c r="Q104" s="23"/>
      <c r="R104" s="23"/>
      <c r="S104" s="15"/>
      <c r="T104" s="50"/>
      <c r="U104" s="162" t="str">
        <f>IF(U102="","",VLOOKUP(U102,'シフト記号表（勤務時間帯）'!$D$6:$Z$47,23,FALSE))</f>
        <v/>
      </c>
      <c r="V104" s="163" t="str">
        <f>IF(V102="","",VLOOKUP(V102,'シフト記号表（勤務時間帯）'!$D$6:$Z$47,23,FALSE))</f>
        <v/>
      </c>
      <c r="W104" s="163" t="str">
        <f>IF(W102="","",VLOOKUP(W102,'シフト記号表（勤務時間帯）'!$D$6:$Z$47,23,FALSE))</f>
        <v/>
      </c>
      <c r="X104" s="163" t="str">
        <f>IF(X102="","",VLOOKUP(X102,'シフト記号表（勤務時間帯）'!$D$6:$Z$47,23,FALSE))</f>
        <v/>
      </c>
      <c r="Y104" s="163" t="str">
        <f>IF(Y102="","",VLOOKUP(Y102,'シフト記号表（勤務時間帯）'!$D$6:$Z$47,23,FALSE))</f>
        <v/>
      </c>
      <c r="Z104" s="163" t="str">
        <f>IF(Z102="","",VLOOKUP(Z102,'シフト記号表（勤務時間帯）'!$D$6:$Z$47,23,FALSE))</f>
        <v/>
      </c>
      <c r="AA104" s="164" t="str">
        <f>IF(AA102="","",VLOOKUP(AA102,'シフト記号表（勤務時間帯）'!$D$6:$Z$47,23,FALSE))</f>
        <v/>
      </c>
      <c r="AB104" s="162" t="str">
        <f>IF(AB102="","",VLOOKUP(AB102,'シフト記号表（勤務時間帯）'!$D$6:$Z$47,23,FALSE))</f>
        <v/>
      </c>
      <c r="AC104" s="163" t="str">
        <f>IF(AC102="","",VLOOKUP(AC102,'シフト記号表（勤務時間帯）'!$D$6:$Z$47,23,FALSE))</f>
        <v/>
      </c>
      <c r="AD104" s="163" t="str">
        <f>IF(AD102="","",VLOOKUP(AD102,'シフト記号表（勤務時間帯）'!$D$6:$Z$47,23,FALSE))</f>
        <v/>
      </c>
      <c r="AE104" s="163" t="str">
        <f>IF(AE102="","",VLOOKUP(AE102,'シフト記号表（勤務時間帯）'!$D$6:$Z$47,23,FALSE))</f>
        <v/>
      </c>
      <c r="AF104" s="163" t="str">
        <f>IF(AF102="","",VLOOKUP(AF102,'シフト記号表（勤務時間帯）'!$D$6:$Z$47,23,FALSE))</f>
        <v/>
      </c>
      <c r="AG104" s="163" t="str">
        <f>IF(AG102="","",VLOOKUP(AG102,'シフト記号表（勤務時間帯）'!$D$6:$Z$47,23,FALSE))</f>
        <v/>
      </c>
      <c r="AH104" s="164" t="str">
        <f>IF(AH102="","",VLOOKUP(AH102,'シフト記号表（勤務時間帯）'!$D$6:$Z$47,23,FALSE))</f>
        <v/>
      </c>
      <c r="AI104" s="162" t="str">
        <f>IF(AI102="","",VLOOKUP(AI102,'シフト記号表（勤務時間帯）'!$D$6:$Z$47,23,FALSE))</f>
        <v/>
      </c>
      <c r="AJ104" s="163" t="str">
        <f>IF(AJ102="","",VLOOKUP(AJ102,'シフト記号表（勤務時間帯）'!$D$6:$Z$47,23,FALSE))</f>
        <v/>
      </c>
      <c r="AK104" s="163" t="str">
        <f>IF(AK102="","",VLOOKUP(AK102,'シフト記号表（勤務時間帯）'!$D$6:$Z$47,23,FALSE))</f>
        <v/>
      </c>
      <c r="AL104" s="163" t="str">
        <f>IF(AL102="","",VLOOKUP(AL102,'シフト記号表（勤務時間帯）'!$D$6:$Z$47,23,FALSE))</f>
        <v/>
      </c>
      <c r="AM104" s="163" t="str">
        <f>IF(AM102="","",VLOOKUP(AM102,'シフト記号表（勤務時間帯）'!$D$6:$Z$47,23,FALSE))</f>
        <v/>
      </c>
      <c r="AN104" s="163" t="str">
        <f>IF(AN102="","",VLOOKUP(AN102,'シフト記号表（勤務時間帯）'!$D$6:$Z$47,23,FALSE))</f>
        <v/>
      </c>
      <c r="AO104" s="164" t="str">
        <f>IF(AO102="","",VLOOKUP(AO102,'シフト記号表（勤務時間帯）'!$D$6:$Z$47,23,FALSE))</f>
        <v/>
      </c>
      <c r="AP104" s="162" t="str">
        <f>IF(AP102="","",VLOOKUP(AP102,'シフト記号表（勤務時間帯）'!$D$6:$Z$47,23,FALSE))</f>
        <v/>
      </c>
      <c r="AQ104" s="163" t="str">
        <f>IF(AQ102="","",VLOOKUP(AQ102,'シフト記号表（勤務時間帯）'!$D$6:$Z$47,23,FALSE))</f>
        <v/>
      </c>
      <c r="AR104" s="163" t="str">
        <f>IF(AR102="","",VLOOKUP(AR102,'シフト記号表（勤務時間帯）'!$D$6:$Z$47,23,FALSE))</f>
        <v/>
      </c>
      <c r="AS104" s="163" t="str">
        <f>IF(AS102="","",VLOOKUP(AS102,'シフト記号表（勤務時間帯）'!$D$6:$Z$47,23,FALSE))</f>
        <v/>
      </c>
      <c r="AT104" s="163" t="str">
        <f>IF(AT102="","",VLOOKUP(AT102,'シフト記号表（勤務時間帯）'!$D$6:$Z$47,23,FALSE))</f>
        <v/>
      </c>
      <c r="AU104" s="163" t="str">
        <f>IF(AU102="","",VLOOKUP(AU102,'シフト記号表（勤務時間帯）'!$D$6:$Z$47,23,FALSE))</f>
        <v/>
      </c>
      <c r="AV104" s="164" t="str">
        <f>IF(AV102="","",VLOOKUP(AV102,'シフト記号表（勤務時間帯）'!$D$6:$Z$47,23,FALSE))</f>
        <v/>
      </c>
      <c r="AW104" s="162" t="str">
        <f>IF(AW102="","",VLOOKUP(AW102,'シフト記号表（勤務時間帯）'!$D$6:$Z$47,23,FALSE))</f>
        <v/>
      </c>
      <c r="AX104" s="163" t="str">
        <f>IF(AX102="","",VLOOKUP(AX102,'シフト記号表（勤務時間帯）'!$D$6:$Z$47,23,FALSE))</f>
        <v/>
      </c>
      <c r="AY104" s="163" t="str">
        <f>IF(AY102="","",VLOOKUP(AY102,'シフト記号表（勤務時間帯）'!$D$6:$Z$47,23,FALSE))</f>
        <v/>
      </c>
      <c r="AZ104" s="1202">
        <f>IF($BC$3="４週",SUM(U104:AV104),IF($BC$3="暦月",SUM(U104:AY104),""))</f>
        <v>0</v>
      </c>
      <c r="BA104" s="1203"/>
      <c r="BB104" s="1204">
        <f>IF($BC$3="４週",AZ104/4,IF($BC$3="暦月",(AZ104/($BC$8/7)),""))</f>
        <v>0</v>
      </c>
      <c r="BC104" s="1203"/>
      <c r="BD104" s="1196"/>
      <c r="BE104" s="1197"/>
      <c r="BF104" s="1197"/>
      <c r="BG104" s="1197"/>
      <c r="BH104" s="1198"/>
    </row>
    <row r="105" spans="2:60" ht="20.25" customHeight="1">
      <c r="B105" s="100"/>
      <c r="C105" s="1171"/>
      <c r="D105" s="1172"/>
      <c r="E105" s="1173"/>
      <c r="F105" s="137"/>
      <c r="G105" s="101"/>
      <c r="H105" s="1247"/>
      <c r="I105" s="1159"/>
      <c r="J105" s="1160"/>
      <c r="K105" s="1160"/>
      <c r="L105" s="1161"/>
      <c r="M105" s="1149"/>
      <c r="N105" s="1150"/>
      <c r="O105" s="1151"/>
      <c r="P105" s="40" t="s">
        <v>18</v>
      </c>
      <c r="Q105" s="41"/>
      <c r="R105" s="41"/>
      <c r="S105" s="42"/>
      <c r="T105" s="53"/>
      <c r="U105" s="165"/>
      <c r="V105" s="166"/>
      <c r="W105" s="166"/>
      <c r="X105" s="166"/>
      <c r="Y105" s="166"/>
      <c r="Z105" s="166"/>
      <c r="AA105" s="167"/>
      <c r="AB105" s="165"/>
      <c r="AC105" s="166"/>
      <c r="AD105" s="166"/>
      <c r="AE105" s="166"/>
      <c r="AF105" s="166"/>
      <c r="AG105" s="166"/>
      <c r="AH105" s="167"/>
      <c r="AI105" s="165"/>
      <c r="AJ105" s="166"/>
      <c r="AK105" s="166"/>
      <c r="AL105" s="166"/>
      <c r="AM105" s="166"/>
      <c r="AN105" s="166"/>
      <c r="AO105" s="167"/>
      <c r="AP105" s="165"/>
      <c r="AQ105" s="166"/>
      <c r="AR105" s="166"/>
      <c r="AS105" s="166"/>
      <c r="AT105" s="166"/>
      <c r="AU105" s="166"/>
      <c r="AV105" s="167"/>
      <c r="AW105" s="165"/>
      <c r="AX105" s="166"/>
      <c r="AY105" s="166"/>
      <c r="AZ105" s="1158"/>
      <c r="BA105" s="1146"/>
      <c r="BB105" s="1145"/>
      <c r="BC105" s="1146"/>
      <c r="BD105" s="1190"/>
      <c r="BE105" s="1191"/>
      <c r="BF105" s="1191"/>
      <c r="BG105" s="1191"/>
      <c r="BH105" s="1192"/>
    </row>
    <row r="106" spans="2:60" ht="20.25" customHeight="1">
      <c r="B106" s="96">
        <f>B103+1</f>
        <v>29</v>
      </c>
      <c r="C106" s="1174"/>
      <c r="D106" s="1175"/>
      <c r="E106" s="1176"/>
      <c r="F106" s="95">
        <f>C105</f>
        <v>0</v>
      </c>
      <c r="G106" s="97"/>
      <c r="H106" s="1184"/>
      <c r="I106" s="1162"/>
      <c r="J106" s="1163"/>
      <c r="K106" s="1163"/>
      <c r="L106" s="1164"/>
      <c r="M106" s="1152"/>
      <c r="N106" s="1153"/>
      <c r="O106" s="1154"/>
      <c r="P106" s="20" t="s">
        <v>72</v>
      </c>
      <c r="Q106" s="21"/>
      <c r="R106" s="21"/>
      <c r="S106" s="16"/>
      <c r="T106" s="46"/>
      <c r="U106" s="159" t="str">
        <f>IF(U105="","",VLOOKUP(U105,'シフト記号表（勤務時間帯）'!$D$6:$X$47,21,FALSE))</f>
        <v/>
      </c>
      <c r="V106" s="160" t="str">
        <f>IF(V105="","",VLOOKUP(V105,'シフト記号表（勤務時間帯）'!$D$6:$X$47,21,FALSE))</f>
        <v/>
      </c>
      <c r="W106" s="160" t="str">
        <f>IF(W105="","",VLOOKUP(W105,'シフト記号表（勤務時間帯）'!$D$6:$X$47,21,FALSE))</f>
        <v/>
      </c>
      <c r="X106" s="160" t="str">
        <f>IF(X105="","",VLOOKUP(X105,'シフト記号表（勤務時間帯）'!$D$6:$X$47,21,FALSE))</f>
        <v/>
      </c>
      <c r="Y106" s="160" t="str">
        <f>IF(Y105="","",VLOOKUP(Y105,'シフト記号表（勤務時間帯）'!$D$6:$X$47,21,FALSE))</f>
        <v/>
      </c>
      <c r="Z106" s="160" t="str">
        <f>IF(Z105="","",VLOOKUP(Z105,'シフト記号表（勤務時間帯）'!$D$6:$X$47,21,FALSE))</f>
        <v/>
      </c>
      <c r="AA106" s="161" t="str">
        <f>IF(AA105="","",VLOOKUP(AA105,'シフト記号表（勤務時間帯）'!$D$6:$X$47,21,FALSE))</f>
        <v/>
      </c>
      <c r="AB106" s="159" t="str">
        <f>IF(AB105="","",VLOOKUP(AB105,'シフト記号表（勤務時間帯）'!$D$6:$X$47,21,FALSE))</f>
        <v/>
      </c>
      <c r="AC106" s="160" t="str">
        <f>IF(AC105="","",VLOOKUP(AC105,'シフト記号表（勤務時間帯）'!$D$6:$X$47,21,FALSE))</f>
        <v/>
      </c>
      <c r="AD106" s="160" t="str">
        <f>IF(AD105="","",VLOOKUP(AD105,'シフト記号表（勤務時間帯）'!$D$6:$X$47,21,FALSE))</f>
        <v/>
      </c>
      <c r="AE106" s="160" t="str">
        <f>IF(AE105="","",VLOOKUP(AE105,'シフト記号表（勤務時間帯）'!$D$6:$X$47,21,FALSE))</f>
        <v/>
      </c>
      <c r="AF106" s="160" t="str">
        <f>IF(AF105="","",VLOOKUP(AF105,'シフト記号表（勤務時間帯）'!$D$6:$X$47,21,FALSE))</f>
        <v/>
      </c>
      <c r="AG106" s="160" t="str">
        <f>IF(AG105="","",VLOOKUP(AG105,'シフト記号表（勤務時間帯）'!$D$6:$X$47,21,FALSE))</f>
        <v/>
      </c>
      <c r="AH106" s="161" t="str">
        <f>IF(AH105="","",VLOOKUP(AH105,'シフト記号表（勤務時間帯）'!$D$6:$X$47,21,FALSE))</f>
        <v/>
      </c>
      <c r="AI106" s="159" t="str">
        <f>IF(AI105="","",VLOOKUP(AI105,'シフト記号表（勤務時間帯）'!$D$6:$X$47,21,FALSE))</f>
        <v/>
      </c>
      <c r="AJ106" s="160" t="str">
        <f>IF(AJ105="","",VLOOKUP(AJ105,'シフト記号表（勤務時間帯）'!$D$6:$X$47,21,FALSE))</f>
        <v/>
      </c>
      <c r="AK106" s="160" t="str">
        <f>IF(AK105="","",VLOOKUP(AK105,'シフト記号表（勤務時間帯）'!$D$6:$X$47,21,FALSE))</f>
        <v/>
      </c>
      <c r="AL106" s="160" t="str">
        <f>IF(AL105="","",VLOOKUP(AL105,'シフト記号表（勤務時間帯）'!$D$6:$X$47,21,FALSE))</f>
        <v/>
      </c>
      <c r="AM106" s="160" t="str">
        <f>IF(AM105="","",VLOOKUP(AM105,'シフト記号表（勤務時間帯）'!$D$6:$X$47,21,FALSE))</f>
        <v/>
      </c>
      <c r="AN106" s="160" t="str">
        <f>IF(AN105="","",VLOOKUP(AN105,'シフト記号表（勤務時間帯）'!$D$6:$X$47,21,FALSE))</f>
        <v/>
      </c>
      <c r="AO106" s="161" t="str">
        <f>IF(AO105="","",VLOOKUP(AO105,'シフト記号表（勤務時間帯）'!$D$6:$X$47,21,FALSE))</f>
        <v/>
      </c>
      <c r="AP106" s="159" t="str">
        <f>IF(AP105="","",VLOOKUP(AP105,'シフト記号表（勤務時間帯）'!$D$6:$X$47,21,FALSE))</f>
        <v/>
      </c>
      <c r="AQ106" s="160" t="str">
        <f>IF(AQ105="","",VLOOKUP(AQ105,'シフト記号表（勤務時間帯）'!$D$6:$X$47,21,FALSE))</f>
        <v/>
      </c>
      <c r="AR106" s="160" t="str">
        <f>IF(AR105="","",VLOOKUP(AR105,'シフト記号表（勤務時間帯）'!$D$6:$X$47,21,FALSE))</f>
        <v/>
      </c>
      <c r="AS106" s="160" t="str">
        <f>IF(AS105="","",VLOOKUP(AS105,'シフト記号表（勤務時間帯）'!$D$6:$X$47,21,FALSE))</f>
        <v/>
      </c>
      <c r="AT106" s="160" t="str">
        <f>IF(AT105="","",VLOOKUP(AT105,'シフト記号表（勤務時間帯）'!$D$6:$X$47,21,FALSE))</f>
        <v/>
      </c>
      <c r="AU106" s="160" t="str">
        <f>IF(AU105="","",VLOOKUP(AU105,'シフト記号表（勤務時間帯）'!$D$6:$X$47,21,FALSE))</f>
        <v/>
      </c>
      <c r="AV106" s="161" t="str">
        <f>IF(AV105="","",VLOOKUP(AV105,'シフト記号表（勤務時間帯）'!$D$6:$X$47,21,FALSE))</f>
        <v/>
      </c>
      <c r="AW106" s="159" t="str">
        <f>IF(AW105="","",VLOOKUP(AW105,'シフト記号表（勤務時間帯）'!$D$6:$X$47,21,FALSE))</f>
        <v/>
      </c>
      <c r="AX106" s="160" t="str">
        <f>IF(AX105="","",VLOOKUP(AX105,'シフト記号表（勤務時間帯）'!$D$6:$X$47,21,FALSE))</f>
        <v/>
      </c>
      <c r="AY106" s="160" t="str">
        <f>IF(AY105="","",VLOOKUP(AY105,'シフト記号表（勤務時間帯）'!$D$6:$X$47,21,FALSE))</f>
        <v/>
      </c>
      <c r="AZ106" s="1199">
        <f>IF($BC$3="４週",SUM(U106:AV106),IF($BC$3="暦月",SUM(U106:AY106),""))</f>
        <v>0</v>
      </c>
      <c r="BA106" s="1200"/>
      <c r="BB106" s="1201">
        <f>IF($BC$3="４週",AZ106/4,IF($BC$3="暦月",(AZ106/($BC$8/7)),""))</f>
        <v>0</v>
      </c>
      <c r="BC106" s="1200"/>
      <c r="BD106" s="1193"/>
      <c r="BE106" s="1194"/>
      <c r="BF106" s="1194"/>
      <c r="BG106" s="1194"/>
      <c r="BH106" s="1195"/>
    </row>
    <row r="107" spans="2:60" ht="20.25" customHeight="1">
      <c r="B107" s="98"/>
      <c r="C107" s="1177"/>
      <c r="D107" s="1178"/>
      <c r="E107" s="1179"/>
      <c r="F107" s="136"/>
      <c r="G107" s="99">
        <f>C105</f>
        <v>0</v>
      </c>
      <c r="H107" s="1189"/>
      <c r="I107" s="1165"/>
      <c r="J107" s="1166"/>
      <c r="K107" s="1166"/>
      <c r="L107" s="1167"/>
      <c r="M107" s="1155"/>
      <c r="N107" s="1156"/>
      <c r="O107" s="1157"/>
      <c r="P107" s="155" t="s">
        <v>73</v>
      </c>
      <c r="Q107" s="23"/>
      <c r="R107" s="23"/>
      <c r="S107" s="15"/>
      <c r="T107" s="50"/>
      <c r="U107" s="162" t="str">
        <f>IF(U105="","",VLOOKUP(U105,'シフト記号表（勤務時間帯）'!$D$6:$Z$47,23,FALSE))</f>
        <v/>
      </c>
      <c r="V107" s="163" t="str">
        <f>IF(V105="","",VLOOKUP(V105,'シフト記号表（勤務時間帯）'!$D$6:$Z$47,23,FALSE))</f>
        <v/>
      </c>
      <c r="W107" s="163" t="str">
        <f>IF(W105="","",VLOOKUP(W105,'シフト記号表（勤務時間帯）'!$D$6:$Z$47,23,FALSE))</f>
        <v/>
      </c>
      <c r="X107" s="163" t="str">
        <f>IF(X105="","",VLOOKUP(X105,'シフト記号表（勤務時間帯）'!$D$6:$Z$47,23,FALSE))</f>
        <v/>
      </c>
      <c r="Y107" s="163" t="str">
        <f>IF(Y105="","",VLOOKUP(Y105,'シフト記号表（勤務時間帯）'!$D$6:$Z$47,23,FALSE))</f>
        <v/>
      </c>
      <c r="Z107" s="163" t="str">
        <f>IF(Z105="","",VLOOKUP(Z105,'シフト記号表（勤務時間帯）'!$D$6:$Z$47,23,FALSE))</f>
        <v/>
      </c>
      <c r="AA107" s="164" t="str">
        <f>IF(AA105="","",VLOOKUP(AA105,'シフト記号表（勤務時間帯）'!$D$6:$Z$47,23,FALSE))</f>
        <v/>
      </c>
      <c r="AB107" s="162" t="str">
        <f>IF(AB105="","",VLOOKUP(AB105,'シフト記号表（勤務時間帯）'!$D$6:$Z$47,23,FALSE))</f>
        <v/>
      </c>
      <c r="AC107" s="163" t="str">
        <f>IF(AC105="","",VLOOKUP(AC105,'シフト記号表（勤務時間帯）'!$D$6:$Z$47,23,FALSE))</f>
        <v/>
      </c>
      <c r="AD107" s="163" t="str">
        <f>IF(AD105="","",VLOOKUP(AD105,'シフト記号表（勤務時間帯）'!$D$6:$Z$47,23,FALSE))</f>
        <v/>
      </c>
      <c r="AE107" s="163" t="str">
        <f>IF(AE105="","",VLOOKUP(AE105,'シフト記号表（勤務時間帯）'!$D$6:$Z$47,23,FALSE))</f>
        <v/>
      </c>
      <c r="AF107" s="163" t="str">
        <f>IF(AF105="","",VLOOKUP(AF105,'シフト記号表（勤務時間帯）'!$D$6:$Z$47,23,FALSE))</f>
        <v/>
      </c>
      <c r="AG107" s="163" t="str">
        <f>IF(AG105="","",VLOOKUP(AG105,'シフト記号表（勤務時間帯）'!$D$6:$Z$47,23,FALSE))</f>
        <v/>
      </c>
      <c r="AH107" s="164" t="str">
        <f>IF(AH105="","",VLOOKUP(AH105,'シフト記号表（勤務時間帯）'!$D$6:$Z$47,23,FALSE))</f>
        <v/>
      </c>
      <c r="AI107" s="162" t="str">
        <f>IF(AI105="","",VLOOKUP(AI105,'シフト記号表（勤務時間帯）'!$D$6:$Z$47,23,FALSE))</f>
        <v/>
      </c>
      <c r="AJ107" s="163" t="str">
        <f>IF(AJ105="","",VLOOKUP(AJ105,'シフト記号表（勤務時間帯）'!$D$6:$Z$47,23,FALSE))</f>
        <v/>
      </c>
      <c r="AK107" s="163" t="str">
        <f>IF(AK105="","",VLOOKUP(AK105,'シフト記号表（勤務時間帯）'!$D$6:$Z$47,23,FALSE))</f>
        <v/>
      </c>
      <c r="AL107" s="163" t="str">
        <f>IF(AL105="","",VLOOKUP(AL105,'シフト記号表（勤務時間帯）'!$D$6:$Z$47,23,FALSE))</f>
        <v/>
      </c>
      <c r="AM107" s="163" t="str">
        <f>IF(AM105="","",VLOOKUP(AM105,'シフト記号表（勤務時間帯）'!$D$6:$Z$47,23,FALSE))</f>
        <v/>
      </c>
      <c r="AN107" s="163" t="str">
        <f>IF(AN105="","",VLOOKUP(AN105,'シフト記号表（勤務時間帯）'!$D$6:$Z$47,23,FALSE))</f>
        <v/>
      </c>
      <c r="AO107" s="164" t="str">
        <f>IF(AO105="","",VLOOKUP(AO105,'シフト記号表（勤務時間帯）'!$D$6:$Z$47,23,FALSE))</f>
        <v/>
      </c>
      <c r="AP107" s="162" t="str">
        <f>IF(AP105="","",VLOOKUP(AP105,'シフト記号表（勤務時間帯）'!$D$6:$Z$47,23,FALSE))</f>
        <v/>
      </c>
      <c r="AQ107" s="163" t="str">
        <f>IF(AQ105="","",VLOOKUP(AQ105,'シフト記号表（勤務時間帯）'!$D$6:$Z$47,23,FALSE))</f>
        <v/>
      </c>
      <c r="AR107" s="163" t="str">
        <f>IF(AR105="","",VLOOKUP(AR105,'シフト記号表（勤務時間帯）'!$D$6:$Z$47,23,FALSE))</f>
        <v/>
      </c>
      <c r="AS107" s="163" t="str">
        <f>IF(AS105="","",VLOOKUP(AS105,'シフト記号表（勤務時間帯）'!$D$6:$Z$47,23,FALSE))</f>
        <v/>
      </c>
      <c r="AT107" s="163" t="str">
        <f>IF(AT105="","",VLOOKUP(AT105,'シフト記号表（勤務時間帯）'!$D$6:$Z$47,23,FALSE))</f>
        <v/>
      </c>
      <c r="AU107" s="163" t="str">
        <f>IF(AU105="","",VLOOKUP(AU105,'シフト記号表（勤務時間帯）'!$D$6:$Z$47,23,FALSE))</f>
        <v/>
      </c>
      <c r="AV107" s="164" t="str">
        <f>IF(AV105="","",VLOOKUP(AV105,'シフト記号表（勤務時間帯）'!$D$6:$Z$47,23,FALSE))</f>
        <v/>
      </c>
      <c r="AW107" s="162" t="str">
        <f>IF(AW105="","",VLOOKUP(AW105,'シフト記号表（勤務時間帯）'!$D$6:$Z$47,23,FALSE))</f>
        <v/>
      </c>
      <c r="AX107" s="163" t="str">
        <f>IF(AX105="","",VLOOKUP(AX105,'シフト記号表（勤務時間帯）'!$D$6:$Z$47,23,FALSE))</f>
        <v/>
      </c>
      <c r="AY107" s="163" t="str">
        <f>IF(AY105="","",VLOOKUP(AY105,'シフト記号表（勤務時間帯）'!$D$6:$Z$47,23,FALSE))</f>
        <v/>
      </c>
      <c r="AZ107" s="1202">
        <f>IF($BC$3="４週",SUM(U107:AV107),IF($BC$3="暦月",SUM(U107:AY107),""))</f>
        <v>0</v>
      </c>
      <c r="BA107" s="1203"/>
      <c r="BB107" s="1204">
        <f>IF($BC$3="４週",AZ107/4,IF($BC$3="暦月",(AZ107/($BC$8/7)),""))</f>
        <v>0</v>
      </c>
      <c r="BC107" s="1203"/>
      <c r="BD107" s="1196"/>
      <c r="BE107" s="1197"/>
      <c r="BF107" s="1197"/>
      <c r="BG107" s="1197"/>
      <c r="BH107" s="1198"/>
    </row>
    <row r="108" spans="2:60" ht="20.25" customHeight="1">
      <c r="B108" s="100"/>
      <c r="C108" s="1171"/>
      <c r="D108" s="1172"/>
      <c r="E108" s="1173"/>
      <c r="F108" s="137"/>
      <c r="G108" s="101"/>
      <c r="H108" s="1247"/>
      <c r="I108" s="1159"/>
      <c r="J108" s="1160"/>
      <c r="K108" s="1160"/>
      <c r="L108" s="1161"/>
      <c r="M108" s="1149"/>
      <c r="N108" s="1150"/>
      <c r="O108" s="1151"/>
      <c r="P108" s="40" t="s">
        <v>18</v>
      </c>
      <c r="Q108" s="41"/>
      <c r="R108" s="41"/>
      <c r="S108" s="42"/>
      <c r="T108" s="53"/>
      <c r="U108" s="165"/>
      <c r="V108" s="166"/>
      <c r="W108" s="166"/>
      <c r="X108" s="166"/>
      <c r="Y108" s="166"/>
      <c r="Z108" s="166"/>
      <c r="AA108" s="167"/>
      <c r="AB108" s="165"/>
      <c r="AC108" s="166"/>
      <c r="AD108" s="166"/>
      <c r="AE108" s="166"/>
      <c r="AF108" s="166"/>
      <c r="AG108" s="166"/>
      <c r="AH108" s="167"/>
      <c r="AI108" s="165"/>
      <c r="AJ108" s="166"/>
      <c r="AK108" s="166"/>
      <c r="AL108" s="166"/>
      <c r="AM108" s="166"/>
      <c r="AN108" s="166"/>
      <c r="AO108" s="167"/>
      <c r="AP108" s="165"/>
      <c r="AQ108" s="166"/>
      <c r="AR108" s="166"/>
      <c r="AS108" s="166"/>
      <c r="AT108" s="166"/>
      <c r="AU108" s="166"/>
      <c r="AV108" s="167"/>
      <c r="AW108" s="165"/>
      <c r="AX108" s="166"/>
      <c r="AY108" s="166"/>
      <c r="AZ108" s="1158"/>
      <c r="BA108" s="1146"/>
      <c r="BB108" s="1145"/>
      <c r="BC108" s="1146"/>
      <c r="BD108" s="1190"/>
      <c r="BE108" s="1191"/>
      <c r="BF108" s="1191"/>
      <c r="BG108" s="1191"/>
      <c r="BH108" s="1192"/>
    </row>
    <row r="109" spans="2:60" ht="20.25" customHeight="1">
      <c r="B109" s="96">
        <f>B106+1</f>
        <v>30</v>
      </c>
      <c r="C109" s="1174"/>
      <c r="D109" s="1175"/>
      <c r="E109" s="1176"/>
      <c r="F109" s="95">
        <f>C108</f>
        <v>0</v>
      </c>
      <c r="G109" s="97"/>
      <c r="H109" s="1184"/>
      <c r="I109" s="1162"/>
      <c r="J109" s="1163"/>
      <c r="K109" s="1163"/>
      <c r="L109" s="1164"/>
      <c r="M109" s="1152"/>
      <c r="N109" s="1153"/>
      <c r="O109" s="1154"/>
      <c r="P109" s="20" t="s">
        <v>72</v>
      </c>
      <c r="Q109" s="21"/>
      <c r="R109" s="21"/>
      <c r="S109" s="16"/>
      <c r="T109" s="46"/>
      <c r="U109" s="159" t="str">
        <f>IF(U108="","",VLOOKUP(U108,'シフト記号表（勤務時間帯）'!$D$6:$X$47,21,FALSE))</f>
        <v/>
      </c>
      <c r="V109" s="160" t="str">
        <f>IF(V108="","",VLOOKUP(V108,'シフト記号表（勤務時間帯）'!$D$6:$X$47,21,FALSE))</f>
        <v/>
      </c>
      <c r="W109" s="160" t="str">
        <f>IF(W108="","",VLOOKUP(W108,'シフト記号表（勤務時間帯）'!$D$6:$X$47,21,FALSE))</f>
        <v/>
      </c>
      <c r="X109" s="160" t="str">
        <f>IF(X108="","",VLOOKUP(X108,'シフト記号表（勤務時間帯）'!$D$6:$X$47,21,FALSE))</f>
        <v/>
      </c>
      <c r="Y109" s="160" t="str">
        <f>IF(Y108="","",VLOOKUP(Y108,'シフト記号表（勤務時間帯）'!$D$6:$X$47,21,FALSE))</f>
        <v/>
      </c>
      <c r="Z109" s="160" t="str">
        <f>IF(Z108="","",VLOOKUP(Z108,'シフト記号表（勤務時間帯）'!$D$6:$X$47,21,FALSE))</f>
        <v/>
      </c>
      <c r="AA109" s="161" t="str">
        <f>IF(AA108="","",VLOOKUP(AA108,'シフト記号表（勤務時間帯）'!$D$6:$X$47,21,FALSE))</f>
        <v/>
      </c>
      <c r="AB109" s="159" t="str">
        <f>IF(AB108="","",VLOOKUP(AB108,'シフト記号表（勤務時間帯）'!$D$6:$X$47,21,FALSE))</f>
        <v/>
      </c>
      <c r="AC109" s="160" t="str">
        <f>IF(AC108="","",VLOOKUP(AC108,'シフト記号表（勤務時間帯）'!$D$6:$X$47,21,FALSE))</f>
        <v/>
      </c>
      <c r="AD109" s="160" t="str">
        <f>IF(AD108="","",VLOOKUP(AD108,'シフト記号表（勤務時間帯）'!$D$6:$X$47,21,FALSE))</f>
        <v/>
      </c>
      <c r="AE109" s="160" t="str">
        <f>IF(AE108="","",VLOOKUP(AE108,'シフト記号表（勤務時間帯）'!$D$6:$X$47,21,FALSE))</f>
        <v/>
      </c>
      <c r="AF109" s="160" t="str">
        <f>IF(AF108="","",VLOOKUP(AF108,'シフト記号表（勤務時間帯）'!$D$6:$X$47,21,FALSE))</f>
        <v/>
      </c>
      <c r="AG109" s="160" t="str">
        <f>IF(AG108="","",VLOOKUP(AG108,'シフト記号表（勤務時間帯）'!$D$6:$X$47,21,FALSE))</f>
        <v/>
      </c>
      <c r="AH109" s="161" t="str">
        <f>IF(AH108="","",VLOOKUP(AH108,'シフト記号表（勤務時間帯）'!$D$6:$X$47,21,FALSE))</f>
        <v/>
      </c>
      <c r="AI109" s="159" t="str">
        <f>IF(AI108="","",VLOOKUP(AI108,'シフト記号表（勤務時間帯）'!$D$6:$X$47,21,FALSE))</f>
        <v/>
      </c>
      <c r="AJ109" s="160" t="str">
        <f>IF(AJ108="","",VLOOKUP(AJ108,'シフト記号表（勤務時間帯）'!$D$6:$X$47,21,FALSE))</f>
        <v/>
      </c>
      <c r="AK109" s="160" t="str">
        <f>IF(AK108="","",VLOOKUP(AK108,'シフト記号表（勤務時間帯）'!$D$6:$X$47,21,FALSE))</f>
        <v/>
      </c>
      <c r="AL109" s="160" t="str">
        <f>IF(AL108="","",VLOOKUP(AL108,'シフト記号表（勤務時間帯）'!$D$6:$X$47,21,FALSE))</f>
        <v/>
      </c>
      <c r="AM109" s="160" t="str">
        <f>IF(AM108="","",VLOOKUP(AM108,'シフト記号表（勤務時間帯）'!$D$6:$X$47,21,FALSE))</f>
        <v/>
      </c>
      <c r="AN109" s="160" t="str">
        <f>IF(AN108="","",VLOOKUP(AN108,'シフト記号表（勤務時間帯）'!$D$6:$X$47,21,FALSE))</f>
        <v/>
      </c>
      <c r="AO109" s="161" t="str">
        <f>IF(AO108="","",VLOOKUP(AO108,'シフト記号表（勤務時間帯）'!$D$6:$X$47,21,FALSE))</f>
        <v/>
      </c>
      <c r="AP109" s="159" t="str">
        <f>IF(AP108="","",VLOOKUP(AP108,'シフト記号表（勤務時間帯）'!$D$6:$X$47,21,FALSE))</f>
        <v/>
      </c>
      <c r="AQ109" s="160" t="str">
        <f>IF(AQ108="","",VLOOKUP(AQ108,'シフト記号表（勤務時間帯）'!$D$6:$X$47,21,FALSE))</f>
        <v/>
      </c>
      <c r="AR109" s="160" t="str">
        <f>IF(AR108="","",VLOOKUP(AR108,'シフト記号表（勤務時間帯）'!$D$6:$X$47,21,FALSE))</f>
        <v/>
      </c>
      <c r="AS109" s="160" t="str">
        <f>IF(AS108="","",VLOOKUP(AS108,'シフト記号表（勤務時間帯）'!$D$6:$X$47,21,FALSE))</f>
        <v/>
      </c>
      <c r="AT109" s="160" t="str">
        <f>IF(AT108="","",VLOOKUP(AT108,'シフト記号表（勤務時間帯）'!$D$6:$X$47,21,FALSE))</f>
        <v/>
      </c>
      <c r="AU109" s="160" t="str">
        <f>IF(AU108="","",VLOOKUP(AU108,'シフト記号表（勤務時間帯）'!$D$6:$X$47,21,FALSE))</f>
        <v/>
      </c>
      <c r="AV109" s="161" t="str">
        <f>IF(AV108="","",VLOOKUP(AV108,'シフト記号表（勤務時間帯）'!$D$6:$X$47,21,FALSE))</f>
        <v/>
      </c>
      <c r="AW109" s="159" t="str">
        <f>IF(AW108="","",VLOOKUP(AW108,'シフト記号表（勤務時間帯）'!$D$6:$X$47,21,FALSE))</f>
        <v/>
      </c>
      <c r="AX109" s="160" t="str">
        <f>IF(AX108="","",VLOOKUP(AX108,'シフト記号表（勤務時間帯）'!$D$6:$X$47,21,FALSE))</f>
        <v/>
      </c>
      <c r="AY109" s="160" t="str">
        <f>IF(AY108="","",VLOOKUP(AY108,'シフト記号表（勤務時間帯）'!$D$6:$X$47,21,FALSE))</f>
        <v/>
      </c>
      <c r="AZ109" s="1199">
        <f>IF($BC$3="４週",SUM(U109:AV109),IF($BC$3="暦月",SUM(U109:AY109),""))</f>
        <v>0</v>
      </c>
      <c r="BA109" s="1200"/>
      <c r="BB109" s="1201">
        <f>IF($BC$3="４週",AZ109/4,IF($BC$3="暦月",(AZ109/($BC$8/7)),""))</f>
        <v>0</v>
      </c>
      <c r="BC109" s="1200"/>
      <c r="BD109" s="1193"/>
      <c r="BE109" s="1194"/>
      <c r="BF109" s="1194"/>
      <c r="BG109" s="1194"/>
      <c r="BH109" s="1195"/>
    </row>
    <row r="110" spans="2:60" ht="20.25" customHeight="1">
      <c r="B110" s="98"/>
      <c r="C110" s="1177"/>
      <c r="D110" s="1178"/>
      <c r="E110" s="1179"/>
      <c r="F110" s="136"/>
      <c r="G110" s="99">
        <f>C108</f>
        <v>0</v>
      </c>
      <c r="H110" s="1189"/>
      <c r="I110" s="1165"/>
      <c r="J110" s="1166"/>
      <c r="K110" s="1166"/>
      <c r="L110" s="1167"/>
      <c r="M110" s="1155"/>
      <c r="N110" s="1156"/>
      <c r="O110" s="1157"/>
      <c r="P110" s="155" t="s">
        <v>73</v>
      </c>
      <c r="Q110" s="23"/>
      <c r="R110" s="23"/>
      <c r="S110" s="15"/>
      <c r="T110" s="50"/>
      <c r="U110" s="162" t="str">
        <f>IF(U108="","",VLOOKUP(U108,'シフト記号表（勤務時間帯）'!$D$6:$Z$47,23,FALSE))</f>
        <v/>
      </c>
      <c r="V110" s="163" t="str">
        <f>IF(V108="","",VLOOKUP(V108,'シフト記号表（勤務時間帯）'!$D$6:$Z$47,23,FALSE))</f>
        <v/>
      </c>
      <c r="W110" s="163" t="str">
        <f>IF(W108="","",VLOOKUP(W108,'シフト記号表（勤務時間帯）'!$D$6:$Z$47,23,FALSE))</f>
        <v/>
      </c>
      <c r="X110" s="163" t="str">
        <f>IF(X108="","",VLOOKUP(X108,'シフト記号表（勤務時間帯）'!$D$6:$Z$47,23,FALSE))</f>
        <v/>
      </c>
      <c r="Y110" s="163" t="str">
        <f>IF(Y108="","",VLOOKUP(Y108,'シフト記号表（勤務時間帯）'!$D$6:$Z$47,23,FALSE))</f>
        <v/>
      </c>
      <c r="Z110" s="163" t="str">
        <f>IF(Z108="","",VLOOKUP(Z108,'シフト記号表（勤務時間帯）'!$D$6:$Z$47,23,FALSE))</f>
        <v/>
      </c>
      <c r="AA110" s="164" t="str">
        <f>IF(AA108="","",VLOOKUP(AA108,'シフト記号表（勤務時間帯）'!$D$6:$Z$47,23,FALSE))</f>
        <v/>
      </c>
      <c r="AB110" s="162" t="str">
        <f>IF(AB108="","",VLOOKUP(AB108,'シフト記号表（勤務時間帯）'!$D$6:$Z$47,23,FALSE))</f>
        <v/>
      </c>
      <c r="AC110" s="163" t="str">
        <f>IF(AC108="","",VLOOKUP(AC108,'シフト記号表（勤務時間帯）'!$D$6:$Z$47,23,FALSE))</f>
        <v/>
      </c>
      <c r="AD110" s="163" t="str">
        <f>IF(AD108="","",VLOOKUP(AD108,'シフト記号表（勤務時間帯）'!$D$6:$Z$47,23,FALSE))</f>
        <v/>
      </c>
      <c r="AE110" s="163" t="str">
        <f>IF(AE108="","",VLOOKUP(AE108,'シフト記号表（勤務時間帯）'!$D$6:$Z$47,23,FALSE))</f>
        <v/>
      </c>
      <c r="AF110" s="163" t="str">
        <f>IF(AF108="","",VLOOKUP(AF108,'シフト記号表（勤務時間帯）'!$D$6:$Z$47,23,FALSE))</f>
        <v/>
      </c>
      <c r="AG110" s="163" t="str">
        <f>IF(AG108="","",VLOOKUP(AG108,'シフト記号表（勤務時間帯）'!$D$6:$Z$47,23,FALSE))</f>
        <v/>
      </c>
      <c r="AH110" s="164" t="str">
        <f>IF(AH108="","",VLOOKUP(AH108,'シフト記号表（勤務時間帯）'!$D$6:$Z$47,23,FALSE))</f>
        <v/>
      </c>
      <c r="AI110" s="162" t="str">
        <f>IF(AI108="","",VLOOKUP(AI108,'シフト記号表（勤務時間帯）'!$D$6:$Z$47,23,FALSE))</f>
        <v/>
      </c>
      <c r="AJ110" s="163" t="str">
        <f>IF(AJ108="","",VLOOKUP(AJ108,'シフト記号表（勤務時間帯）'!$D$6:$Z$47,23,FALSE))</f>
        <v/>
      </c>
      <c r="AK110" s="163" t="str">
        <f>IF(AK108="","",VLOOKUP(AK108,'シフト記号表（勤務時間帯）'!$D$6:$Z$47,23,FALSE))</f>
        <v/>
      </c>
      <c r="AL110" s="163" t="str">
        <f>IF(AL108="","",VLOOKUP(AL108,'シフト記号表（勤務時間帯）'!$D$6:$Z$47,23,FALSE))</f>
        <v/>
      </c>
      <c r="AM110" s="163" t="str">
        <f>IF(AM108="","",VLOOKUP(AM108,'シフト記号表（勤務時間帯）'!$D$6:$Z$47,23,FALSE))</f>
        <v/>
      </c>
      <c r="AN110" s="163" t="str">
        <f>IF(AN108="","",VLOOKUP(AN108,'シフト記号表（勤務時間帯）'!$D$6:$Z$47,23,FALSE))</f>
        <v/>
      </c>
      <c r="AO110" s="164" t="str">
        <f>IF(AO108="","",VLOOKUP(AO108,'シフト記号表（勤務時間帯）'!$D$6:$Z$47,23,FALSE))</f>
        <v/>
      </c>
      <c r="AP110" s="162" t="str">
        <f>IF(AP108="","",VLOOKUP(AP108,'シフト記号表（勤務時間帯）'!$D$6:$Z$47,23,FALSE))</f>
        <v/>
      </c>
      <c r="AQ110" s="163" t="str">
        <f>IF(AQ108="","",VLOOKUP(AQ108,'シフト記号表（勤務時間帯）'!$D$6:$Z$47,23,FALSE))</f>
        <v/>
      </c>
      <c r="AR110" s="163" t="str">
        <f>IF(AR108="","",VLOOKUP(AR108,'シフト記号表（勤務時間帯）'!$D$6:$Z$47,23,FALSE))</f>
        <v/>
      </c>
      <c r="AS110" s="163" t="str">
        <f>IF(AS108="","",VLOOKUP(AS108,'シフト記号表（勤務時間帯）'!$D$6:$Z$47,23,FALSE))</f>
        <v/>
      </c>
      <c r="AT110" s="163" t="str">
        <f>IF(AT108="","",VLOOKUP(AT108,'シフト記号表（勤務時間帯）'!$D$6:$Z$47,23,FALSE))</f>
        <v/>
      </c>
      <c r="AU110" s="163" t="str">
        <f>IF(AU108="","",VLOOKUP(AU108,'シフト記号表（勤務時間帯）'!$D$6:$Z$47,23,FALSE))</f>
        <v/>
      </c>
      <c r="AV110" s="164" t="str">
        <f>IF(AV108="","",VLOOKUP(AV108,'シフト記号表（勤務時間帯）'!$D$6:$Z$47,23,FALSE))</f>
        <v/>
      </c>
      <c r="AW110" s="162" t="str">
        <f>IF(AW108="","",VLOOKUP(AW108,'シフト記号表（勤務時間帯）'!$D$6:$Z$47,23,FALSE))</f>
        <v/>
      </c>
      <c r="AX110" s="163" t="str">
        <f>IF(AX108="","",VLOOKUP(AX108,'シフト記号表（勤務時間帯）'!$D$6:$Z$47,23,FALSE))</f>
        <v/>
      </c>
      <c r="AY110" s="163" t="str">
        <f>IF(AY108="","",VLOOKUP(AY108,'シフト記号表（勤務時間帯）'!$D$6:$Z$47,23,FALSE))</f>
        <v/>
      </c>
      <c r="AZ110" s="1202">
        <f>IF($BC$3="４週",SUM(U110:AV110),IF($BC$3="暦月",SUM(U110:AY110),""))</f>
        <v>0</v>
      </c>
      <c r="BA110" s="1203"/>
      <c r="BB110" s="1204">
        <f>IF($BC$3="４週",AZ110/4,IF($BC$3="暦月",(AZ110/($BC$8/7)),""))</f>
        <v>0</v>
      </c>
      <c r="BC110" s="1203"/>
      <c r="BD110" s="1196"/>
      <c r="BE110" s="1197"/>
      <c r="BF110" s="1197"/>
      <c r="BG110" s="1197"/>
      <c r="BH110" s="1198"/>
    </row>
    <row r="111" spans="2:60" ht="20.25" customHeight="1">
      <c r="B111" s="100"/>
      <c r="C111" s="1171"/>
      <c r="D111" s="1172"/>
      <c r="E111" s="1173"/>
      <c r="F111" s="137"/>
      <c r="G111" s="101"/>
      <c r="H111" s="1247"/>
      <c r="I111" s="1159"/>
      <c r="J111" s="1160"/>
      <c r="K111" s="1160"/>
      <c r="L111" s="1161"/>
      <c r="M111" s="1149"/>
      <c r="N111" s="1150"/>
      <c r="O111" s="1151"/>
      <c r="P111" s="40" t="s">
        <v>18</v>
      </c>
      <c r="Q111" s="41"/>
      <c r="R111" s="41"/>
      <c r="S111" s="42"/>
      <c r="T111" s="53"/>
      <c r="U111" s="165"/>
      <c r="V111" s="166"/>
      <c r="W111" s="166"/>
      <c r="X111" s="166"/>
      <c r="Y111" s="166"/>
      <c r="Z111" s="166"/>
      <c r="AA111" s="167"/>
      <c r="AB111" s="165"/>
      <c r="AC111" s="166"/>
      <c r="AD111" s="166"/>
      <c r="AE111" s="166"/>
      <c r="AF111" s="166"/>
      <c r="AG111" s="166"/>
      <c r="AH111" s="167"/>
      <c r="AI111" s="165"/>
      <c r="AJ111" s="166"/>
      <c r="AK111" s="166"/>
      <c r="AL111" s="166"/>
      <c r="AM111" s="166"/>
      <c r="AN111" s="166"/>
      <c r="AO111" s="167"/>
      <c r="AP111" s="165"/>
      <c r="AQ111" s="166"/>
      <c r="AR111" s="166"/>
      <c r="AS111" s="166"/>
      <c r="AT111" s="166"/>
      <c r="AU111" s="166"/>
      <c r="AV111" s="167"/>
      <c r="AW111" s="165"/>
      <c r="AX111" s="166"/>
      <c r="AY111" s="166"/>
      <c r="AZ111" s="1158"/>
      <c r="BA111" s="1146"/>
      <c r="BB111" s="1145"/>
      <c r="BC111" s="1146"/>
      <c r="BD111" s="1190"/>
      <c r="BE111" s="1191"/>
      <c r="BF111" s="1191"/>
      <c r="BG111" s="1191"/>
      <c r="BH111" s="1192"/>
    </row>
    <row r="112" spans="2:60" ht="20.25" customHeight="1">
      <c r="B112" s="96">
        <f>B109+1</f>
        <v>31</v>
      </c>
      <c r="C112" s="1174"/>
      <c r="D112" s="1175"/>
      <c r="E112" s="1176"/>
      <c r="F112" s="95">
        <f>C111</f>
        <v>0</v>
      </c>
      <c r="G112" s="97"/>
      <c r="H112" s="1184"/>
      <c r="I112" s="1162"/>
      <c r="J112" s="1163"/>
      <c r="K112" s="1163"/>
      <c r="L112" s="1164"/>
      <c r="M112" s="1152"/>
      <c r="N112" s="1153"/>
      <c r="O112" s="1154"/>
      <c r="P112" s="20" t="s">
        <v>72</v>
      </c>
      <c r="Q112" s="21"/>
      <c r="R112" s="21"/>
      <c r="S112" s="16"/>
      <c r="T112" s="46"/>
      <c r="U112" s="159" t="str">
        <f>IF(U111="","",VLOOKUP(U111,'シフト記号表（勤務時間帯）'!$D$6:$X$47,21,FALSE))</f>
        <v/>
      </c>
      <c r="V112" s="160" t="str">
        <f>IF(V111="","",VLOOKUP(V111,'シフト記号表（勤務時間帯）'!$D$6:$X$47,21,FALSE))</f>
        <v/>
      </c>
      <c r="W112" s="160" t="str">
        <f>IF(W111="","",VLOOKUP(W111,'シフト記号表（勤務時間帯）'!$D$6:$X$47,21,FALSE))</f>
        <v/>
      </c>
      <c r="X112" s="160" t="str">
        <f>IF(X111="","",VLOOKUP(X111,'シフト記号表（勤務時間帯）'!$D$6:$X$47,21,FALSE))</f>
        <v/>
      </c>
      <c r="Y112" s="160" t="str">
        <f>IF(Y111="","",VLOOKUP(Y111,'シフト記号表（勤務時間帯）'!$D$6:$X$47,21,FALSE))</f>
        <v/>
      </c>
      <c r="Z112" s="160" t="str">
        <f>IF(Z111="","",VLOOKUP(Z111,'シフト記号表（勤務時間帯）'!$D$6:$X$47,21,FALSE))</f>
        <v/>
      </c>
      <c r="AA112" s="161" t="str">
        <f>IF(AA111="","",VLOOKUP(AA111,'シフト記号表（勤務時間帯）'!$D$6:$X$47,21,FALSE))</f>
        <v/>
      </c>
      <c r="AB112" s="159" t="str">
        <f>IF(AB111="","",VLOOKUP(AB111,'シフト記号表（勤務時間帯）'!$D$6:$X$47,21,FALSE))</f>
        <v/>
      </c>
      <c r="AC112" s="160" t="str">
        <f>IF(AC111="","",VLOOKUP(AC111,'シフト記号表（勤務時間帯）'!$D$6:$X$47,21,FALSE))</f>
        <v/>
      </c>
      <c r="AD112" s="160" t="str">
        <f>IF(AD111="","",VLOOKUP(AD111,'シフト記号表（勤務時間帯）'!$D$6:$X$47,21,FALSE))</f>
        <v/>
      </c>
      <c r="AE112" s="160" t="str">
        <f>IF(AE111="","",VLOOKUP(AE111,'シフト記号表（勤務時間帯）'!$D$6:$X$47,21,FALSE))</f>
        <v/>
      </c>
      <c r="AF112" s="160" t="str">
        <f>IF(AF111="","",VLOOKUP(AF111,'シフト記号表（勤務時間帯）'!$D$6:$X$47,21,FALSE))</f>
        <v/>
      </c>
      <c r="AG112" s="160" t="str">
        <f>IF(AG111="","",VLOOKUP(AG111,'シフト記号表（勤務時間帯）'!$D$6:$X$47,21,FALSE))</f>
        <v/>
      </c>
      <c r="AH112" s="161" t="str">
        <f>IF(AH111="","",VLOOKUP(AH111,'シフト記号表（勤務時間帯）'!$D$6:$X$47,21,FALSE))</f>
        <v/>
      </c>
      <c r="AI112" s="159" t="str">
        <f>IF(AI111="","",VLOOKUP(AI111,'シフト記号表（勤務時間帯）'!$D$6:$X$47,21,FALSE))</f>
        <v/>
      </c>
      <c r="AJ112" s="160" t="str">
        <f>IF(AJ111="","",VLOOKUP(AJ111,'シフト記号表（勤務時間帯）'!$D$6:$X$47,21,FALSE))</f>
        <v/>
      </c>
      <c r="AK112" s="160" t="str">
        <f>IF(AK111="","",VLOOKUP(AK111,'シフト記号表（勤務時間帯）'!$D$6:$X$47,21,FALSE))</f>
        <v/>
      </c>
      <c r="AL112" s="160" t="str">
        <f>IF(AL111="","",VLOOKUP(AL111,'シフト記号表（勤務時間帯）'!$D$6:$X$47,21,FALSE))</f>
        <v/>
      </c>
      <c r="AM112" s="160" t="str">
        <f>IF(AM111="","",VLOOKUP(AM111,'シフト記号表（勤務時間帯）'!$D$6:$X$47,21,FALSE))</f>
        <v/>
      </c>
      <c r="AN112" s="160" t="str">
        <f>IF(AN111="","",VLOOKUP(AN111,'シフト記号表（勤務時間帯）'!$D$6:$X$47,21,FALSE))</f>
        <v/>
      </c>
      <c r="AO112" s="161" t="str">
        <f>IF(AO111="","",VLOOKUP(AO111,'シフト記号表（勤務時間帯）'!$D$6:$X$47,21,FALSE))</f>
        <v/>
      </c>
      <c r="AP112" s="159" t="str">
        <f>IF(AP111="","",VLOOKUP(AP111,'シフト記号表（勤務時間帯）'!$D$6:$X$47,21,FALSE))</f>
        <v/>
      </c>
      <c r="AQ112" s="160" t="str">
        <f>IF(AQ111="","",VLOOKUP(AQ111,'シフト記号表（勤務時間帯）'!$D$6:$X$47,21,FALSE))</f>
        <v/>
      </c>
      <c r="AR112" s="160" t="str">
        <f>IF(AR111="","",VLOOKUP(AR111,'シフト記号表（勤務時間帯）'!$D$6:$X$47,21,FALSE))</f>
        <v/>
      </c>
      <c r="AS112" s="160" t="str">
        <f>IF(AS111="","",VLOOKUP(AS111,'シフト記号表（勤務時間帯）'!$D$6:$X$47,21,FALSE))</f>
        <v/>
      </c>
      <c r="AT112" s="160" t="str">
        <f>IF(AT111="","",VLOOKUP(AT111,'シフト記号表（勤務時間帯）'!$D$6:$X$47,21,FALSE))</f>
        <v/>
      </c>
      <c r="AU112" s="160" t="str">
        <f>IF(AU111="","",VLOOKUP(AU111,'シフト記号表（勤務時間帯）'!$D$6:$X$47,21,FALSE))</f>
        <v/>
      </c>
      <c r="AV112" s="161" t="str">
        <f>IF(AV111="","",VLOOKUP(AV111,'シフト記号表（勤務時間帯）'!$D$6:$X$47,21,FALSE))</f>
        <v/>
      </c>
      <c r="AW112" s="159" t="str">
        <f>IF(AW111="","",VLOOKUP(AW111,'シフト記号表（勤務時間帯）'!$D$6:$X$47,21,FALSE))</f>
        <v/>
      </c>
      <c r="AX112" s="160" t="str">
        <f>IF(AX111="","",VLOOKUP(AX111,'シフト記号表（勤務時間帯）'!$D$6:$X$47,21,FALSE))</f>
        <v/>
      </c>
      <c r="AY112" s="160" t="str">
        <f>IF(AY111="","",VLOOKUP(AY111,'シフト記号表（勤務時間帯）'!$D$6:$X$47,21,FALSE))</f>
        <v/>
      </c>
      <c r="AZ112" s="1199">
        <f>IF($BC$3="４週",SUM(U112:AV112),IF($BC$3="暦月",SUM(U112:AY112),""))</f>
        <v>0</v>
      </c>
      <c r="BA112" s="1200"/>
      <c r="BB112" s="1201">
        <f>IF($BC$3="４週",AZ112/4,IF($BC$3="暦月",(AZ112/($BC$8/7)),""))</f>
        <v>0</v>
      </c>
      <c r="BC112" s="1200"/>
      <c r="BD112" s="1193"/>
      <c r="BE112" s="1194"/>
      <c r="BF112" s="1194"/>
      <c r="BG112" s="1194"/>
      <c r="BH112" s="1195"/>
    </row>
    <row r="113" spans="2:60" ht="20.25" customHeight="1">
      <c r="B113" s="98"/>
      <c r="C113" s="1177"/>
      <c r="D113" s="1178"/>
      <c r="E113" s="1179"/>
      <c r="F113" s="136"/>
      <c r="G113" s="99">
        <f>C111</f>
        <v>0</v>
      </c>
      <c r="H113" s="1189"/>
      <c r="I113" s="1165"/>
      <c r="J113" s="1166"/>
      <c r="K113" s="1166"/>
      <c r="L113" s="1167"/>
      <c r="M113" s="1155"/>
      <c r="N113" s="1156"/>
      <c r="O113" s="1157"/>
      <c r="P113" s="155" t="s">
        <v>73</v>
      </c>
      <c r="Q113" s="23"/>
      <c r="R113" s="23"/>
      <c r="S113" s="15"/>
      <c r="T113" s="50"/>
      <c r="U113" s="162" t="str">
        <f>IF(U111="","",VLOOKUP(U111,'シフト記号表（勤務時間帯）'!$D$6:$Z$47,23,FALSE))</f>
        <v/>
      </c>
      <c r="V113" s="163" t="str">
        <f>IF(V111="","",VLOOKUP(V111,'シフト記号表（勤務時間帯）'!$D$6:$Z$47,23,FALSE))</f>
        <v/>
      </c>
      <c r="W113" s="163" t="str">
        <f>IF(W111="","",VLOOKUP(W111,'シフト記号表（勤務時間帯）'!$D$6:$Z$47,23,FALSE))</f>
        <v/>
      </c>
      <c r="X113" s="163" t="str">
        <f>IF(X111="","",VLOOKUP(X111,'シフト記号表（勤務時間帯）'!$D$6:$Z$47,23,FALSE))</f>
        <v/>
      </c>
      <c r="Y113" s="163" t="str">
        <f>IF(Y111="","",VLOOKUP(Y111,'シフト記号表（勤務時間帯）'!$D$6:$Z$47,23,FALSE))</f>
        <v/>
      </c>
      <c r="Z113" s="163" t="str">
        <f>IF(Z111="","",VLOOKUP(Z111,'シフト記号表（勤務時間帯）'!$D$6:$Z$47,23,FALSE))</f>
        <v/>
      </c>
      <c r="AA113" s="164" t="str">
        <f>IF(AA111="","",VLOOKUP(AA111,'シフト記号表（勤務時間帯）'!$D$6:$Z$47,23,FALSE))</f>
        <v/>
      </c>
      <c r="AB113" s="162" t="str">
        <f>IF(AB111="","",VLOOKUP(AB111,'シフト記号表（勤務時間帯）'!$D$6:$Z$47,23,FALSE))</f>
        <v/>
      </c>
      <c r="AC113" s="163" t="str">
        <f>IF(AC111="","",VLOOKUP(AC111,'シフト記号表（勤務時間帯）'!$D$6:$Z$47,23,FALSE))</f>
        <v/>
      </c>
      <c r="AD113" s="163" t="str">
        <f>IF(AD111="","",VLOOKUP(AD111,'シフト記号表（勤務時間帯）'!$D$6:$Z$47,23,FALSE))</f>
        <v/>
      </c>
      <c r="AE113" s="163" t="str">
        <f>IF(AE111="","",VLOOKUP(AE111,'シフト記号表（勤務時間帯）'!$D$6:$Z$47,23,FALSE))</f>
        <v/>
      </c>
      <c r="AF113" s="163" t="str">
        <f>IF(AF111="","",VLOOKUP(AF111,'シフト記号表（勤務時間帯）'!$D$6:$Z$47,23,FALSE))</f>
        <v/>
      </c>
      <c r="AG113" s="163" t="str">
        <f>IF(AG111="","",VLOOKUP(AG111,'シフト記号表（勤務時間帯）'!$D$6:$Z$47,23,FALSE))</f>
        <v/>
      </c>
      <c r="AH113" s="164" t="str">
        <f>IF(AH111="","",VLOOKUP(AH111,'シフト記号表（勤務時間帯）'!$D$6:$Z$47,23,FALSE))</f>
        <v/>
      </c>
      <c r="AI113" s="162" t="str">
        <f>IF(AI111="","",VLOOKUP(AI111,'シフト記号表（勤務時間帯）'!$D$6:$Z$47,23,FALSE))</f>
        <v/>
      </c>
      <c r="AJ113" s="163" t="str">
        <f>IF(AJ111="","",VLOOKUP(AJ111,'シフト記号表（勤務時間帯）'!$D$6:$Z$47,23,FALSE))</f>
        <v/>
      </c>
      <c r="AK113" s="163" t="str">
        <f>IF(AK111="","",VLOOKUP(AK111,'シフト記号表（勤務時間帯）'!$D$6:$Z$47,23,FALSE))</f>
        <v/>
      </c>
      <c r="AL113" s="163" t="str">
        <f>IF(AL111="","",VLOOKUP(AL111,'シフト記号表（勤務時間帯）'!$D$6:$Z$47,23,FALSE))</f>
        <v/>
      </c>
      <c r="AM113" s="163" t="str">
        <f>IF(AM111="","",VLOOKUP(AM111,'シフト記号表（勤務時間帯）'!$D$6:$Z$47,23,FALSE))</f>
        <v/>
      </c>
      <c r="AN113" s="163" t="str">
        <f>IF(AN111="","",VLOOKUP(AN111,'シフト記号表（勤務時間帯）'!$D$6:$Z$47,23,FALSE))</f>
        <v/>
      </c>
      <c r="AO113" s="164" t="str">
        <f>IF(AO111="","",VLOOKUP(AO111,'シフト記号表（勤務時間帯）'!$D$6:$Z$47,23,FALSE))</f>
        <v/>
      </c>
      <c r="AP113" s="162" t="str">
        <f>IF(AP111="","",VLOOKUP(AP111,'シフト記号表（勤務時間帯）'!$D$6:$Z$47,23,FALSE))</f>
        <v/>
      </c>
      <c r="AQ113" s="163" t="str">
        <f>IF(AQ111="","",VLOOKUP(AQ111,'シフト記号表（勤務時間帯）'!$D$6:$Z$47,23,FALSE))</f>
        <v/>
      </c>
      <c r="AR113" s="163" t="str">
        <f>IF(AR111="","",VLOOKUP(AR111,'シフト記号表（勤務時間帯）'!$D$6:$Z$47,23,FALSE))</f>
        <v/>
      </c>
      <c r="AS113" s="163" t="str">
        <f>IF(AS111="","",VLOOKUP(AS111,'シフト記号表（勤務時間帯）'!$D$6:$Z$47,23,FALSE))</f>
        <v/>
      </c>
      <c r="AT113" s="163" t="str">
        <f>IF(AT111="","",VLOOKUP(AT111,'シフト記号表（勤務時間帯）'!$D$6:$Z$47,23,FALSE))</f>
        <v/>
      </c>
      <c r="AU113" s="163" t="str">
        <f>IF(AU111="","",VLOOKUP(AU111,'シフト記号表（勤務時間帯）'!$D$6:$Z$47,23,FALSE))</f>
        <v/>
      </c>
      <c r="AV113" s="164" t="str">
        <f>IF(AV111="","",VLOOKUP(AV111,'シフト記号表（勤務時間帯）'!$D$6:$Z$47,23,FALSE))</f>
        <v/>
      </c>
      <c r="AW113" s="162" t="str">
        <f>IF(AW111="","",VLOOKUP(AW111,'シフト記号表（勤務時間帯）'!$D$6:$Z$47,23,FALSE))</f>
        <v/>
      </c>
      <c r="AX113" s="163" t="str">
        <f>IF(AX111="","",VLOOKUP(AX111,'シフト記号表（勤務時間帯）'!$D$6:$Z$47,23,FALSE))</f>
        <v/>
      </c>
      <c r="AY113" s="163" t="str">
        <f>IF(AY111="","",VLOOKUP(AY111,'シフト記号表（勤務時間帯）'!$D$6:$Z$47,23,FALSE))</f>
        <v/>
      </c>
      <c r="AZ113" s="1202">
        <f>IF($BC$3="４週",SUM(U113:AV113),IF($BC$3="暦月",SUM(U113:AY113),""))</f>
        <v>0</v>
      </c>
      <c r="BA113" s="1203"/>
      <c r="BB113" s="1204">
        <f>IF($BC$3="４週",AZ113/4,IF($BC$3="暦月",(AZ113/($BC$8/7)),""))</f>
        <v>0</v>
      </c>
      <c r="BC113" s="1203"/>
      <c r="BD113" s="1196"/>
      <c r="BE113" s="1197"/>
      <c r="BF113" s="1197"/>
      <c r="BG113" s="1197"/>
      <c r="BH113" s="1198"/>
    </row>
    <row r="114" spans="2:60" ht="20.25" customHeight="1">
      <c r="B114" s="100"/>
      <c r="C114" s="1171"/>
      <c r="D114" s="1172"/>
      <c r="E114" s="1173"/>
      <c r="F114" s="137"/>
      <c r="G114" s="101"/>
      <c r="H114" s="1247"/>
      <c r="I114" s="1159"/>
      <c r="J114" s="1160"/>
      <c r="K114" s="1160"/>
      <c r="L114" s="1161"/>
      <c r="M114" s="1149"/>
      <c r="N114" s="1150"/>
      <c r="O114" s="1151"/>
      <c r="P114" s="40" t="s">
        <v>18</v>
      </c>
      <c r="Q114" s="41"/>
      <c r="R114" s="41"/>
      <c r="S114" s="42"/>
      <c r="T114" s="53"/>
      <c r="U114" s="165"/>
      <c r="V114" s="166"/>
      <c r="W114" s="166"/>
      <c r="X114" s="166"/>
      <c r="Y114" s="166"/>
      <c r="Z114" s="166"/>
      <c r="AA114" s="167"/>
      <c r="AB114" s="165"/>
      <c r="AC114" s="166"/>
      <c r="AD114" s="166"/>
      <c r="AE114" s="166"/>
      <c r="AF114" s="166"/>
      <c r="AG114" s="166"/>
      <c r="AH114" s="167"/>
      <c r="AI114" s="165"/>
      <c r="AJ114" s="166"/>
      <c r="AK114" s="166"/>
      <c r="AL114" s="166"/>
      <c r="AM114" s="166"/>
      <c r="AN114" s="166"/>
      <c r="AO114" s="167"/>
      <c r="AP114" s="165"/>
      <c r="AQ114" s="166"/>
      <c r="AR114" s="166"/>
      <c r="AS114" s="166"/>
      <c r="AT114" s="166"/>
      <c r="AU114" s="166"/>
      <c r="AV114" s="167"/>
      <c r="AW114" s="165"/>
      <c r="AX114" s="166"/>
      <c r="AY114" s="166"/>
      <c r="AZ114" s="1158"/>
      <c r="BA114" s="1146"/>
      <c r="BB114" s="1145"/>
      <c r="BC114" s="1146"/>
      <c r="BD114" s="1190"/>
      <c r="BE114" s="1191"/>
      <c r="BF114" s="1191"/>
      <c r="BG114" s="1191"/>
      <c r="BH114" s="1192"/>
    </row>
    <row r="115" spans="2:60" ht="20.25" customHeight="1">
      <c r="B115" s="96">
        <f>B112+1</f>
        <v>32</v>
      </c>
      <c r="C115" s="1174"/>
      <c r="D115" s="1175"/>
      <c r="E115" s="1176"/>
      <c r="F115" s="95">
        <f>C114</f>
        <v>0</v>
      </c>
      <c r="G115" s="97"/>
      <c r="H115" s="1184"/>
      <c r="I115" s="1162"/>
      <c r="J115" s="1163"/>
      <c r="K115" s="1163"/>
      <c r="L115" s="1164"/>
      <c r="M115" s="1152"/>
      <c r="N115" s="1153"/>
      <c r="O115" s="1154"/>
      <c r="P115" s="20" t="s">
        <v>72</v>
      </c>
      <c r="Q115" s="21"/>
      <c r="R115" s="21"/>
      <c r="S115" s="16"/>
      <c r="T115" s="46"/>
      <c r="U115" s="159" t="str">
        <f>IF(U114="","",VLOOKUP(U114,'シフト記号表（勤務時間帯）'!$D$6:$X$47,21,FALSE))</f>
        <v/>
      </c>
      <c r="V115" s="160" t="str">
        <f>IF(V114="","",VLOOKUP(V114,'シフト記号表（勤務時間帯）'!$D$6:$X$47,21,FALSE))</f>
        <v/>
      </c>
      <c r="W115" s="160" t="str">
        <f>IF(W114="","",VLOOKUP(W114,'シフト記号表（勤務時間帯）'!$D$6:$X$47,21,FALSE))</f>
        <v/>
      </c>
      <c r="X115" s="160" t="str">
        <f>IF(X114="","",VLOOKUP(X114,'シフト記号表（勤務時間帯）'!$D$6:$X$47,21,FALSE))</f>
        <v/>
      </c>
      <c r="Y115" s="160" t="str">
        <f>IF(Y114="","",VLOOKUP(Y114,'シフト記号表（勤務時間帯）'!$D$6:$X$47,21,FALSE))</f>
        <v/>
      </c>
      <c r="Z115" s="160" t="str">
        <f>IF(Z114="","",VLOOKUP(Z114,'シフト記号表（勤務時間帯）'!$D$6:$X$47,21,FALSE))</f>
        <v/>
      </c>
      <c r="AA115" s="161" t="str">
        <f>IF(AA114="","",VLOOKUP(AA114,'シフト記号表（勤務時間帯）'!$D$6:$X$47,21,FALSE))</f>
        <v/>
      </c>
      <c r="AB115" s="159" t="str">
        <f>IF(AB114="","",VLOOKUP(AB114,'シフト記号表（勤務時間帯）'!$D$6:$X$47,21,FALSE))</f>
        <v/>
      </c>
      <c r="AC115" s="160" t="str">
        <f>IF(AC114="","",VLOOKUP(AC114,'シフト記号表（勤務時間帯）'!$D$6:$X$47,21,FALSE))</f>
        <v/>
      </c>
      <c r="AD115" s="160" t="str">
        <f>IF(AD114="","",VLOOKUP(AD114,'シフト記号表（勤務時間帯）'!$D$6:$X$47,21,FALSE))</f>
        <v/>
      </c>
      <c r="AE115" s="160" t="str">
        <f>IF(AE114="","",VLOOKUP(AE114,'シフト記号表（勤務時間帯）'!$D$6:$X$47,21,FALSE))</f>
        <v/>
      </c>
      <c r="AF115" s="160" t="str">
        <f>IF(AF114="","",VLOOKUP(AF114,'シフト記号表（勤務時間帯）'!$D$6:$X$47,21,FALSE))</f>
        <v/>
      </c>
      <c r="AG115" s="160" t="str">
        <f>IF(AG114="","",VLOOKUP(AG114,'シフト記号表（勤務時間帯）'!$D$6:$X$47,21,FALSE))</f>
        <v/>
      </c>
      <c r="AH115" s="161" t="str">
        <f>IF(AH114="","",VLOOKUP(AH114,'シフト記号表（勤務時間帯）'!$D$6:$X$47,21,FALSE))</f>
        <v/>
      </c>
      <c r="AI115" s="159" t="str">
        <f>IF(AI114="","",VLOOKUP(AI114,'シフト記号表（勤務時間帯）'!$D$6:$X$47,21,FALSE))</f>
        <v/>
      </c>
      <c r="AJ115" s="160" t="str">
        <f>IF(AJ114="","",VLOOKUP(AJ114,'シフト記号表（勤務時間帯）'!$D$6:$X$47,21,FALSE))</f>
        <v/>
      </c>
      <c r="AK115" s="160" t="str">
        <f>IF(AK114="","",VLOOKUP(AK114,'シフト記号表（勤務時間帯）'!$D$6:$X$47,21,FALSE))</f>
        <v/>
      </c>
      <c r="AL115" s="160" t="str">
        <f>IF(AL114="","",VLOOKUP(AL114,'シフト記号表（勤務時間帯）'!$D$6:$X$47,21,FALSE))</f>
        <v/>
      </c>
      <c r="AM115" s="160" t="str">
        <f>IF(AM114="","",VLOOKUP(AM114,'シフト記号表（勤務時間帯）'!$D$6:$X$47,21,FALSE))</f>
        <v/>
      </c>
      <c r="AN115" s="160" t="str">
        <f>IF(AN114="","",VLOOKUP(AN114,'シフト記号表（勤務時間帯）'!$D$6:$X$47,21,FALSE))</f>
        <v/>
      </c>
      <c r="AO115" s="161" t="str">
        <f>IF(AO114="","",VLOOKUP(AO114,'シフト記号表（勤務時間帯）'!$D$6:$X$47,21,FALSE))</f>
        <v/>
      </c>
      <c r="AP115" s="159" t="str">
        <f>IF(AP114="","",VLOOKUP(AP114,'シフト記号表（勤務時間帯）'!$D$6:$X$47,21,FALSE))</f>
        <v/>
      </c>
      <c r="AQ115" s="160" t="str">
        <f>IF(AQ114="","",VLOOKUP(AQ114,'シフト記号表（勤務時間帯）'!$D$6:$X$47,21,FALSE))</f>
        <v/>
      </c>
      <c r="AR115" s="160" t="str">
        <f>IF(AR114="","",VLOOKUP(AR114,'シフト記号表（勤務時間帯）'!$D$6:$X$47,21,FALSE))</f>
        <v/>
      </c>
      <c r="AS115" s="160" t="str">
        <f>IF(AS114="","",VLOOKUP(AS114,'シフト記号表（勤務時間帯）'!$D$6:$X$47,21,FALSE))</f>
        <v/>
      </c>
      <c r="AT115" s="160" t="str">
        <f>IF(AT114="","",VLOOKUP(AT114,'シフト記号表（勤務時間帯）'!$D$6:$X$47,21,FALSE))</f>
        <v/>
      </c>
      <c r="AU115" s="160" t="str">
        <f>IF(AU114="","",VLOOKUP(AU114,'シフト記号表（勤務時間帯）'!$D$6:$X$47,21,FALSE))</f>
        <v/>
      </c>
      <c r="AV115" s="161" t="str">
        <f>IF(AV114="","",VLOOKUP(AV114,'シフト記号表（勤務時間帯）'!$D$6:$X$47,21,FALSE))</f>
        <v/>
      </c>
      <c r="AW115" s="159" t="str">
        <f>IF(AW114="","",VLOOKUP(AW114,'シフト記号表（勤務時間帯）'!$D$6:$X$47,21,FALSE))</f>
        <v/>
      </c>
      <c r="AX115" s="160" t="str">
        <f>IF(AX114="","",VLOOKUP(AX114,'シフト記号表（勤務時間帯）'!$D$6:$X$47,21,FALSE))</f>
        <v/>
      </c>
      <c r="AY115" s="160" t="str">
        <f>IF(AY114="","",VLOOKUP(AY114,'シフト記号表（勤務時間帯）'!$D$6:$X$47,21,FALSE))</f>
        <v/>
      </c>
      <c r="AZ115" s="1199">
        <f>IF($BC$3="４週",SUM(U115:AV115),IF($BC$3="暦月",SUM(U115:AY115),""))</f>
        <v>0</v>
      </c>
      <c r="BA115" s="1200"/>
      <c r="BB115" s="1201">
        <f>IF($BC$3="４週",AZ115/4,IF($BC$3="暦月",(AZ115/($BC$8/7)),""))</f>
        <v>0</v>
      </c>
      <c r="BC115" s="1200"/>
      <c r="BD115" s="1193"/>
      <c r="BE115" s="1194"/>
      <c r="BF115" s="1194"/>
      <c r="BG115" s="1194"/>
      <c r="BH115" s="1195"/>
    </row>
    <row r="116" spans="2:60" ht="20.25" customHeight="1">
      <c r="B116" s="98"/>
      <c r="C116" s="1177"/>
      <c r="D116" s="1178"/>
      <c r="E116" s="1179"/>
      <c r="F116" s="136"/>
      <c r="G116" s="99">
        <f>C114</f>
        <v>0</v>
      </c>
      <c r="H116" s="1189"/>
      <c r="I116" s="1165"/>
      <c r="J116" s="1166"/>
      <c r="K116" s="1166"/>
      <c r="L116" s="1167"/>
      <c r="M116" s="1155"/>
      <c r="N116" s="1156"/>
      <c r="O116" s="1157"/>
      <c r="P116" s="155" t="s">
        <v>73</v>
      </c>
      <c r="Q116" s="23"/>
      <c r="R116" s="23"/>
      <c r="S116" s="15"/>
      <c r="T116" s="50"/>
      <c r="U116" s="162" t="str">
        <f>IF(U114="","",VLOOKUP(U114,'シフト記号表（勤務時間帯）'!$D$6:$Z$47,23,FALSE))</f>
        <v/>
      </c>
      <c r="V116" s="163" t="str">
        <f>IF(V114="","",VLOOKUP(V114,'シフト記号表（勤務時間帯）'!$D$6:$Z$47,23,FALSE))</f>
        <v/>
      </c>
      <c r="W116" s="163" t="str">
        <f>IF(W114="","",VLOOKUP(W114,'シフト記号表（勤務時間帯）'!$D$6:$Z$47,23,FALSE))</f>
        <v/>
      </c>
      <c r="X116" s="163" t="str">
        <f>IF(X114="","",VLOOKUP(X114,'シフト記号表（勤務時間帯）'!$D$6:$Z$47,23,FALSE))</f>
        <v/>
      </c>
      <c r="Y116" s="163" t="str">
        <f>IF(Y114="","",VLOOKUP(Y114,'シフト記号表（勤務時間帯）'!$D$6:$Z$47,23,FALSE))</f>
        <v/>
      </c>
      <c r="Z116" s="163" t="str">
        <f>IF(Z114="","",VLOOKUP(Z114,'シフト記号表（勤務時間帯）'!$D$6:$Z$47,23,FALSE))</f>
        <v/>
      </c>
      <c r="AA116" s="164" t="str">
        <f>IF(AA114="","",VLOOKUP(AA114,'シフト記号表（勤務時間帯）'!$D$6:$Z$47,23,FALSE))</f>
        <v/>
      </c>
      <c r="AB116" s="162" t="str">
        <f>IF(AB114="","",VLOOKUP(AB114,'シフト記号表（勤務時間帯）'!$D$6:$Z$47,23,FALSE))</f>
        <v/>
      </c>
      <c r="AC116" s="163" t="str">
        <f>IF(AC114="","",VLOOKUP(AC114,'シフト記号表（勤務時間帯）'!$D$6:$Z$47,23,FALSE))</f>
        <v/>
      </c>
      <c r="AD116" s="163" t="str">
        <f>IF(AD114="","",VLOOKUP(AD114,'シフト記号表（勤務時間帯）'!$D$6:$Z$47,23,FALSE))</f>
        <v/>
      </c>
      <c r="AE116" s="163" t="str">
        <f>IF(AE114="","",VLOOKUP(AE114,'シフト記号表（勤務時間帯）'!$D$6:$Z$47,23,FALSE))</f>
        <v/>
      </c>
      <c r="AF116" s="163" t="str">
        <f>IF(AF114="","",VLOOKUP(AF114,'シフト記号表（勤務時間帯）'!$D$6:$Z$47,23,FALSE))</f>
        <v/>
      </c>
      <c r="AG116" s="163" t="str">
        <f>IF(AG114="","",VLOOKUP(AG114,'シフト記号表（勤務時間帯）'!$D$6:$Z$47,23,FALSE))</f>
        <v/>
      </c>
      <c r="AH116" s="164" t="str">
        <f>IF(AH114="","",VLOOKUP(AH114,'シフト記号表（勤務時間帯）'!$D$6:$Z$47,23,FALSE))</f>
        <v/>
      </c>
      <c r="AI116" s="162" t="str">
        <f>IF(AI114="","",VLOOKUP(AI114,'シフト記号表（勤務時間帯）'!$D$6:$Z$47,23,FALSE))</f>
        <v/>
      </c>
      <c r="AJ116" s="163" t="str">
        <f>IF(AJ114="","",VLOOKUP(AJ114,'シフト記号表（勤務時間帯）'!$D$6:$Z$47,23,FALSE))</f>
        <v/>
      </c>
      <c r="AK116" s="163" t="str">
        <f>IF(AK114="","",VLOOKUP(AK114,'シフト記号表（勤務時間帯）'!$D$6:$Z$47,23,FALSE))</f>
        <v/>
      </c>
      <c r="AL116" s="163" t="str">
        <f>IF(AL114="","",VLOOKUP(AL114,'シフト記号表（勤務時間帯）'!$D$6:$Z$47,23,FALSE))</f>
        <v/>
      </c>
      <c r="AM116" s="163" t="str">
        <f>IF(AM114="","",VLOOKUP(AM114,'シフト記号表（勤務時間帯）'!$D$6:$Z$47,23,FALSE))</f>
        <v/>
      </c>
      <c r="AN116" s="163" t="str">
        <f>IF(AN114="","",VLOOKUP(AN114,'シフト記号表（勤務時間帯）'!$D$6:$Z$47,23,FALSE))</f>
        <v/>
      </c>
      <c r="AO116" s="164" t="str">
        <f>IF(AO114="","",VLOOKUP(AO114,'シフト記号表（勤務時間帯）'!$D$6:$Z$47,23,FALSE))</f>
        <v/>
      </c>
      <c r="AP116" s="162" t="str">
        <f>IF(AP114="","",VLOOKUP(AP114,'シフト記号表（勤務時間帯）'!$D$6:$Z$47,23,FALSE))</f>
        <v/>
      </c>
      <c r="AQ116" s="163" t="str">
        <f>IF(AQ114="","",VLOOKUP(AQ114,'シフト記号表（勤務時間帯）'!$D$6:$Z$47,23,FALSE))</f>
        <v/>
      </c>
      <c r="AR116" s="163" t="str">
        <f>IF(AR114="","",VLOOKUP(AR114,'シフト記号表（勤務時間帯）'!$D$6:$Z$47,23,FALSE))</f>
        <v/>
      </c>
      <c r="AS116" s="163" t="str">
        <f>IF(AS114="","",VLOOKUP(AS114,'シフト記号表（勤務時間帯）'!$D$6:$Z$47,23,FALSE))</f>
        <v/>
      </c>
      <c r="AT116" s="163" t="str">
        <f>IF(AT114="","",VLOOKUP(AT114,'シフト記号表（勤務時間帯）'!$D$6:$Z$47,23,FALSE))</f>
        <v/>
      </c>
      <c r="AU116" s="163" t="str">
        <f>IF(AU114="","",VLOOKUP(AU114,'シフト記号表（勤務時間帯）'!$D$6:$Z$47,23,FALSE))</f>
        <v/>
      </c>
      <c r="AV116" s="164" t="str">
        <f>IF(AV114="","",VLOOKUP(AV114,'シフト記号表（勤務時間帯）'!$D$6:$Z$47,23,FALSE))</f>
        <v/>
      </c>
      <c r="AW116" s="162" t="str">
        <f>IF(AW114="","",VLOOKUP(AW114,'シフト記号表（勤務時間帯）'!$D$6:$Z$47,23,FALSE))</f>
        <v/>
      </c>
      <c r="AX116" s="163" t="str">
        <f>IF(AX114="","",VLOOKUP(AX114,'シフト記号表（勤務時間帯）'!$D$6:$Z$47,23,FALSE))</f>
        <v/>
      </c>
      <c r="AY116" s="163" t="str">
        <f>IF(AY114="","",VLOOKUP(AY114,'シフト記号表（勤務時間帯）'!$D$6:$Z$47,23,FALSE))</f>
        <v/>
      </c>
      <c r="AZ116" s="1202">
        <f>IF($BC$3="４週",SUM(U116:AV116),IF($BC$3="暦月",SUM(U116:AY116),""))</f>
        <v>0</v>
      </c>
      <c r="BA116" s="1203"/>
      <c r="BB116" s="1204">
        <f>IF($BC$3="４週",AZ116/4,IF($BC$3="暦月",(AZ116/($BC$8/7)),""))</f>
        <v>0</v>
      </c>
      <c r="BC116" s="1203"/>
      <c r="BD116" s="1196"/>
      <c r="BE116" s="1197"/>
      <c r="BF116" s="1197"/>
      <c r="BG116" s="1197"/>
      <c r="BH116" s="1198"/>
    </row>
    <row r="117" spans="2:60" ht="20.25" customHeight="1">
      <c r="B117" s="100"/>
      <c r="C117" s="1171"/>
      <c r="D117" s="1172"/>
      <c r="E117" s="1173"/>
      <c r="F117" s="137"/>
      <c r="G117" s="101"/>
      <c r="H117" s="1247"/>
      <c r="I117" s="1159"/>
      <c r="J117" s="1160"/>
      <c r="K117" s="1160"/>
      <c r="L117" s="1161"/>
      <c r="M117" s="1149"/>
      <c r="N117" s="1150"/>
      <c r="O117" s="1151"/>
      <c r="P117" s="40" t="s">
        <v>18</v>
      </c>
      <c r="Q117" s="41"/>
      <c r="R117" s="41"/>
      <c r="S117" s="42"/>
      <c r="T117" s="53"/>
      <c r="U117" s="165"/>
      <c r="V117" s="166"/>
      <c r="W117" s="166"/>
      <c r="X117" s="166"/>
      <c r="Y117" s="166"/>
      <c r="Z117" s="166"/>
      <c r="AA117" s="167"/>
      <c r="AB117" s="165"/>
      <c r="AC117" s="166"/>
      <c r="AD117" s="166"/>
      <c r="AE117" s="166"/>
      <c r="AF117" s="166"/>
      <c r="AG117" s="166"/>
      <c r="AH117" s="167"/>
      <c r="AI117" s="165"/>
      <c r="AJ117" s="166"/>
      <c r="AK117" s="166"/>
      <c r="AL117" s="166"/>
      <c r="AM117" s="166"/>
      <c r="AN117" s="166"/>
      <c r="AO117" s="167"/>
      <c r="AP117" s="165"/>
      <c r="AQ117" s="166"/>
      <c r="AR117" s="166"/>
      <c r="AS117" s="166"/>
      <c r="AT117" s="166"/>
      <c r="AU117" s="166"/>
      <c r="AV117" s="167"/>
      <c r="AW117" s="165"/>
      <c r="AX117" s="166"/>
      <c r="AY117" s="166"/>
      <c r="AZ117" s="1158"/>
      <c r="BA117" s="1146"/>
      <c r="BB117" s="1145"/>
      <c r="BC117" s="1146"/>
      <c r="BD117" s="1190"/>
      <c r="BE117" s="1191"/>
      <c r="BF117" s="1191"/>
      <c r="BG117" s="1191"/>
      <c r="BH117" s="1192"/>
    </row>
    <row r="118" spans="2:60" ht="20.25" customHeight="1">
      <c r="B118" s="96">
        <f>B115+1</f>
        <v>33</v>
      </c>
      <c r="C118" s="1174"/>
      <c r="D118" s="1175"/>
      <c r="E118" s="1176"/>
      <c r="F118" s="95">
        <f>C117</f>
        <v>0</v>
      </c>
      <c r="G118" s="97"/>
      <c r="H118" s="1184"/>
      <c r="I118" s="1162"/>
      <c r="J118" s="1163"/>
      <c r="K118" s="1163"/>
      <c r="L118" s="1164"/>
      <c r="M118" s="1152"/>
      <c r="N118" s="1153"/>
      <c r="O118" s="1154"/>
      <c r="P118" s="20" t="s">
        <v>72</v>
      </c>
      <c r="Q118" s="21"/>
      <c r="R118" s="21"/>
      <c r="S118" s="16"/>
      <c r="T118" s="46"/>
      <c r="U118" s="159" t="str">
        <f>IF(U117="","",VLOOKUP(U117,'シフト記号表（勤務時間帯）'!$D$6:$X$47,21,FALSE))</f>
        <v/>
      </c>
      <c r="V118" s="160" t="str">
        <f>IF(V117="","",VLOOKUP(V117,'シフト記号表（勤務時間帯）'!$D$6:$X$47,21,FALSE))</f>
        <v/>
      </c>
      <c r="W118" s="160" t="str">
        <f>IF(W117="","",VLOOKUP(W117,'シフト記号表（勤務時間帯）'!$D$6:$X$47,21,FALSE))</f>
        <v/>
      </c>
      <c r="X118" s="160" t="str">
        <f>IF(X117="","",VLOOKUP(X117,'シフト記号表（勤務時間帯）'!$D$6:$X$47,21,FALSE))</f>
        <v/>
      </c>
      <c r="Y118" s="160" t="str">
        <f>IF(Y117="","",VLOOKUP(Y117,'シフト記号表（勤務時間帯）'!$D$6:$X$47,21,FALSE))</f>
        <v/>
      </c>
      <c r="Z118" s="160" t="str">
        <f>IF(Z117="","",VLOOKUP(Z117,'シフト記号表（勤務時間帯）'!$D$6:$X$47,21,FALSE))</f>
        <v/>
      </c>
      <c r="AA118" s="161" t="str">
        <f>IF(AA117="","",VLOOKUP(AA117,'シフト記号表（勤務時間帯）'!$D$6:$X$47,21,FALSE))</f>
        <v/>
      </c>
      <c r="AB118" s="159" t="str">
        <f>IF(AB117="","",VLOOKUP(AB117,'シフト記号表（勤務時間帯）'!$D$6:$X$47,21,FALSE))</f>
        <v/>
      </c>
      <c r="AC118" s="160" t="str">
        <f>IF(AC117="","",VLOOKUP(AC117,'シフト記号表（勤務時間帯）'!$D$6:$X$47,21,FALSE))</f>
        <v/>
      </c>
      <c r="AD118" s="160" t="str">
        <f>IF(AD117="","",VLOOKUP(AD117,'シフト記号表（勤務時間帯）'!$D$6:$X$47,21,FALSE))</f>
        <v/>
      </c>
      <c r="AE118" s="160" t="str">
        <f>IF(AE117="","",VLOOKUP(AE117,'シフト記号表（勤務時間帯）'!$D$6:$X$47,21,FALSE))</f>
        <v/>
      </c>
      <c r="AF118" s="160" t="str">
        <f>IF(AF117="","",VLOOKUP(AF117,'シフト記号表（勤務時間帯）'!$D$6:$X$47,21,FALSE))</f>
        <v/>
      </c>
      <c r="AG118" s="160" t="str">
        <f>IF(AG117="","",VLOOKUP(AG117,'シフト記号表（勤務時間帯）'!$D$6:$X$47,21,FALSE))</f>
        <v/>
      </c>
      <c r="AH118" s="161" t="str">
        <f>IF(AH117="","",VLOOKUP(AH117,'シフト記号表（勤務時間帯）'!$D$6:$X$47,21,FALSE))</f>
        <v/>
      </c>
      <c r="AI118" s="159" t="str">
        <f>IF(AI117="","",VLOOKUP(AI117,'シフト記号表（勤務時間帯）'!$D$6:$X$47,21,FALSE))</f>
        <v/>
      </c>
      <c r="AJ118" s="160" t="str">
        <f>IF(AJ117="","",VLOOKUP(AJ117,'シフト記号表（勤務時間帯）'!$D$6:$X$47,21,FALSE))</f>
        <v/>
      </c>
      <c r="AK118" s="160" t="str">
        <f>IF(AK117="","",VLOOKUP(AK117,'シフト記号表（勤務時間帯）'!$D$6:$X$47,21,FALSE))</f>
        <v/>
      </c>
      <c r="AL118" s="160" t="str">
        <f>IF(AL117="","",VLOOKUP(AL117,'シフト記号表（勤務時間帯）'!$D$6:$X$47,21,FALSE))</f>
        <v/>
      </c>
      <c r="AM118" s="160" t="str">
        <f>IF(AM117="","",VLOOKUP(AM117,'シフト記号表（勤務時間帯）'!$D$6:$X$47,21,FALSE))</f>
        <v/>
      </c>
      <c r="AN118" s="160" t="str">
        <f>IF(AN117="","",VLOOKUP(AN117,'シフト記号表（勤務時間帯）'!$D$6:$X$47,21,FALSE))</f>
        <v/>
      </c>
      <c r="AO118" s="161" t="str">
        <f>IF(AO117="","",VLOOKUP(AO117,'シフト記号表（勤務時間帯）'!$D$6:$X$47,21,FALSE))</f>
        <v/>
      </c>
      <c r="AP118" s="159" t="str">
        <f>IF(AP117="","",VLOOKUP(AP117,'シフト記号表（勤務時間帯）'!$D$6:$X$47,21,FALSE))</f>
        <v/>
      </c>
      <c r="AQ118" s="160" t="str">
        <f>IF(AQ117="","",VLOOKUP(AQ117,'シフト記号表（勤務時間帯）'!$D$6:$X$47,21,FALSE))</f>
        <v/>
      </c>
      <c r="AR118" s="160" t="str">
        <f>IF(AR117="","",VLOOKUP(AR117,'シフト記号表（勤務時間帯）'!$D$6:$X$47,21,FALSE))</f>
        <v/>
      </c>
      <c r="AS118" s="160" t="str">
        <f>IF(AS117="","",VLOOKUP(AS117,'シフト記号表（勤務時間帯）'!$D$6:$X$47,21,FALSE))</f>
        <v/>
      </c>
      <c r="AT118" s="160" t="str">
        <f>IF(AT117="","",VLOOKUP(AT117,'シフト記号表（勤務時間帯）'!$D$6:$X$47,21,FALSE))</f>
        <v/>
      </c>
      <c r="AU118" s="160" t="str">
        <f>IF(AU117="","",VLOOKUP(AU117,'シフト記号表（勤務時間帯）'!$D$6:$X$47,21,FALSE))</f>
        <v/>
      </c>
      <c r="AV118" s="161" t="str">
        <f>IF(AV117="","",VLOOKUP(AV117,'シフト記号表（勤務時間帯）'!$D$6:$X$47,21,FALSE))</f>
        <v/>
      </c>
      <c r="AW118" s="159" t="str">
        <f>IF(AW117="","",VLOOKUP(AW117,'シフト記号表（勤務時間帯）'!$D$6:$X$47,21,FALSE))</f>
        <v/>
      </c>
      <c r="AX118" s="160" t="str">
        <f>IF(AX117="","",VLOOKUP(AX117,'シフト記号表（勤務時間帯）'!$D$6:$X$47,21,FALSE))</f>
        <v/>
      </c>
      <c r="AY118" s="160" t="str">
        <f>IF(AY117="","",VLOOKUP(AY117,'シフト記号表（勤務時間帯）'!$D$6:$X$47,21,FALSE))</f>
        <v/>
      </c>
      <c r="AZ118" s="1199">
        <f>IF($BC$3="４週",SUM(U118:AV118),IF($BC$3="暦月",SUM(U118:AY118),""))</f>
        <v>0</v>
      </c>
      <c r="BA118" s="1200"/>
      <c r="BB118" s="1201">
        <f>IF($BC$3="４週",AZ118/4,IF($BC$3="暦月",(AZ118/($BC$8/7)),""))</f>
        <v>0</v>
      </c>
      <c r="BC118" s="1200"/>
      <c r="BD118" s="1193"/>
      <c r="BE118" s="1194"/>
      <c r="BF118" s="1194"/>
      <c r="BG118" s="1194"/>
      <c r="BH118" s="1195"/>
    </row>
    <row r="119" spans="2:60" ht="20.25" customHeight="1">
      <c r="B119" s="98"/>
      <c r="C119" s="1177"/>
      <c r="D119" s="1178"/>
      <c r="E119" s="1179"/>
      <c r="F119" s="136"/>
      <c r="G119" s="99">
        <f>C117</f>
        <v>0</v>
      </c>
      <c r="H119" s="1189"/>
      <c r="I119" s="1165"/>
      <c r="J119" s="1166"/>
      <c r="K119" s="1166"/>
      <c r="L119" s="1167"/>
      <c r="M119" s="1155"/>
      <c r="N119" s="1156"/>
      <c r="O119" s="1157"/>
      <c r="P119" s="155" t="s">
        <v>73</v>
      </c>
      <c r="Q119" s="23"/>
      <c r="R119" s="23"/>
      <c r="S119" s="15"/>
      <c r="T119" s="50"/>
      <c r="U119" s="162" t="str">
        <f>IF(U117="","",VLOOKUP(U117,'シフト記号表（勤務時間帯）'!$D$6:$Z$47,23,FALSE))</f>
        <v/>
      </c>
      <c r="V119" s="163" t="str">
        <f>IF(V117="","",VLOOKUP(V117,'シフト記号表（勤務時間帯）'!$D$6:$Z$47,23,FALSE))</f>
        <v/>
      </c>
      <c r="W119" s="163" t="str">
        <f>IF(W117="","",VLOOKUP(W117,'シフト記号表（勤務時間帯）'!$D$6:$Z$47,23,FALSE))</f>
        <v/>
      </c>
      <c r="X119" s="163" t="str">
        <f>IF(X117="","",VLOOKUP(X117,'シフト記号表（勤務時間帯）'!$D$6:$Z$47,23,FALSE))</f>
        <v/>
      </c>
      <c r="Y119" s="163" t="str">
        <f>IF(Y117="","",VLOOKUP(Y117,'シフト記号表（勤務時間帯）'!$D$6:$Z$47,23,FALSE))</f>
        <v/>
      </c>
      <c r="Z119" s="163" t="str">
        <f>IF(Z117="","",VLOOKUP(Z117,'シフト記号表（勤務時間帯）'!$D$6:$Z$47,23,FALSE))</f>
        <v/>
      </c>
      <c r="AA119" s="164" t="str">
        <f>IF(AA117="","",VLOOKUP(AA117,'シフト記号表（勤務時間帯）'!$D$6:$Z$47,23,FALSE))</f>
        <v/>
      </c>
      <c r="AB119" s="162" t="str">
        <f>IF(AB117="","",VLOOKUP(AB117,'シフト記号表（勤務時間帯）'!$D$6:$Z$47,23,FALSE))</f>
        <v/>
      </c>
      <c r="AC119" s="163" t="str">
        <f>IF(AC117="","",VLOOKUP(AC117,'シフト記号表（勤務時間帯）'!$D$6:$Z$47,23,FALSE))</f>
        <v/>
      </c>
      <c r="AD119" s="163" t="str">
        <f>IF(AD117="","",VLOOKUP(AD117,'シフト記号表（勤務時間帯）'!$D$6:$Z$47,23,FALSE))</f>
        <v/>
      </c>
      <c r="AE119" s="163" t="str">
        <f>IF(AE117="","",VLOOKUP(AE117,'シフト記号表（勤務時間帯）'!$D$6:$Z$47,23,FALSE))</f>
        <v/>
      </c>
      <c r="AF119" s="163" t="str">
        <f>IF(AF117="","",VLOOKUP(AF117,'シフト記号表（勤務時間帯）'!$D$6:$Z$47,23,FALSE))</f>
        <v/>
      </c>
      <c r="AG119" s="163" t="str">
        <f>IF(AG117="","",VLOOKUP(AG117,'シフト記号表（勤務時間帯）'!$D$6:$Z$47,23,FALSE))</f>
        <v/>
      </c>
      <c r="AH119" s="164" t="str">
        <f>IF(AH117="","",VLOOKUP(AH117,'シフト記号表（勤務時間帯）'!$D$6:$Z$47,23,FALSE))</f>
        <v/>
      </c>
      <c r="AI119" s="162" t="str">
        <f>IF(AI117="","",VLOOKUP(AI117,'シフト記号表（勤務時間帯）'!$D$6:$Z$47,23,FALSE))</f>
        <v/>
      </c>
      <c r="AJ119" s="163" t="str">
        <f>IF(AJ117="","",VLOOKUP(AJ117,'シフト記号表（勤務時間帯）'!$D$6:$Z$47,23,FALSE))</f>
        <v/>
      </c>
      <c r="AK119" s="163" t="str">
        <f>IF(AK117="","",VLOOKUP(AK117,'シフト記号表（勤務時間帯）'!$D$6:$Z$47,23,FALSE))</f>
        <v/>
      </c>
      <c r="AL119" s="163" t="str">
        <f>IF(AL117="","",VLOOKUP(AL117,'シフト記号表（勤務時間帯）'!$D$6:$Z$47,23,FALSE))</f>
        <v/>
      </c>
      <c r="AM119" s="163" t="str">
        <f>IF(AM117="","",VLOOKUP(AM117,'シフト記号表（勤務時間帯）'!$D$6:$Z$47,23,FALSE))</f>
        <v/>
      </c>
      <c r="AN119" s="163" t="str">
        <f>IF(AN117="","",VLOOKUP(AN117,'シフト記号表（勤務時間帯）'!$D$6:$Z$47,23,FALSE))</f>
        <v/>
      </c>
      <c r="AO119" s="164" t="str">
        <f>IF(AO117="","",VLOOKUP(AO117,'シフト記号表（勤務時間帯）'!$D$6:$Z$47,23,FALSE))</f>
        <v/>
      </c>
      <c r="AP119" s="162" t="str">
        <f>IF(AP117="","",VLOOKUP(AP117,'シフト記号表（勤務時間帯）'!$D$6:$Z$47,23,FALSE))</f>
        <v/>
      </c>
      <c r="AQ119" s="163" t="str">
        <f>IF(AQ117="","",VLOOKUP(AQ117,'シフト記号表（勤務時間帯）'!$D$6:$Z$47,23,FALSE))</f>
        <v/>
      </c>
      <c r="AR119" s="163" t="str">
        <f>IF(AR117="","",VLOOKUP(AR117,'シフト記号表（勤務時間帯）'!$D$6:$Z$47,23,FALSE))</f>
        <v/>
      </c>
      <c r="AS119" s="163" t="str">
        <f>IF(AS117="","",VLOOKUP(AS117,'シフト記号表（勤務時間帯）'!$D$6:$Z$47,23,FALSE))</f>
        <v/>
      </c>
      <c r="AT119" s="163" t="str">
        <f>IF(AT117="","",VLOOKUP(AT117,'シフト記号表（勤務時間帯）'!$D$6:$Z$47,23,FALSE))</f>
        <v/>
      </c>
      <c r="AU119" s="163" t="str">
        <f>IF(AU117="","",VLOOKUP(AU117,'シフト記号表（勤務時間帯）'!$D$6:$Z$47,23,FALSE))</f>
        <v/>
      </c>
      <c r="AV119" s="164" t="str">
        <f>IF(AV117="","",VLOOKUP(AV117,'シフト記号表（勤務時間帯）'!$D$6:$Z$47,23,FALSE))</f>
        <v/>
      </c>
      <c r="AW119" s="162" t="str">
        <f>IF(AW117="","",VLOOKUP(AW117,'シフト記号表（勤務時間帯）'!$D$6:$Z$47,23,FALSE))</f>
        <v/>
      </c>
      <c r="AX119" s="163" t="str">
        <f>IF(AX117="","",VLOOKUP(AX117,'シフト記号表（勤務時間帯）'!$D$6:$Z$47,23,FALSE))</f>
        <v/>
      </c>
      <c r="AY119" s="163" t="str">
        <f>IF(AY117="","",VLOOKUP(AY117,'シフト記号表（勤務時間帯）'!$D$6:$Z$47,23,FALSE))</f>
        <v/>
      </c>
      <c r="AZ119" s="1202">
        <f>IF($BC$3="４週",SUM(U119:AV119),IF($BC$3="暦月",SUM(U119:AY119),""))</f>
        <v>0</v>
      </c>
      <c r="BA119" s="1203"/>
      <c r="BB119" s="1204">
        <f>IF($BC$3="４週",AZ119/4,IF($BC$3="暦月",(AZ119/($BC$8/7)),""))</f>
        <v>0</v>
      </c>
      <c r="BC119" s="1203"/>
      <c r="BD119" s="1196"/>
      <c r="BE119" s="1197"/>
      <c r="BF119" s="1197"/>
      <c r="BG119" s="1197"/>
      <c r="BH119" s="1198"/>
    </row>
    <row r="120" spans="2:60" ht="20.25" customHeight="1">
      <c r="B120" s="100"/>
      <c r="C120" s="1171"/>
      <c r="D120" s="1172"/>
      <c r="E120" s="1173"/>
      <c r="F120" s="137"/>
      <c r="G120" s="101"/>
      <c r="H120" s="1247"/>
      <c r="I120" s="1159"/>
      <c r="J120" s="1160"/>
      <c r="K120" s="1160"/>
      <c r="L120" s="1161"/>
      <c r="M120" s="1149"/>
      <c r="N120" s="1150"/>
      <c r="O120" s="1151"/>
      <c r="P120" s="40" t="s">
        <v>18</v>
      </c>
      <c r="Q120" s="41"/>
      <c r="R120" s="41"/>
      <c r="S120" s="42"/>
      <c r="T120" s="53"/>
      <c r="U120" s="165"/>
      <c r="V120" s="166"/>
      <c r="W120" s="166"/>
      <c r="X120" s="166"/>
      <c r="Y120" s="166"/>
      <c r="Z120" s="166"/>
      <c r="AA120" s="167"/>
      <c r="AB120" s="165"/>
      <c r="AC120" s="166"/>
      <c r="AD120" s="166"/>
      <c r="AE120" s="166"/>
      <c r="AF120" s="166"/>
      <c r="AG120" s="166"/>
      <c r="AH120" s="167"/>
      <c r="AI120" s="165"/>
      <c r="AJ120" s="166"/>
      <c r="AK120" s="166"/>
      <c r="AL120" s="166"/>
      <c r="AM120" s="166"/>
      <c r="AN120" s="166"/>
      <c r="AO120" s="167"/>
      <c r="AP120" s="165"/>
      <c r="AQ120" s="166"/>
      <c r="AR120" s="166"/>
      <c r="AS120" s="166"/>
      <c r="AT120" s="166"/>
      <c r="AU120" s="166"/>
      <c r="AV120" s="167"/>
      <c r="AW120" s="165"/>
      <c r="AX120" s="166"/>
      <c r="AY120" s="166"/>
      <c r="AZ120" s="1158"/>
      <c r="BA120" s="1146"/>
      <c r="BB120" s="1145"/>
      <c r="BC120" s="1146"/>
      <c r="BD120" s="1190"/>
      <c r="BE120" s="1191"/>
      <c r="BF120" s="1191"/>
      <c r="BG120" s="1191"/>
      <c r="BH120" s="1192"/>
    </row>
    <row r="121" spans="2:60" ht="20.25" customHeight="1">
      <c r="B121" s="96">
        <f>B118+1</f>
        <v>34</v>
      </c>
      <c r="C121" s="1174"/>
      <c r="D121" s="1175"/>
      <c r="E121" s="1176"/>
      <c r="F121" s="95">
        <f>C120</f>
        <v>0</v>
      </c>
      <c r="G121" s="97"/>
      <c r="H121" s="1184"/>
      <c r="I121" s="1162"/>
      <c r="J121" s="1163"/>
      <c r="K121" s="1163"/>
      <c r="L121" s="1164"/>
      <c r="M121" s="1152"/>
      <c r="N121" s="1153"/>
      <c r="O121" s="1154"/>
      <c r="P121" s="20" t="s">
        <v>72</v>
      </c>
      <c r="Q121" s="21"/>
      <c r="R121" s="21"/>
      <c r="S121" s="16"/>
      <c r="T121" s="46"/>
      <c r="U121" s="159" t="str">
        <f>IF(U120="","",VLOOKUP(U120,'シフト記号表（勤務時間帯）'!$D$6:$X$47,21,FALSE))</f>
        <v/>
      </c>
      <c r="V121" s="160" t="str">
        <f>IF(V120="","",VLOOKUP(V120,'シフト記号表（勤務時間帯）'!$D$6:$X$47,21,FALSE))</f>
        <v/>
      </c>
      <c r="W121" s="160" t="str">
        <f>IF(W120="","",VLOOKUP(W120,'シフト記号表（勤務時間帯）'!$D$6:$X$47,21,FALSE))</f>
        <v/>
      </c>
      <c r="X121" s="160" t="str">
        <f>IF(X120="","",VLOOKUP(X120,'シフト記号表（勤務時間帯）'!$D$6:$X$47,21,FALSE))</f>
        <v/>
      </c>
      <c r="Y121" s="160" t="str">
        <f>IF(Y120="","",VLOOKUP(Y120,'シフト記号表（勤務時間帯）'!$D$6:$X$47,21,FALSE))</f>
        <v/>
      </c>
      <c r="Z121" s="160" t="str">
        <f>IF(Z120="","",VLOOKUP(Z120,'シフト記号表（勤務時間帯）'!$D$6:$X$47,21,FALSE))</f>
        <v/>
      </c>
      <c r="AA121" s="161" t="str">
        <f>IF(AA120="","",VLOOKUP(AA120,'シフト記号表（勤務時間帯）'!$D$6:$X$47,21,FALSE))</f>
        <v/>
      </c>
      <c r="AB121" s="159" t="str">
        <f>IF(AB120="","",VLOOKUP(AB120,'シフト記号表（勤務時間帯）'!$D$6:$X$47,21,FALSE))</f>
        <v/>
      </c>
      <c r="AC121" s="160" t="str">
        <f>IF(AC120="","",VLOOKUP(AC120,'シフト記号表（勤務時間帯）'!$D$6:$X$47,21,FALSE))</f>
        <v/>
      </c>
      <c r="AD121" s="160" t="str">
        <f>IF(AD120="","",VLOOKUP(AD120,'シフト記号表（勤務時間帯）'!$D$6:$X$47,21,FALSE))</f>
        <v/>
      </c>
      <c r="AE121" s="160" t="str">
        <f>IF(AE120="","",VLOOKUP(AE120,'シフト記号表（勤務時間帯）'!$D$6:$X$47,21,FALSE))</f>
        <v/>
      </c>
      <c r="AF121" s="160" t="str">
        <f>IF(AF120="","",VLOOKUP(AF120,'シフト記号表（勤務時間帯）'!$D$6:$X$47,21,FALSE))</f>
        <v/>
      </c>
      <c r="AG121" s="160" t="str">
        <f>IF(AG120="","",VLOOKUP(AG120,'シフト記号表（勤務時間帯）'!$D$6:$X$47,21,FALSE))</f>
        <v/>
      </c>
      <c r="AH121" s="161" t="str">
        <f>IF(AH120="","",VLOOKUP(AH120,'シフト記号表（勤務時間帯）'!$D$6:$X$47,21,FALSE))</f>
        <v/>
      </c>
      <c r="AI121" s="159" t="str">
        <f>IF(AI120="","",VLOOKUP(AI120,'シフト記号表（勤務時間帯）'!$D$6:$X$47,21,FALSE))</f>
        <v/>
      </c>
      <c r="AJ121" s="160" t="str">
        <f>IF(AJ120="","",VLOOKUP(AJ120,'シフト記号表（勤務時間帯）'!$D$6:$X$47,21,FALSE))</f>
        <v/>
      </c>
      <c r="AK121" s="160" t="str">
        <f>IF(AK120="","",VLOOKUP(AK120,'シフト記号表（勤務時間帯）'!$D$6:$X$47,21,FALSE))</f>
        <v/>
      </c>
      <c r="AL121" s="160" t="str">
        <f>IF(AL120="","",VLOOKUP(AL120,'シフト記号表（勤務時間帯）'!$D$6:$X$47,21,FALSE))</f>
        <v/>
      </c>
      <c r="AM121" s="160" t="str">
        <f>IF(AM120="","",VLOOKUP(AM120,'シフト記号表（勤務時間帯）'!$D$6:$X$47,21,FALSE))</f>
        <v/>
      </c>
      <c r="AN121" s="160" t="str">
        <f>IF(AN120="","",VLOOKUP(AN120,'シフト記号表（勤務時間帯）'!$D$6:$X$47,21,FALSE))</f>
        <v/>
      </c>
      <c r="AO121" s="161" t="str">
        <f>IF(AO120="","",VLOOKUP(AO120,'シフト記号表（勤務時間帯）'!$D$6:$X$47,21,FALSE))</f>
        <v/>
      </c>
      <c r="AP121" s="159" t="str">
        <f>IF(AP120="","",VLOOKUP(AP120,'シフト記号表（勤務時間帯）'!$D$6:$X$47,21,FALSE))</f>
        <v/>
      </c>
      <c r="AQ121" s="160" t="str">
        <f>IF(AQ120="","",VLOOKUP(AQ120,'シフト記号表（勤務時間帯）'!$D$6:$X$47,21,FALSE))</f>
        <v/>
      </c>
      <c r="AR121" s="160" t="str">
        <f>IF(AR120="","",VLOOKUP(AR120,'シフト記号表（勤務時間帯）'!$D$6:$X$47,21,FALSE))</f>
        <v/>
      </c>
      <c r="AS121" s="160" t="str">
        <f>IF(AS120="","",VLOOKUP(AS120,'シフト記号表（勤務時間帯）'!$D$6:$X$47,21,FALSE))</f>
        <v/>
      </c>
      <c r="AT121" s="160" t="str">
        <f>IF(AT120="","",VLOOKUP(AT120,'シフト記号表（勤務時間帯）'!$D$6:$X$47,21,FALSE))</f>
        <v/>
      </c>
      <c r="AU121" s="160" t="str">
        <f>IF(AU120="","",VLOOKUP(AU120,'シフト記号表（勤務時間帯）'!$D$6:$X$47,21,FALSE))</f>
        <v/>
      </c>
      <c r="AV121" s="161" t="str">
        <f>IF(AV120="","",VLOOKUP(AV120,'シフト記号表（勤務時間帯）'!$D$6:$X$47,21,FALSE))</f>
        <v/>
      </c>
      <c r="AW121" s="159" t="str">
        <f>IF(AW120="","",VLOOKUP(AW120,'シフト記号表（勤務時間帯）'!$D$6:$X$47,21,FALSE))</f>
        <v/>
      </c>
      <c r="AX121" s="160" t="str">
        <f>IF(AX120="","",VLOOKUP(AX120,'シフト記号表（勤務時間帯）'!$D$6:$X$47,21,FALSE))</f>
        <v/>
      </c>
      <c r="AY121" s="160" t="str">
        <f>IF(AY120="","",VLOOKUP(AY120,'シフト記号表（勤務時間帯）'!$D$6:$X$47,21,FALSE))</f>
        <v/>
      </c>
      <c r="AZ121" s="1199">
        <f>IF($BC$3="４週",SUM(U121:AV121),IF($BC$3="暦月",SUM(U121:AY121),""))</f>
        <v>0</v>
      </c>
      <c r="BA121" s="1200"/>
      <c r="BB121" s="1201">
        <f>IF($BC$3="４週",AZ121/4,IF($BC$3="暦月",(AZ121/($BC$8/7)),""))</f>
        <v>0</v>
      </c>
      <c r="BC121" s="1200"/>
      <c r="BD121" s="1193"/>
      <c r="BE121" s="1194"/>
      <c r="BF121" s="1194"/>
      <c r="BG121" s="1194"/>
      <c r="BH121" s="1195"/>
    </row>
    <row r="122" spans="2:60" ht="20.25" customHeight="1">
      <c r="B122" s="98"/>
      <c r="C122" s="1177"/>
      <c r="D122" s="1178"/>
      <c r="E122" s="1179"/>
      <c r="F122" s="136"/>
      <c r="G122" s="99">
        <f>C120</f>
        <v>0</v>
      </c>
      <c r="H122" s="1189"/>
      <c r="I122" s="1165"/>
      <c r="J122" s="1166"/>
      <c r="K122" s="1166"/>
      <c r="L122" s="1167"/>
      <c r="M122" s="1155"/>
      <c r="N122" s="1156"/>
      <c r="O122" s="1157"/>
      <c r="P122" s="155" t="s">
        <v>73</v>
      </c>
      <c r="Q122" s="23"/>
      <c r="R122" s="23"/>
      <c r="S122" s="15"/>
      <c r="T122" s="50"/>
      <c r="U122" s="162" t="str">
        <f>IF(U120="","",VLOOKUP(U120,'シフト記号表（勤務時間帯）'!$D$6:$Z$47,23,FALSE))</f>
        <v/>
      </c>
      <c r="V122" s="163" t="str">
        <f>IF(V120="","",VLOOKUP(V120,'シフト記号表（勤務時間帯）'!$D$6:$Z$47,23,FALSE))</f>
        <v/>
      </c>
      <c r="W122" s="163" t="str">
        <f>IF(W120="","",VLOOKUP(W120,'シフト記号表（勤務時間帯）'!$D$6:$Z$47,23,FALSE))</f>
        <v/>
      </c>
      <c r="X122" s="163" t="str">
        <f>IF(X120="","",VLOOKUP(X120,'シフト記号表（勤務時間帯）'!$D$6:$Z$47,23,FALSE))</f>
        <v/>
      </c>
      <c r="Y122" s="163" t="str">
        <f>IF(Y120="","",VLOOKUP(Y120,'シフト記号表（勤務時間帯）'!$D$6:$Z$47,23,FALSE))</f>
        <v/>
      </c>
      <c r="Z122" s="163" t="str">
        <f>IF(Z120="","",VLOOKUP(Z120,'シフト記号表（勤務時間帯）'!$D$6:$Z$47,23,FALSE))</f>
        <v/>
      </c>
      <c r="AA122" s="164" t="str">
        <f>IF(AA120="","",VLOOKUP(AA120,'シフト記号表（勤務時間帯）'!$D$6:$Z$47,23,FALSE))</f>
        <v/>
      </c>
      <c r="AB122" s="162" t="str">
        <f>IF(AB120="","",VLOOKUP(AB120,'シフト記号表（勤務時間帯）'!$D$6:$Z$47,23,FALSE))</f>
        <v/>
      </c>
      <c r="AC122" s="163" t="str">
        <f>IF(AC120="","",VLOOKUP(AC120,'シフト記号表（勤務時間帯）'!$D$6:$Z$47,23,FALSE))</f>
        <v/>
      </c>
      <c r="AD122" s="163" t="str">
        <f>IF(AD120="","",VLOOKUP(AD120,'シフト記号表（勤務時間帯）'!$D$6:$Z$47,23,FALSE))</f>
        <v/>
      </c>
      <c r="AE122" s="163" t="str">
        <f>IF(AE120="","",VLOOKUP(AE120,'シフト記号表（勤務時間帯）'!$D$6:$Z$47,23,FALSE))</f>
        <v/>
      </c>
      <c r="AF122" s="163" t="str">
        <f>IF(AF120="","",VLOOKUP(AF120,'シフト記号表（勤務時間帯）'!$D$6:$Z$47,23,FALSE))</f>
        <v/>
      </c>
      <c r="AG122" s="163" t="str">
        <f>IF(AG120="","",VLOOKUP(AG120,'シフト記号表（勤務時間帯）'!$D$6:$Z$47,23,FALSE))</f>
        <v/>
      </c>
      <c r="AH122" s="164" t="str">
        <f>IF(AH120="","",VLOOKUP(AH120,'シフト記号表（勤務時間帯）'!$D$6:$Z$47,23,FALSE))</f>
        <v/>
      </c>
      <c r="AI122" s="162" t="str">
        <f>IF(AI120="","",VLOOKUP(AI120,'シフト記号表（勤務時間帯）'!$D$6:$Z$47,23,FALSE))</f>
        <v/>
      </c>
      <c r="AJ122" s="163" t="str">
        <f>IF(AJ120="","",VLOOKUP(AJ120,'シフト記号表（勤務時間帯）'!$D$6:$Z$47,23,FALSE))</f>
        <v/>
      </c>
      <c r="AK122" s="163" t="str">
        <f>IF(AK120="","",VLOOKUP(AK120,'シフト記号表（勤務時間帯）'!$D$6:$Z$47,23,FALSE))</f>
        <v/>
      </c>
      <c r="AL122" s="163" t="str">
        <f>IF(AL120="","",VLOOKUP(AL120,'シフト記号表（勤務時間帯）'!$D$6:$Z$47,23,FALSE))</f>
        <v/>
      </c>
      <c r="AM122" s="163" t="str">
        <f>IF(AM120="","",VLOOKUP(AM120,'シフト記号表（勤務時間帯）'!$D$6:$Z$47,23,FALSE))</f>
        <v/>
      </c>
      <c r="AN122" s="163" t="str">
        <f>IF(AN120="","",VLOOKUP(AN120,'シフト記号表（勤務時間帯）'!$D$6:$Z$47,23,FALSE))</f>
        <v/>
      </c>
      <c r="AO122" s="164" t="str">
        <f>IF(AO120="","",VLOOKUP(AO120,'シフト記号表（勤務時間帯）'!$D$6:$Z$47,23,FALSE))</f>
        <v/>
      </c>
      <c r="AP122" s="162" t="str">
        <f>IF(AP120="","",VLOOKUP(AP120,'シフト記号表（勤務時間帯）'!$D$6:$Z$47,23,FALSE))</f>
        <v/>
      </c>
      <c r="AQ122" s="163" t="str">
        <f>IF(AQ120="","",VLOOKUP(AQ120,'シフト記号表（勤務時間帯）'!$D$6:$Z$47,23,FALSE))</f>
        <v/>
      </c>
      <c r="AR122" s="163" t="str">
        <f>IF(AR120="","",VLOOKUP(AR120,'シフト記号表（勤務時間帯）'!$D$6:$Z$47,23,FALSE))</f>
        <v/>
      </c>
      <c r="AS122" s="163" t="str">
        <f>IF(AS120="","",VLOOKUP(AS120,'シフト記号表（勤務時間帯）'!$D$6:$Z$47,23,FALSE))</f>
        <v/>
      </c>
      <c r="AT122" s="163" t="str">
        <f>IF(AT120="","",VLOOKUP(AT120,'シフト記号表（勤務時間帯）'!$D$6:$Z$47,23,FALSE))</f>
        <v/>
      </c>
      <c r="AU122" s="163" t="str">
        <f>IF(AU120="","",VLOOKUP(AU120,'シフト記号表（勤務時間帯）'!$D$6:$Z$47,23,FALSE))</f>
        <v/>
      </c>
      <c r="AV122" s="164" t="str">
        <f>IF(AV120="","",VLOOKUP(AV120,'シフト記号表（勤務時間帯）'!$D$6:$Z$47,23,FALSE))</f>
        <v/>
      </c>
      <c r="AW122" s="162" t="str">
        <f>IF(AW120="","",VLOOKUP(AW120,'シフト記号表（勤務時間帯）'!$D$6:$Z$47,23,FALSE))</f>
        <v/>
      </c>
      <c r="AX122" s="163" t="str">
        <f>IF(AX120="","",VLOOKUP(AX120,'シフト記号表（勤務時間帯）'!$D$6:$Z$47,23,FALSE))</f>
        <v/>
      </c>
      <c r="AY122" s="163" t="str">
        <f>IF(AY120="","",VLOOKUP(AY120,'シフト記号表（勤務時間帯）'!$D$6:$Z$47,23,FALSE))</f>
        <v/>
      </c>
      <c r="AZ122" s="1202">
        <f>IF($BC$3="４週",SUM(U122:AV122),IF($BC$3="暦月",SUM(U122:AY122),""))</f>
        <v>0</v>
      </c>
      <c r="BA122" s="1203"/>
      <c r="BB122" s="1204">
        <f>IF($BC$3="４週",AZ122/4,IF($BC$3="暦月",(AZ122/($BC$8/7)),""))</f>
        <v>0</v>
      </c>
      <c r="BC122" s="1203"/>
      <c r="BD122" s="1196"/>
      <c r="BE122" s="1197"/>
      <c r="BF122" s="1197"/>
      <c r="BG122" s="1197"/>
      <c r="BH122" s="1198"/>
    </row>
    <row r="123" spans="2:60" ht="20.25" customHeight="1">
      <c r="B123" s="100"/>
      <c r="C123" s="1171"/>
      <c r="D123" s="1172"/>
      <c r="E123" s="1173"/>
      <c r="F123" s="137"/>
      <c r="G123" s="101"/>
      <c r="H123" s="1247"/>
      <c r="I123" s="1159"/>
      <c r="J123" s="1160"/>
      <c r="K123" s="1160"/>
      <c r="L123" s="1161"/>
      <c r="M123" s="1149"/>
      <c r="N123" s="1150"/>
      <c r="O123" s="1151"/>
      <c r="P123" s="40" t="s">
        <v>18</v>
      </c>
      <c r="Q123" s="41"/>
      <c r="R123" s="41"/>
      <c r="S123" s="42"/>
      <c r="T123" s="53"/>
      <c r="U123" s="165"/>
      <c r="V123" s="166"/>
      <c r="W123" s="166"/>
      <c r="X123" s="166"/>
      <c r="Y123" s="166"/>
      <c r="Z123" s="166"/>
      <c r="AA123" s="167"/>
      <c r="AB123" s="165"/>
      <c r="AC123" s="166"/>
      <c r="AD123" s="166"/>
      <c r="AE123" s="166"/>
      <c r="AF123" s="166"/>
      <c r="AG123" s="166"/>
      <c r="AH123" s="167"/>
      <c r="AI123" s="165"/>
      <c r="AJ123" s="166"/>
      <c r="AK123" s="166"/>
      <c r="AL123" s="166"/>
      <c r="AM123" s="166"/>
      <c r="AN123" s="166"/>
      <c r="AO123" s="167"/>
      <c r="AP123" s="165"/>
      <c r="AQ123" s="166"/>
      <c r="AR123" s="166"/>
      <c r="AS123" s="166"/>
      <c r="AT123" s="166"/>
      <c r="AU123" s="166"/>
      <c r="AV123" s="167"/>
      <c r="AW123" s="165"/>
      <c r="AX123" s="166"/>
      <c r="AY123" s="166"/>
      <c r="AZ123" s="1158"/>
      <c r="BA123" s="1146"/>
      <c r="BB123" s="1145"/>
      <c r="BC123" s="1146"/>
      <c r="BD123" s="1190"/>
      <c r="BE123" s="1191"/>
      <c r="BF123" s="1191"/>
      <c r="BG123" s="1191"/>
      <c r="BH123" s="1192"/>
    </row>
    <row r="124" spans="2:60" ht="20.25" customHeight="1">
      <c r="B124" s="96">
        <f>B121+1</f>
        <v>35</v>
      </c>
      <c r="C124" s="1174"/>
      <c r="D124" s="1175"/>
      <c r="E124" s="1176"/>
      <c r="F124" s="95">
        <f>C123</f>
        <v>0</v>
      </c>
      <c r="G124" s="97"/>
      <c r="H124" s="1184"/>
      <c r="I124" s="1162"/>
      <c r="J124" s="1163"/>
      <c r="K124" s="1163"/>
      <c r="L124" s="1164"/>
      <c r="M124" s="1152"/>
      <c r="N124" s="1153"/>
      <c r="O124" s="1154"/>
      <c r="P124" s="20" t="s">
        <v>72</v>
      </c>
      <c r="Q124" s="21"/>
      <c r="R124" s="21"/>
      <c r="S124" s="16"/>
      <c r="T124" s="46"/>
      <c r="U124" s="159" t="str">
        <f>IF(U123="","",VLOOKUP(U123,'シフト記号表（勤務時間帯）'!$D$6:$X$47,21,FALSE))</f>
        <v/>
      </c>
      <c r="V124" s="160" t="str">
        <f>IF(V123="","",VLOOKUP(V123,'シフト記号表（勤務時間帯）'!$D$6:$X$47,21,FALSE))</f>
        <v/>
      </c>
      <c r="W124" s="160" t="str">
        <f>IF(W123="","",VLOOKUP(W123,'シフト記号表（勤務時間帯）'!$D$6:$X$47,21,FALSE))</f>
        <v/>
      </c>
      <c r="X124" s="160" t="str">
        <f>IF(X123="","",VLOOKUP(X123,'シフト記号表（勤務時間帯）'!$D$6:$X$47,21,FALSE))</f>
        <v/>
      </c>
      <c r="Y124" s="160" t="str">
        <f>IF(Y123="","",VLOOKUP(Y123,'シフト記号表（勤務時間帯）'!$D$6:$X$47,21,FALSE))</f>
        <v/>
      </c>
      <c r="Z124" s="160" t="str">
        <f>IF(Z123="","",VLOOKUP(Z123,'シフト記号表（勤務時間帯）'!$D$6:$X$47,21,FALSE))</f>
        <v/>
      </c>
      <c r="AA124" s="161" t="str">
        <f>IF(AA123="","",VLOOKUP(AA123,'シフト記号表（勤務時間帯）'!$D$6:$X$47,21,FALSE))</f>
        <v/>
      </c>
      <c r="AB124" s="159" t="str">
        <f>IF(AB123="","",VLOOKUP(AB123,'シフト記号表（勤務時間帯）'!$D$6:$X$47,21,FALSE))</f>
        <v/>
      </c>
      <c r="AC124" s="160" t="str">
        <f>IF(AC123="","",VLOOKUP(AC123,'シフト記号表（勤務時間帯）'!$D$6:$X$47,21,FALSE))</f>
        <v/>
      </c>
      <c r="AD124" s="160" t="str">
        <f>IF(AD123="","",VLOOKUP(AD123,'シフト記号表（勤務時間帯）'!$D$6:$X$47,21,FALSE))</f>
        <v/>
      </c>
      <c r="AE124" s="160" t="str">
        <f>IF(AE123="","",VLOOKUP(AE123,'シフト記号表（勤務時間帯）'!$D$6:$X$47,21,FALSE))</f>
        <v/>
      </c>
      <c r="AF124" s="160" t="str">
        <f>IF(AF123="","",VLOOKUP(AF123,'シフト記号表（勤務時間帯）'!$D$6:$X$47,21,FALSE))</f>
        <v/>
      </c>
      <c r="AG124" s="160" t="str">
        <f>IF(AG123="","",VLOOKUP(AG123,'シフト記号表（勤務時間帯）'!$D$6:$X$47,21,FALSE))</f>
        <v/>
      </c>
      <c r="AH124" s="161" t="str">
        <f>IF(AH123="","",VLOOKUP(AH123,'シフト記号表（勤務時間帯）'!$D$6:$X$47,21,FALSE))</f>
        <v/>
      </c>
      <c r="AI124" s="159" t="str">
        <f>IF(AI123="","",VLOOKUP(AI123,'シフト記号表（勤務時間帯）'!$D$6:$X$47,21,FALSE))</f>
        <v/>
      </c>
      <c r="AJ124" s="160" t="str">
        <f>IF(AJ123="","",VLOOKUP(AJ123,'シフト記号表（勤務時間帯）'!$D$6:$X$47,21,FALSE))</f>
        <v/>
      </c>
      <c r="AK124" s="160" t="str">
        <f>IF(AK123="","",VLOOKUP(AK123,'シフト記号表（勤務時間帯）'!$D$6:$X$47,21,FALSE))</f>
        <v/>
      </c>
      <c r="AL124" s="160" t="str">
        <f>IF(AL123="","",VLOOKUP(AL123,'シフト記号表（勤務時間帯）'!$D$6:$X$47,21,FALSE))</f>
        <v/>
      </c>
      <c r="AM124" s="160" t="str">
        <f>IF(AM123="","",VLOOKUP(AM123,'シフト記号表（勤務時間帯）'!$D$6:$X$47,21,FALSE))</f>
        <v/>
      </c>
      <c r="AN124" s="160" t="str">
        <f>IF(AN123="","",VLOOKUP(AN123,'シフト記号表（勤務時間帯）'!$D$6:$X$47,21,FALSE))</f>
        <v/>
      </c>
      <c r="AO124" s="161" t="str">
        <f>IF(AO123="","",VLOOKUP(AO123,'シフト記号表（勤務時間帯）'!$D$6:$X$47,21,FALSE))</f>
        <v/>
      </c>
      <c r="AP124" s="159" t="str">
        <f>IF(AP123="","",VLOOKUP(AP123,'シフト記号表（勤務時間帯）'!$D$6:$X$47,21,FALSE))</f>
        <v/>
      </c>
      <c r="AQ124" s="160" t="str">
        <f>IF(AQ123="","",VLOOKUP(AQ123,'シフト記号表（勤務時間帯）'!$D$6:$X$47,21,FALSE))</f>
        <v/>
      </c>
      <c r="AR124" s="160" t="str">
        <f>IF(AR123="","",VLOOKUP(AR123,'シフト記号表（勤務時間帯）'!$D$6:$X$47,21,FALSE))</f>
        <v/>
      </c>
      <c r="AS124" s="160" t="str">
        <f>IF(AS123="","",VLOOKUP(AS123,'シフト記号表（勤務時間帯）'!$D$6:$X$47,21,FALSE))</f>
        <v/>
      </c>
      <c r="AT124" s="160" t="str">
        <f>IF(AT123="","",VLOOKUP(AT123,'シフト記号表（勤務時間帯）'!$D$6:$X$47,21,FALSE))</f>
        <v/>
      </c>
      <c r="AU124" s="160" t="str">
        <f>IF(AU123="","",VLOOKUP(AU123,'シフト記号表（勤務時間帯）'!$D$6:$X$47,21,FALSE))</f>
        <v/>
      </c>
      <c r="AV124" s="161" t="str">
        <f>IF(AV123="","",VLOOKUP(AV123,'シフト記号表（勤務時間帯）'!$D$6:$X$47,21,FALSE))</f>
        <v/>
      </c>
      <c r="AW124" s="159" t="str">
        <f>IF(AW123="","",VLOOKUP(AW123,'シフト記号表（勤務時間帯）'!$D$6:$X$47,21,FALSE))</f>
        <v/>
      </c>
      <c r="AX124" s="160" t="str">
        <f>IF(AX123="","",VLOOKUP(AX123,'シフト記号表（勤務時間帯）'!$D$6:$X$47,21,FALSE))</f>
        <v/>
      </c>
      <c r="AY124" s="160" t="str">
        <f>IF(AY123="","",VLOOKUP(AY123,'シフト記号表（勤務時間帯）'!$D$6:$X$47,21,FALSE))</f>
        <v/>
      </c>
      <c r="AZ124" s="1199">
        <f>IF($BC$3="４週",SUM(U124:AV124),IF($BC$3="暦月",SUM(U124:AY124),""))</f>
        <v>0</v>
      </c>
      <c r="BA124" s="1200"/>
      <c r="BB124" s="1201">
        <f>IF($BC$3="４週",AZ124/4,IF($BC$3="暦月",(AZ124/($BC$8/7)),""))</f>
        <v>0</v>
      </c>
      <c r="BC124" s="1200"/>
      <c r="BD124" s="1193"/>
      <c r="BE124" s="1194"/>
      <c r="BF124" s="1194"/>
      <c r="BG124" s="1194"/>
      <c r="BH124" s="1195"/>
    </row>
    <row r="125" spans="2:60" ht="20.25" customHeight="1">
      <c r="B125" s="98"/>
      <c r="C125" s="1177"/>
      <c r="D125" s="1178"/>
      <c r="E125" s="1179"/>
      <c r="F125" s="136"/>
      <c r="G125" s="99">
        <f>C123</f>
        <v>0</v>
      </c>
      <c r="H125" s="1189"/>
      <c r="I125" s="1165"/>
      <c r="J125" s="1166"/>
      <c r="K125" s="1166"/>
      <c r="L125" s="1167"/>
      <c r="M125" s="1155"/>
      <c r="N125" s="1156"/>
      <c r="O125" s="1157"/>
      <c r="P125" s="155" t="s">
        <v>73</v>
      </c>
      <c r="Q125" s="23"/>
      <c r="R125" s="23"/>
      <c r="S125" s="15"/>
      <c r="T125" s="50"/>
      <c r="U125" s="162" t="str">
        <f>IF(U123="","",VLOOKUP(U123,'シフト記号表（勤務時間帯）'!$D$6:$Z$47,23,FALSE))</f>
        <v/>
      </c>
      <c r="V125" s="163" t="str">
        <f>IF(V123="","",VLOOKUP(V123,'シフト記号表（勤務時間帯）'!$D$6:$Z$47,23,FALSE))</f>
        <v/>
      </c>
      <c r="W125" s="163" t="str">
        <f>IF(W123="","",VLOOKUP(W123,'シフト記号表（勤務時間帯）'!$D$6:$Z$47,23,FALSE))</f>
        <v/>
      </c>
      <c r="X125" s="163" t="str">
        <f>IF(X123="","",VLOOKUP(X123,'シフト記号表（勤務時間帯）'!$D$6:$Z$47,23,FALSE))</f>
        <v/>
      </c>
      <c r="Y125" s="163" t="str">
        <f>IF(Y123="","",VLOOKUP(Y123,'シフト記号表（勤務時間帯）'!$D$6:$Z$47,23,FALSE))</f>
        <v/>
      </c>
      <c r="Z125" s="163" t="str">
        <f>IF(Z123="","",VLOOKUP(Z123,'シフト記号表（勤務時間帯）'!$D$6:$Z$47,23,FALSE))</f>
        <v/>
      </c>
      <c r="AA125" s="164" t="str">
        <f>IF(AA123="","",VLOOKUP(AA123,'シフト記号表（勤務時間帯）'!$D$6:$Z$47,23,FALSE))</f>
        <v/>
      </c>
      <c r="AB125" s="162" t="str">
        <f>IF(AB123="","",VLOOKUP(AB123,'シフト記号表（勤務時間帯）'!$D$6:$Z$47,23,FALSE))</f>
        <v/>
      </c>
      <c r="AC125" s="163" t="str">
        <f>IF(AC123="","",VLOOKUP(AC123,'シフト記号表（勤務時間帯）'!$D$6:$Z$47,23,FALSE))</f>
        <v/>
      </c>
      <c r="AD125" s="163" t="str">
        <f>IF(AD123="","",VLOOKUP(AD123,'シフト記号表（勤務時間帯）'!$D$6:$Z$47,23,FALSE))</f>
        <v/>
      </c>
      <c r="AE125" s="163" t="str">
        <f>IF(AE123="","",VLOOKUP(AE123,'シフト記号表（勤務時間帯）'!$D$6:$Z$47,23,FALSE))</f>
        <v/>
      </c>
      <c r="AF125" s="163" t="str">
        <f>IF(AF123="","",VLOOKUP(AF123,'シフト記号表（勤務時間帯）'!$D$6:$Z$47,23,FALSE))</f>
        <v/>
      </c>
      <c r="AG125" s="163" t="str">
        <f>IF(AG123="","",VLOOKUP(AG123,'シフト記号表（勤務時間帯）'!$D$6:$Z$47,23,FALSE))</f>
        <v/>
      </c>
      <c r="AH125" s="164" t="str">
        <f>IF(AH123="","",VLOOKUP(AH123,'シフト記号表（勤務時間帯）'!$D$6:$Z$47,23,FALSE))</f>
        <v/>
      </c>
      <c r="AI125" s="162" t="str">
        <f>IF(AI123="","",VLOOKUP(AI123,'シフト記号表（勤務時間帯）'!$D$6:$Z$47,23,FALSE))</f>
        <v/>
      </c>
      <c r="AJ125" s="163" t="str">
        <f>IF(AJ123="","",VLOOKUP(AJ123,'シフト記号表（勤務時間帯）'!$D$6:$Z$47,23,FALSE))</f>
        <v/>
      </c>
      <c r="AK125" s="163" t="str">
        <f>IF(AK123="","",VLOOKUP(AK123,'シフト記号表（勤務時間帯）'!$D$6:$Z$47,23,FALSE))</f>
        <v/>
      </c>
      <c r="AL125" s="163" t="str">
        <f>IF(AL123="","",VLOOKUP(AL123,'シフト記号表（勤務時間帯）'!$D$6:$Z$47,23,FALSE))</f>
        <v/>
      </c>
      <c r="AM125" s="163" t="str">
        <f>IF(AM123="","",VLOOKUP(AM123,'シフト記号表（勤務時間帯）'!$D$6:$Z$47,23,FALSE))</f>
        <v/>
      </c>
      <c r="AN125" s="163" t="str">
        <f>IF(AN123="","",VLOOKUP(AN123,'シフト記号表（勤務時間帯）'!$D$6:$Z$47,23,FALSE))</f>
        <v/>
      </c>
      <c r="AO125" s="164" t="str">
        <f>IF(AO123="","",VLOOKUP(AO123,'シフト記号表（勤務時間帯）'!$D$6:$Z$47,23,FALSE))</f>
        <v/>
      </c>
      <c r="AP125" s="162" t="str">
        <f>IF(AP123="","",VLOOKUP(AP123,'シフト記号表（勤務時間帯）'!$D$6:$Z$47,23,FALSE))</f>
        <v/>
      </c>
      <c r="AQ125" s="163" t="str">
        <f>IF(AQ123="","",VLOOKUP(AQ123,'シフト記号表（勤務時間帯）'!$D$6:$Z$47,23,FALSE))</f>
        <v/>
      </c>
      <c r="AR125" s="163" t="str">
        <f>IF(AR123="","",VLOOKUP(AR123,'シフト記号表（勤務時間帯）'!$D$6:$Z$47,23,FALSE))</f>
        <v/>
      </c>
      <c r="AS125" s="163" t="str">
        <f>IF(AS123="","",VLOOKUP(AS123,'シフト記号表（勤務時間帯）'!$D$6:$Z$47,23,FALSE))</f>
        <v/>
      </c>
      <c r="AT125" s="163" t="str">
        <f>IF(AT123="","",VLOOKUP(AT123,'シフト記号表（勤務時間帯）'!$D$6:$Z$47,23,FALSE))</f>
        <v/>
      </c>
      <c r="AU125" s="163" t="str">
        <f>IF(AU123="","",VLOOKUP(AU123,'シフト記号表（勤務時間帯）'!$D$6:$Z$47,23,FALSE))</f>
        <v/>
      </c>
      <c r="AV125" s="164" t="str">
        <f>IF(AV123="","",VLOOKUP(AV123,'シフト記号表（勤務時間帯）'!$D$6:$Z$47,23,FALSE))</f>
        <v/>
      </c>
      <c r="AW125" s="162" t="str">
        <f>IF(AW123="","",VLOOKUP(AW123,'シフト記号表（勤務時間帯）'!$D$6:$Z$47,23,FALSE))</f>
        <v/>
      </c>
      <c r="AX125" s="163" t="str">
        <f>IF(AX123="","",VLOOKUP(AX123,'シフト記号表（勤務時間帯）'!$D$6:$Z$47,23,FALSE))</f>
        <v/>
      </c>
      <c r="AY125" s="163" t="str">
        <f>IF(AY123="","",VLOOKUP(AY123,'シフト記号表（勤務時間帯）'!$D$6:$Z$47,23,FALSE))</f>
        <v/>
      </c>
      <c r="AZ125" s="1202">
        <f>IF($BC$3="４週",SUM(U125:AV125),IF($BC$3="暦月",SUM(U125:AY125),""))</f>
        <v>0</v>
      </c>
      <c r="BA125" s="1203"/>
      <c r="BB125" s="1204">
        <f>IF($BC$3="４週",AZ125/4,IF($BC$3="暦月",(AZ125/($BC$8/7)),""))</f>
        <v>0</v>
      </c>
      <c r="BC125" s="1203"/>
      <c r="BD125" s="1196"/>
      <c r="BE125" s="1197"/>
      <c r="BF125" s="1197"/>
      <c r="BG125" s="1197"/>
      <c r="BH125" s="1198"/>
    </row>
    <row r="126" spans="2:60" ht="20.25" customHeight="1">
      <c r="B126" s="100"/>
      <c r="C126" s="1171"/>
      <c r="D126" s="1172"/>
      <c r="E126" s="1173"/>
      <c r="F126" s="137"/>
      <c r="G126" s="101"/>
      <c r="H126" s="1247"/>
      <c r="I126" s="1159"/>
      <c r="J126" s="1160"/>
      <c r="K126" s="1160"/>
      <c r="L126" s="1161"/>
      <c r="M126" s="1149"/>
      <c r="N126" s="1150"/>
      <c r="O126" s="1151"/>
      <c r="P126" s="40" t="s">
        <v>18</v>
      </c>
      <c r="Q126" s="41"/>
      <c r="R126" s="41"/>
      <c r="S126" s="42"/>
      <c r="T126" s="53"/>
      <c r="U126" s="165"/>
      <c r="V126" s="166"/>
      <c r="W126" s="166"/>
      <c r="X126" s="166"/>
      <c r="Y126" s="166"/>
      <c r="Z126" s="166"/>
      <c r="AA126" s="167"/>
      <c r="AB126" s="165"/>
      <c r="AC126" s="166"/>
      <c r="AD126" s="166"/>
      <c r="AE126" s="166"/>
      <c r="AF126" s="166"/>
      <c r="AG126" s="166"/>
      <c r="AH126" s="167"/>
      <c r="AI126" s="165"/>
      <c r="AJ126" s="166"/>
      <c r="AK126" s="166"/>
      <c r="AL126" s="166"/>
      <c r="AM126" s="166"/>
      <c r="AN126" s="166"/>
      <c r="AO126" s="167"/>
      <c r="AP126" s="165"/>
      <c r="AQ126" s="166"/>
      <c r="AR126" s="166"/>
      <c r="AS126" s="166"/>
      <c r="AT126" s="166"/>
      <c r="AU126" s="166"/>
      <c r="AV126" s="167"/>
      <c r="AW126" s="165"/>
      <c r="AX126" s="166"/>
      <c r="AY126" s="166"/>
      <c r="AZ126" s="1158"/>
      <c r="BA126" s="1146"/>
      <c r="BB126" s="1145"/>
      <c r="BC126" s="1146"/>
      <c r="BD126" s="1190"/>
      <c r="BE126" s="1191"/>
      <c r="BF126" s="1191"/>
      <c r="BG126" s="1191"/>
      <c r="BH126" s="1192"/>
    </row>
    <row r="127" spans="2:60" ht="20.25" customHeight="1">
      <c r="B127" s="96">
        <f>B124+1</f>
        <v>36</v>
      </c>
      <c r="C127" s="1174"/>
      <c r="D127" s="1175"/>
      <c r="E127" s="1176"/>
      <c r="F127" s="95">
        <f>C126</f>
        <v>0</v>
      </c>
      <c r="G127" s="97"/>
      <c r="H127" s="1184"/>
      <c r="I127" s="1162"/>
      <c r="J127" s="1163"/>
      <c r="K127" s="1163"/>
      <c r="L127" s="1164"/>
      <c r="M127" s="1152"/>
      <c r="N127" s="1153"/>
      <c r="O127" s="1154"/>
      <c r="P127" s="20" t="s">
        <v>72</v>
      </c>
      <c r="Q127" s="21"/>
      <c r="R127" s="21"/>
      <c r="S127" s="16"/>
      <c r="T127" s="46"/>
      <c r="U127" s="159" t="str">
        <f>IF(U126="","",VLOOKUP(U126,'シフト記号表（勤務時間帯）'!$D$6:$X$47,21,FALSE))</f>
        <v/>
      </c>
      <c r="V127" s="160" t="str">
        <f>IF(V126="","",VLOOKUP(V126,'シフト記号表（勤務時間帯）'!$D$6:$X$47,21,FALSE))</f>
        <v/>
      </c>
      <c r="W127" s="160" t="str">
        <f>IF(W126="","",VLOOKUP(W126,'シフト記号表（勤務時間帯）'!$D$6:$X$47,21,FALSE))</f>
        <v/>
      </c>
      <c r="X127" s="160" t="str">
        <f>IF(X126="","",VLOOKUP(X126,'シフト記号表（勤務時間帯）'!$D$6:$X$47,21,FALSE))</f>
        <v/>
      </c>
      <c r="Y127" s="160" t="str">
        <f>IF(Y126="","",VLOOKUP(Y126,'シフト記号表（勤務時間帯）'!$D$6:$X$47,21,FALSE))</f>
        <v/>
      </c>
      <c r="Z127" s="160" t="str">
        <f>IF(Z126="","",VLOOKUP(Z126,'シフト記号表（勤務時間帯）'!$D$6:$X$47,21,FALSE))</f>
        <v/>
      </c>
      <c r="AA127" s="161" t="str">
        <f>IF(AA126="","",VLOOKUP(AA126,'シフト記号表（勤務時間帯）'!$D$6:$X$47,21,FALSE))</f>
        <v/>
      </c>
      <c r="AB127" s="159" t="str">
        <f>IF(AB126="","",VLOOKUP(AB126,'シフト記号表（勤務時間帯）'!$D$6:$X$47,21,FALSE))</f>
        <v/>
      </c>
      <c r="AC127" s="160" t="str">
        <f>IF(AC126="","",VLOOKUP(AC126,'シフト記号表（勤務時間帯）'!$D$6:$X$47,21,FALSE))</f>
        <v/>
      </c>
      <c r="AD127" s="160" t="str">
        <f>IF(AD126="","",VLOOKUP(AD126,'シフト記号表（勤務時間帯）'!$D$6:$X$47,21,FALSE))</f>
        <v/>
      </c>
      <c r="AE127" s="160" t="str">
        <f>IF(AE126="","",VLOOKUP(AE126,'シフト記号表（勤務時間帯）'!$D$6:$X$47,21,FALSE))</f>
        <v/>
      </c>
      <c r="AF127" s="160" t="str">
        <f>IF(AF126="","",VLOOKUP(AF126,'シフト記号表（勤務時間帯）'!$D$6:$X$47,21,FALSE))</f>
        <v/>
      </c>
      <c r="AG127" s="160" t="str">
        <f>IF(AG126="","",VLOOKUP(AG126,'シフト記号表（勤務時間帯）'!$D$6:$X$47,21,FALSE))</f>
        <v/>
      </c>
      <c r="AH127" s="161" t="str">
        <f>IF(AH126="","",VLOOKUP(AH126,'シフト記号表（勤務時間帯）'!$D$6:$X$47,21,FALSE))</f>
        <v/>
      </c>
      <c r="AI127" s="159" t="str">
        <f>IF(AI126="","",VLOOKUP(AI126,'シフト記号表（勤務時間帯）'!$D$6:$X$47,21,FALSE))</f>
        <v/>
      </c>
      <c r="AJ127" s="160" t="str">
        <f>IF(AJ126="","",VLOOKUP(AJ126,'シフト記号表（勤務時間帯）'!$D$6:$X$47,21,FALSE))</f>
        <v/>
      </c>
      <c r="AK127" s="160" t="str">
        <f>IF(AK126="","",VLOOKUP(AK126,'シフト記号表（勤務時間帯）'!$D$6:$X$47,21,FALSE))</f>
        <v/>
      </c>
      <c r="AL127" s="160" t="str">
        <f>IF(AL126="","",VLOOKUP(AL126,'シフト記号表（勤務時間帯）'!$D$6:$X$47,21,FALSE))</f>
        <v/>
      </c>
      <c r="AM127" s="160" t="str">
        <f>IF(AM126="","",VLOOKUP(AM126,'シフト記号表（勤務時間帯）'!$D$6:$X$47,21,FALSE))</f>
        <v/>
      </c>
      <c r="AN127" s="160" t="str">
        <f>IF(AN126="","",VLOOKUP(AN126,'シフト記号表（勤務時間帯）'!$D$6:$X$47,21,FALSE))</f>
        <v/>
      </c>
      <c r="AO127" s="161" t="str">
        <f>IF(AO126="","",VLOOKUP(AO126,'シフト記号表（勤務時間帯）'!$D$6:$X$47,21,FALSE))</f>
        <v/>
      </c>
      <c r="AP127" s="159" t="str">
        <f>IF(AP126="","",VLOOKUP(AP126,'シフト記号表（勤務時間帯）'!$D$6:$X$47,21,FALSE))</f>
        <v/>
      </c>
      <c r="AQ127" s="160" t="str">
        <f>IF(AQ126="","",VLOOKUP(AQ126,'シフト記号表（勤務時間帯）'!$D$6:$X$47,21,FALSE))</f>
        <v/>
      </c>
      <c r="AR127" s="160" t="str">
        <f>IF(AR126="","",VLOOKUP(AR126,'シフト記号表（勤務時間帯）'!$D$6:$X$47,21,FALSE))</f>
        <v/>
      </c>
      <c r="AS127" s="160" t="str">
        <f>IF(AS126="","",VLOOKUP(AS126,'シフト記号表（勤務時間帯）'!$D$6:$X$47,21,FALSE))</f>
        <v/>
      </c>
      <c r="AT127" s="160" t="str">
        <f>IF(AT126="","",VLOOKUP(AT126,'シフト記号表（勤務時間帯）'!$D$6:$X$47,21,FALSE))</f>
        <v/>
      </c>
      <c r="AU127" s="160" t="str">
        <f>IF(AU126="","",VLOOKUP(AU126,'シフト記号表（勤務時間帯）'!$D$6:$X$47,21,FALSE))</f>
        <v/>
      </c>
      <c r="AV127" s="161" t="str">
        <f>IF(AV126="","",VLOOKUP(AV126,'シフト記号表（勤務時間帯）'!$D$6:$X$47,21,FALSE))</f>
        <v/>
      </c>
      <c r="AW127" s="159" t="str">
        <f>IF(AW126="","",VLOOKUP(AW126,'シフト記号表（勤務時間帯）'!$D$6:$X$47,21,FALSE))</f>
        <v/>
      </c>
      <c r="AX127" s="160" t="str">
        <f>IF(AX126="","",VLOOKUP(AX126,'シフト記号表（勤務時間帯）'!$D$6:$X$47,21,FALSE))</f>
        <v/>
      </c>
      <c r="AY127" s="160" t="str">
        <f>IF(AY126="","",VLOOKUP(AY126,'シフト記号表（勤務時間帯）'!$D$6:$X$47,21,FALSE))</f>
        <v/>
      </c>
      <c r="AZ127" s="1199">
        <f>IF($BC$3="４週",SUM(U127:AV127),IF($BC$3="暦月",SUM(U127:AY127),""))</f>
        <v>0</v>
      </c>
      <c r="BA127" s="1200"/>
      <c r="BB127" s="1201">
        <f>IF($BC$3="４週",AZ127/4,IF($BC$3="暦月",(AZ127/($BC$8/7)),""))</f>
        <v>0</v>
      </c>
      <c r="BC127" s="1200"/>
      <c r="BD127" s="1193"/>
      <c r="BE127" s="1194"/>
      <c r="BF127" s="1194"/>
      <c r="BG127" s="1194"/>
      <c r="BH127" s="1195"/>
    </row>
    <row r="128" spans="2:60" ht="20.25" customHeight="1">
      <c r="B128" s="98"/>
      <c r="C128" s="1177"/>
      <c r="D128" s="1178"/>
      <c r="E128" s="1179"/>
      <c r="F128" s="136"/>
      <c r="G128" s="99">
        <f>C126</f>
        <v>0</v>
      </c>
      <c r="H128" s="1189"/>
      <c r="I128" s="1165"/>
      <c r="J128" s="1166"/>
      <c r="K128" s="1166"/>
      <c r="L128" s="1167"/>
      <c r="M128" s="1155"/>
      <c r="N128" s="1156"/>
      <c r="O128" s="1157"/>
      <c r="P128" s="155" t="s">
        <v>73</v>
      </c>
      <c r="Q128" s="23"/>
      <c r="R128" s="23"/>
      <c r="S128" s="15"/>
      <c r="T128" s="50"/>
      <c r="U128" s="162" t="str">
        <f>IF(U126="","",VLOOKUP(U126,'シフト記号表（勤務時間帯）'!$D$6:$Z$47,23,FALSE))</f>
        <v/>
      </c>
      <c r="V128" s="163" t="str">
        <f>IF(V126="","",VLOOKUP(V126,'シフト記号表（勤務時間帯）'!$D$6:$Z$47,23,FALSE))</f>
        <v/>
      </c>
      <c r="W128" s="163" t="str">
        <f>IF(W126="","",VLOOKUP(W126,'シフト記号表（勤務時間帯）'!$D$6:$Z$47,23,FALSE))</f>
        <v/>
      </c>
      <c r="X128" s="163" t="str">
        <f>IF(X126="","",VLOOKUP(X126,'シフト記号表（勤務時間帯）'!$D$6:$Z$47,23,FALSE))</f>
        <v/>
      </c>
      <c r="Y128" s="163" t="str">
        <f>IF(Y126="","",VLOOKUP(Y126,'シフト記号表（勤務時間帯）'!$D$6:$Z$47,23,FALSE))</f>
        <v/>
      </c>
      <c r="Z128" s="163" t="str">
        <f>IF(Z126="","",VLOOKUP(Z126,'シフト記号表（勤務時間帯）'!$D$6:$Z$47,23,FALSE))</f>
        <v/>
      </c>
      <c r="AA128" s="164" t="str">
        <f>IF(AA126="","",VLOOKUP(AA126,'シフト記号表（勤務時間帯）'!$D$6:$Z$47,23,FALSE))</f>
        <v/>
      </c>
      <c r="AB128" s="162" t="str">
        <f>IF(AB126="","",VLOOKUP(AB126,'シフト記号表（勤務時間帯）'!$D$6:$Z$47,23,FALSE))</f>
        <v/>
      </c>
      <c r="AC128" s="163" t="str">
        <f>IF(AC126="","",VLOOKUP(AC126,'シフト記号表（勤務時間帯）'!$D$6:$Z$47,23,FALSE))</f>
        <v/>
      </c>
      <c r="AD128" s="163" t="str">
        <f>IF(AD126="","",VLOOKUP(AD126,'シフト記号表（勤務時間帯）'!$D$6:$Z$47,23,FALSE))</f>
        <v/>
      </c>
      <c r="AE128" s="163" t="str">
        <f>IF(AE126="","",VLOOKUP(AE126,'シフト記号表（勤務時間帯）'!$D$6:$Z$47,23,FALSE))</f>
        <v/>
      </c>
      <c r="AF128" s="163" t="str">
        <f>IF(AF126="","",VLOOKUP(AF126,'シフト記号表（勤務時間帯）'!$D$6:$Z$47,23,FALSE))</f>
        <v/>
      </c>
      <c r="AG128" s="163" t="str">
        <f>IF(AG126="","",VLOOKUP(AG126,'シフト記号表（勤務時間帯）'!$D$6:$Z$47,23,FALSE))</f>
        <v/>
      </c>
      <c r="AH128" s="164" t="str">
        <f>IF(AH126="","",VLOOKUP(AH126,'シフト記号表（勤務時間帯）'!$D$6:$Z$47,23,FALSE))</f>
        <v/>
      </c>
      <c r="AI128" s="162" t="str">
        <f>IF(AI126="","",VLOOKUP(AI126,'シフト記号表（勤務時間帯）'!$D$6:$Z$47,23,FALSE))</f>
        <v/>
      </c>
      <c r="AJ128" s="163" t="str">
        <f>IF(AJ126="","",VLOOKUP(AJ126,'シフト記号表（勤務時間帯）'!$D$6:$Z$47,23,FALSE))</f>
        <v/>
      </c>
      <c r="AK128" s="163" t="str">
        <f>IF(AK126="","",VLOOKUP(AK126,'シフト記号表（勤務時間帯）'!$D$6:$Z$47,23,FALSE))</f>
        <v/>
      </c>
      <c r="AL128" s="163" t="str">
        <f>IF(AL126="","",VLOOKUP(AL126,'シフト記号表（勤務時間帯）'!$D$6:$Z$47,23,FALSE))</f>
        <v/>
      </c>
      <c r="AM128" s="163" t="str">
        <f>IF(AM126="","",VLOOKUP(AM126,'シフト記号表（勤務時間帯）'!$D$6:$Z$47,23,FALSE))</f>
        <v/>
      </c>
      <c r="AN128" s="163" t="str">
        <f>IF(AN126="","",VLOOKUP(AN126,'シフト記号表（勤務時間帯）'!$D$6:$Z$47,23,FALSE))</f>
        <v/>
      </c>
      <c r="AO128" s="164" t="str">
        <f>IF(AO126="","",VLOOKUP(AO126,'シフト記号表（勤務時間帯）'!$D$6:$Z$47,23,FALSE))</f>
        <v/>
      </c>
      <c r="AP128" s="162" t="str">
        <f>IF(AP126="","",VLOOKUP(AP126,'シフト記号表（勤務時間帯）'!$D$6:$Z$47,23,FALSE))</f>
        <v/>
      </c>
      <c r="AQ128" s="163" t="str">
        <f>IF(AQ126="","",VLOOKUP(AQ126,'シフト記号表（勤務時間帯）'!$D$6:$Z$47,23,FALSE))</f>
        <v/>
      </c>
      <c r="AR128" s="163" t="str">
        <f>IF(AR126="","",VLOOKUP(AR126,'シフト記号表（勤務時間帯）'!$D$6:$Z$47,23,FALSE))</f>
        <v/>
      </c>
      <c r="AS128" s="163" t="str">
        <f>IF(AS126="","",VLOOKUP(AS126,'シフト記号表（勤務時間帯）'!$D$6:$Z$47,23,FALSE))</f>
        <v/>
      </c>
      <c r="AT128" s="163" t="str">
        <f>IF(AT126="","",VLOOKUP(AT126,'シフト記号表（勤務時間帯）'!$D$6:$Z$47,23,FALSE))</f>
        <v/>
      </c>
      <c r="AU128" s="163" t="str">
        <f>IF(AU126="","",VLOOKUP(AU126,'シフト記号表（勤務時間帯）'!$D$6:$Z$47,23,FALSE))</f>
        <v/>
      </c>
      <c r="AV128" s="164" t="str">
        <f>IF(AV126="","",VLOOKUP(AV126,'シフト記号表（勤務時間帯）'!$D$6:$Z$47,23,FALSE))</f>
        <v/>
      </c>
      <c r="AW128" s="162" t="str">
        <f>IF(AW126="","",VLOOKUP(AW126,'シフト記号表（勤務時間帯）'!$D$6:$Z$47,23,FALSE))</f>
        <v/>
      </c>
      <c r="AX128" s="163" t="str">
        <f>IF(AX126="","",VLOOKUP(AX126,'シフト記号表（勤務時間帯）'!$D$6:$Z$47,23,FALSE))</f>
        <v/>
      </c>
      <c r="AY128" s="163" t="str">
        <f>IF(AY126="","",VLOOKUP(AY126,'シフト記号表（勤務時間帯）'!$D$6:$Z$47,23,FALSE))</f>
        <v/>
      </c>
      <c r="AZ128" s="1202">
        <f>IF($BC$3="４週",SUM(U128:AV128),IF($BC$3="暦月",SUM(U128:AY128),""))</f>
        <v>0</v>
      </c>
      <c r="BA128" s="1203"/>
      <c r="BB128" s="1204">
        <f>IF($BC$3="４週",AZ128/4,IF($BC$3="暦月",(AZ128/($BC$8/7)),""))</f>
        <v>0</v>
      </c>
      <c r="BC128" s="1203"/>
      <c r="BD128" s="1196"/>
      <c r="BE128" s="1197"/>
      <c r="BF128" s="1197"/>
      <c r="BG128" s="1197"/>
      <c r="BH128" s="1198"/>
    </row>
    <row r="129" spans="2:60" ht="20.25" customHeight="1">
      <c r="B129" s="100"/>
      <c r="C129" s="1171"/>
      <c r="D129" s="1172"/>
      <c r="E129" s="1173"/>
      <c r="F129" s="137"/>
      <c r="G129" s="101"/>
      <c r="H129" s="1247"/>
      <c r="I129" s="1159"/>
      <c r="J129" s="1160"/>
      <c r="K129" s="1160"/>
      <c r="L129" s="1161"/>
      <c r="M129" s="1149"/>
      <c r="N129" s="1150"/>
      <c r="O129" s="1151"/>
      <c r="P129" s="40" t="s">
        <v>18</v>
      </c>
      <c r="Q129" s="41"/>
      <c r="R129" s="41"/>
      <c r="S129" s="42"/>
      <c r="T129" s="53"/>
      <c r="U129" s="165"/>
      <c r="V129" s="166"/>
      <c r="W129" s="166"/>
      <c r="X129" s="166"/>
      <c r="Y129" s="166"/>
      <c r="Z129" s="166"/>
      <c r="AA129" s="167"/>
      <c r="AB129" s="165"/>
      <c r="AC129" s="166"/>
      <c r="AD129" s="166"/>
      <c r="AE129" s="166"/>
      <c r="AF129" s="166"/>
      <c r="AG129" s="166"/>
      <c r="AH129" s="167"/>
      <c r="AI129" s="165"/>
      <c r="AJ129" s="166"/>
      <c r="AK129" s="166"/>
      <c r="AL129" s="166"/>
      <c r="AM129" s="166"/>
      <c r="AN129" s="166"/>
      <c r="AO129" s="167"/>
      <c r="AP129" s="165"/>
      <c r="AQ129" s="166"/>
      <c r="AR129" s="166"/>
      <c r="AS129" s="166"/>
      <c r="AT129" s="166"/>
      <c r="AU129" s="166"/>
      <c r="AV129" s="167"/>
      <c r="AW129" s="165"/>
      <c r="AX129" s="166"/>
      <c r="AY129" s="166"/>
      <c r="AZ129" s="1158"/>
      <c r="BA129" s="1146"/>
      <c r="BB129" s="1145"/>
      <c r="BC129" s="1146"/>
      <c r="BD129" s="1190"/>
      <c r="BE129" s="1191"/>
      <c r="BF129" s="1191"/>
      <c r="BG129" s="1191"/>
      <c r="BH129" s="1192"/>
    </row>
    <row r="130" spans="2:60" ht="20.25" customHeight="1">
      <c r="B130" s="96">
        <f>B127+1</f>
        <v>37</v>
      </c>
      <c r="C130" s="1174"/>
      <c r="D130" s="1175"/>
      <c r="E130" s="1176"/>
      <c r="F130" s="95">
        <f>C129</f>
        <v>0</v>
      </c>
      <c r="G130" s="97"/>
      <c r="H130" s="1184"/>
      <c r="I130" s="1162"/>
      <c r="J130" s="1163"/>
      <c r="K130" s="1163"/>
      <c r="L130" s="1164"/>
      <c r="M130" s="1152"/>
      <c r="N130" s="1153"/>
      <c r="O130" s="1154"/>
      <c r="P130" s="20" t="s">
        <v>72</v>
      </c>
      <c r="Q130" s="21"/>
      <c r="R130" s="21"/>
      <c r="S130" s="16"/>
      <c r="T130" s="46"/>
      <c r="U130" s="159" t="str">
        <f>IF(U129="","",VLOOKUP(U129,'シフト記号表（勤務時間帯）'!$D$6:$X$47,21,FALSE))</f>
        <v/>
      </c>
      <c r="V130" s="160" t="str">
        <f>IF(V129="","",VLOOKUP(V129,'シフト記号表（勤務時間帯）'!$D$6:$X$47,21,FALSE))</f>
        <v/>
      </c>
      <c r="W130" s="160" t="str">
        <f>IF(W129="","",VLOOKUP(W129,'シフト記号表（勤務時間帯）'!$D$6:$X$47,21,FALSE))</f>
        <v/>
      </c>
      <c r="X130" s="160" t="str">
        <f>IF(X129="","",VLOOKUP(X129,'シフト記号表（勤務時間帯）'!$D$6:$X$47,21,FALSE))</f>
        <v/>
      </c>
      <c r="Y130" s="160" t="str">
        <f>IF(Y129="","",VLOOKUP(Y129,'シフト記号表（勤務時間帯）'!$D$6:$X$47,21,FALSE))</f>
        <v/>
      </c>
      <c r="Z130" s="160" t="str">
        <f>IF(Z129="","",VLOOKUP(Z129,'シフト記号表（勤務時間帯）'!$D$6:$X$47,21,FALSE))</f>
        <v/>
      </c>
      <c r="AA130" s="161" t="str">
        <f>IF(AA129="","",VLOOKUP(AA129,'シフト記号表（勤務時間帯）'!$D$6:$X$47,21,FALSE))</f>
        <v/>
      </c>
      <c r="AB130" s="159" t="str">
        <f>IF(AB129="","",VLOOKUP(AB129,'シフト記号表（勤務時間帯）'!$D$6:$X$47,21,FALSE))</f>
        <v/>
      </c>
      <c r="AC130" s="160" t="str">
        <f>IF(AC129="","",VLOOKUP(AC129,'シフト記号表（勤務時間帯）'!$D$6:$X$47,21,FALSE))</f>
        <v/>
      </c>
      <c r="AD130" s="160" t="str">
        <f>IF(AD129="","",VLOOKUP(AD129,'シフト記号表（勤務時間帯）'!$D$6:$X$47,21,FALSE))</f>
        <v/>
      </c>
      <c r="AE130" s="160" t="str">
        <f>IF(AE129="","",VLOOKUP(AE129,'シフト記号表（勤務時間帯）'!$D$6:$X$47,21,FALSE))</f>
        <v/>
      </c>
      <c r="AF130" s="160" t="str">
        <f>IF(AF129="","",VLOOKUP(AF129,'シフト記号表（勤務時間帯）'!$D$6:$X$47,21,FALSE))</f>
        <v/>
      </c>
      <c r="AG130" s="160" t="str">
        <f>IF(AG129="","",VLOOKUP(AG129,'シフト記号表（勤務時間帯）'!$D$6:$X$47,21,FALSE))</f>
        <v/>
      </c>
      <c r="AH130" s="161" t="str">
        <f>IF(AH129="","",VLOOKUP(AH129,'シフト記号表（勤務時間帯）'!$D$6:$X$47,21,FALSE))</f>
        <v/>
      </c>
      <c r="AI130" s="159" t="str">
        <f>IF(AI129="","",VLOOKUP(AI129,'シフト記号表（勤務時間帯）'!$D$6:$X$47,21,FALSE))</f>
        <v/>
      </c>
      <c r="AJ130" s="160" t="str">
        <f>IF(AJ129="","",VLOOKUP(AJ129,'シフト記号表（勤務時間帯）'!$D$6:$X$47,21,FALSE))</f>
        <v/>
      </c>
      <c r="AK130" s="160" t="str">
        <f>IF(AK129="","",VLOOKUP(AK129,'シフト記号表（勤務時間帯）'!$D$6:$X$47,21,FALSE))</f>
        <v/>
      </c>
      <c r="AL130" s="160" t="str">
        <f>IF(AL129="","",VLOOKUP(AL129,'シフト記号表（勤務時間帯）'!$D$6:$X$47,21,FALSE))</f>
        <v/>
      </c>
      <c r="AM130" s="160" t="str">
        <f>IF(AM129="","",VLOOKUP(AM129,'シフト記号表（勤務時間帯）'!$D$6:$X$47,21,FALSE))</f>
        <v/>
      </c>
      <c r="AN130" s="160" t="str">
        <f>IF(AN129="","",VLOOKUP(AN129,'シフト記号表（勤務時間帯）'!$D$6:$X$47,21,FALSE))</f>
        <v/>
      </c>
      <c r="AO130" s="161" t="str">
        <f>IF(AO129="","",VLOOKUP(AO129,'シフト記号表（勤務時間帯）'!$D$6:$X$47,21,FALSE))</f>
        <v/>
      </c>
      <c r="AP130" s="159" t="str">
        <f>IF(AP129="","",VLOOKUP(AP129,'シフト記号表（勤務時間帯）'!$D$6:$X$47,21,FALSE))</f>
        <v/>
      </c>
      <c r="AQ130" s="160" t="str">
        <f>IF(AQ129="","",VLOOKUP(AQ129,'シフト記号表（勤務時間帯）'!$D$6:$X$47,21,FALSE))</f>
        <v/>
      </c>
      <c r="AR130" s="160" t="str">
        <f>IF(AR129="","",VLOOKUP(AR129,'シフト記号表（勤務時間帯）'!$D$6:$X$47,21,FALSE))</f>
        <v/>
      </c>
      <c r="AS130" s="160" t="str">
        <f>IF(AS129="","",VLOOKUP(AS129,'シフト記号表（勤務時間帯）'!$D$6:$X$47,21,FALSE))</f>
        <v/>
      </c>
      <c r="AT130" s="160" t="str">
        <f>IF(AT129="","",VLOOKUP(AT129,'シフト記号表（勤務時間帯）'!$D$6:$X$47,21,FALSE))</f>
        <v/>
      </c>
      <c r="AU130" s="160" t="str">
        <f>IF(AU129="","",VLOOKUP(AU129,'シフト記号表（勤務時間帯）'!$D$6:$X$47,21,FALSE))</f>
        <v/>
      </c>
      <c r="AV130" s="161" t="str">
        <f>IF(AV129="","",VLOOKUP(AV129,'シフト記号表（勤務時間帯）'!$D$6:$X$47,21,FALSE))</f>
        <v/>
      </c>
      <c r="AW130" s="159" t="str">
        <f>IF(AW129="","",VLOOKUP(AW129,'シフト記号表（勤務時間帯）'!$D$6:$X$47,21,FALSE))</f>
        <v/>
      </c>
      <c r="AX130" s="160" t="str">
        <f>IF(AX129="","",VLOOKUP(AX129,'シフト記号表（勤務時間帯）'!$D$6:$X$47,21,FALSE))</f>
        <v/>
      </c>
      <c r="AY130" s="160" t="str">
        <f>IF(AY129="","",VLOOKUP(AY129,'シフト記号表（勤務時間帯）'!$D$6:$X$47,21,FALSE))</f>
        <v/>
      </c>
      <c r="AZ130" s="1199">
        <f>IF($BC$3="４週",SUM(U130:AV130),IF($BC$3="暦月",SUM(U130:AY130),""))</f>
        <v>0</v>
      </c>
      <c r="BA130" s="1200"/>
      <c r="BB130" s="1201">
        <f>IF($BC$3="４週",AZ130/4,IF($BC$3="暦月",(AZ130/($BC$8/7)),""))</f>
        <v>0</v>
      </c>
      <c r="BC130" s="1200"/>
      <c r="BD130" s="1193"/>
      <c r="BE130" s="1194"/>
      <c r="BF130" s="1194"/>
      <c r="BG130" s="1194"/>
      <c r="BH130" s="1195"/>
    </row>
    <row r="131" spans="2:60" ht="20.25" customHeight="1">
      <c r="B131" s="98"/>
      <c r="C131" s="1177"/>
      <c r="D131" s="1178"/>
      <c r="E131" s="1179"/>
      <c r="F131" s="136"/>
      <c r="G131" s="99">
        <f>C129</f>
        <v>0</v>
      </c>
      <c r="H131" s="1189"/>
      <c r="I131" s="1165"/>
      <c r="J131" s="1166"/>
      <c r="K131" s="1166"/>
      <c r="L131" s="1167"/>
      <c r="M131" s="1155"/>
      <c r="N131" s="1156"/>
      <c r="O131" s="1157"/>
      <c r="P131" s="155" t="s">
        <v>73</v>
      </c>
      <c r="Q131" s="23"/>
      <c r="R131" s="23"/>
      <c r="S131" s="15"/>
      <c r="T131" s="50"/>
      <c r="U131" s="162" t="str">
        <f>IF(U129="","",VLOOKUP(U129,'シフト記号表（勤務時間帯）'!$D$6:$Z$47,23,FALSE))</f>
        <v/>
      </c>
      <c r="V131" s="163" t="str">
        <f>IF(V129="","",VLOOKUP(V129,'シフト記号表（勤務時間帯）'!$D$6:$Z$47,23,FALSE))</f>
        <v/>
      </c>
      <c r="W131" s="163" t="str">
        <f>IF(W129="","",VLOOKUP(W129,'シフト記号表（勤務時間帯）'!$D$6:$Z$47,23,FALSE))</f>
        <v/>
      </c>
      <c r="X131" s="163" t="str">
        <f>IF(X129="","",VLOOKUP(X129,'シフト記号表（勤務時間帯）'!$D$6:$Z$47,23,FALSE))</f>
        <v/>
      </c>
      <c r="Y131" s="163" t="str">
        <f>IF(Y129="","",VLOOKUP(Y129,'シフト記号表（勤務時間帯）'!$D$6:$Z$47,23,FALSE))</f>
        <v/>
      </c>
      <c r="Z131" s="163" t="str">
        <f>IF(Z129="","",VLOOKUP(Z129,'シフト記号表（勤務時間帯）'!$D$6:$Z$47,23,FALSE))</f>
        <v/>
      </c>
      <c r="AA131" s="164" t="str">
        <f>IF(AA129="","",VLOOKUP(AA129,'シフト記号表（勤務時間帯）'!$D$6:$Z$47,23,FALSE))</f>
        <v/>
      </c>
      <c r="AB131" s="162" t="str">
        <f>IF(AB129="","",VLOOKUP(AB129,'シフト記号表（勤務時間帯）'!$D$6:$Z$47,23,FALSE))</f>
        <v/>
      </c>
      <c r="AC131" s="163" t="str">
        <f>IF(AC129="","",VLOOKUP(AC129,'シフト記号表（勤務時間帯）'!$D$6:$Z$47,23,FALSE))</f>
        <v/>
      </c>
      <c r="AD131" s="163" t="str">
        <f>IF(AD129="","",VLOOKUP(AD129,'シフト記号表（勤務時間帯）'!$D$6:$Z$47,23,FALSE))</f>
        <v/>
      </c>
      <c r="AE131" s="163" t="str">
        <f>IF(AE129="","",VLOOKUP(AE129,'シフト記号表（勤務時間帯）'!$D$6:$Z$47,23,FALSE))</f>
        <v/>
      </c>
      <c r="AF131" s="163" t="str">
        <f>IF(AF129="","",VLOOKUP(AF129,'シフト記号表（勤務時間帯）'!$D$6:$Z$47,23,FALSE))</f>
        <v/>
      </c>
      <c r="AG131" s="163" t="str">
        <f>IF(AG129="","",VLOOKUP(AG129,'シフト記号表（勤務時間帯）'!$D$6:$Z$47,23,FALSE))</f>
        <v/>
      </c>
      <c r="AH131" s="164" t="str">
        <f>IF(AH129="","",VLOOKUP(AH129,'シフト記号表（勤務時間帯）'!$D$6:$Z$47,23,FALSE))</f>
        <v/>
      </c>
      <c r="AI131" s="162" t="str">
        <f>IF(AI129="","",VLOOKUP(AI129,'シフト記号表（勤務時間帯）'!$D$6:$Z$47,23,FALSE))</f>
        <v/>
      </c>
      <c r="AJ131" s="163" t="str">
        <f>IF(AJ129="","",VLOOKUP(AJ129,'シフト記号表（勤務時間帯）'!$D$6:$Z$47,23,FALSE))</f>
        <v/>
      </c>
      <c r="AK131" s="163" t="str">
        <f>IF(AK129="","",VLOOKUP(AK129,'シフト記号表（勤務時間帯）'!$D$6:$Z$47,23,FALSE))</f>
        <v/>
      </c>
      <c r="AL131" s="163" t="str">
        <f>IF(AL129="","",VLOOKUP(AL129,'シフト記号表（勤務時間帯）'!$D$6:$Z$47,23,FALSE))</f>
        <v/>
      </c>
      <c r="AM131" s="163" t="str">
        <f>IF(AM129="","",VLOOKUP(AM129,'シフト記号表（勤務時間帯）'!$D$6:$Z$47,23,FALSE))</f>
        <v/>
      </c>
      <c r="AN131" s="163" t="str">
        <f>IF(AN129="","",VLOOKUP(AN129,'シフト記号表（勤務時間帯）'!$D$6:$Z$47,23,FALSE))</f>
        <v/>
      </c>
      <c r="AO131" s="164" t="str">
        <f>IF(AO129="","",VLOOKUP(AO129,'シフト記号表（勤務時間帯）'!$D$6:$Z$47,23,FALSE))</f>
        <v/>
      </c>
      <c r="AP131" s="162" t="str">
        <f>IF(AP129="","",VLOOKUP(AP129,'シフト記号表（勤務時間帯）'!$D$6:$Z$47,23,FALSE))</f>
        <v/>
      </c>
      <c r="AQ131" s="163" t="str">
        <f>IF(AQ129="","",VLOOKUP(AQ129,'シフト記号表（勤務時間帯）'!$D$6:$Z$47,23,FALSE))</f>
        <v/>
      </c>
      <c r="AR131" s="163" t="str">
        <f>IF(AR129="","",VLOOKUP(AR129,'シフト記号表（勤務時間帯）'!$D$6:$Z$47,23,FALSE))</f>
        <v/>
      </c>
      <c r="AS131" s="163" t="str">
        <f>IF(AS129="","",VLOOKUP(AS129,'シフト記号表（勤務時間帯）'!$D$6:$Z$47,23,FALSE))</f>
        <v/>
      </c>
      <c r="AT131" s="163" t="str">
        <f>IF(AT129="","",VLOOKUP(AT129,'シフト記号表（勤務時間帯）'!$D$6:$Z$47,23,FALSE))</f>
        <v/>
      </c>
      <c r="AU131" s="163" t="str">
        <f>IF(AU129="","",VLOOKUP(AU129,'シフト記号表（勤務時間帯）'!$D$6:$Z$47,23,FALSE))</f>
        <v/>
      </c>
      <c r="AV131" s="164" t="str">
        <f>IF(AV129="","",VLOOKUP(AV129,'シフト記号表（勤務時間帯）'!$D$6:$Z$47,23,FALSE))</f>
        <v/>
      </c>
      <c r="AW131" s="162" t="str">
        <f>IF(AW129="","",VLOOKUP(AW129,'シフト記号表（勤務時間帯）'!$D$6:$Z$47,23,FALSE))</f>
        <v/>
      </c>
      <c r="AX131" s="163" t="str">
        <f>IF(AX129="","",VLOOKUP(AX129,'シフト記号表（勤務時間帯）'!$D$6:$Z$47,23,FALSE))</f>
        <v/>
      </c>
      <c r="AY131" s="163" t="str">
        <f>IF(AY129="","",VLOOKUP(AY129,'シフト記号表（勤務時間帯）'!$D$6:$Z$47,23,FALSE))</f>
        <v/>
      </c>
      <c r="AZ131" s="1202">
        <f>IF($BC$3="４週",SUM(U131:AV131),IF($BC$3="暦月",SUM(U131:AY131),""))</f>
        <v>0</v>
      </c>
      <c r="BA131" s="1203"/>
      <c r="BB131" s="1204">
        <f>IF($BC$3="４週",AZ131/4,IF($BC$3="暦月",(AZ131/($BC$8/7)),""))</f>
        <v>0</v>
      </c>
      <c r="BC131" s="1203"/>
      <c r="BD131" s="1196"/>
      <c r="BE131" s="1197"/>
      <c r="BF131" s="1197"/>
      <c r="BG131" s="1197"/>
      <c r="BH131" s="1198"/>
    </row>
    <row r="132" spans="2:60" ht="20.25" customHeight="1">
      <c r="B132" s="100"/>
      <c r="C132" s="1171"/>
      <c r="D132" s="1172"/>
      <c r="E132" s="1173"/>
      <c r="F132" s="137"/>
      <c r="G132" s="101"/>
      <c r="H132" s="1247"/>
      <c r="I132" s="1159"/>
      <c r="J132" s="1160"/>
      <c r="K132" s="1160"/>
      <c r="L132" s="1161"/>
      <c r="M132" s="1149"/>
      <c r="N132" s="1150"/>
      <c r="O132" s="1151"/>
      <c r="P132" s="40" t="s">
        <v>18</v>
      </c>
      <c r="Q132" s="41"/>
      <c r="R132" s="41"/>
      <c r="S132" s="42"/>
      <c r="T132" s="53"/>
      <c r="U132" s="165"/>
      <c r="V132" s="166"/>
      <c r="W132" s="166"/>
      <c r="X132" s="166"/>
      <c r="Y132" s="166"/>
      <c r="Z132" s="166"/>
      <c r="AA132" s="167"/>
      <c r="AB132" s="165"/>
      <c r="AC132" s="166"/>
      <c r="AD132" s="166"/>
      <c r="AE132" s="166"/>
      <c r="AF132" s="166"/>
      <c r="AG132" s="166"/>
      <c r="AH132" s="167"/>
      <c r="AI132" s="165"/>
      <c r="AJ132" s="166"/>
      <c r="AK132" s="166"/>
      <c r="AL132" s="166"/>
      <c r="AM132" s="166"/>
      <c r="AN132" s="166"/>
      <c r="AO132" s="167"/>
      <c r="AP132" s="165"/>
      <c r="AQ132" s="166"/>
      <c r="AR132" s="166"/>
      <c r="AS132" s="166"/>
      <c r="AT132" s="166"/>
      <c r="AU132" s="166"/>
      <c r="AV132" s="167"/>
      <c r="AW132" s="165"/>
      <c r="AX132" s="166"/>
      <c r="AY132" s="166"/>
      <c r="AZ132" s="1158"/>
      <c r="BA132" s="1146"/>
      <c r="BB132" s="1145"/>
      <c r="BC132" s="1146"/>
      <c r="BD132" s="1190"/>
      <c r="BE132" s="1191"/>
      <c r="BF132" s="1191"/>
      <c r="BG132" s="1191"/>
      <c r="BH132" s="1192"/>
    </row>
    <row r="133" spans="2:60" ht="20.25" customHeight="1">
      <c r="B133" s="96">
        <f>B130+1</f>
        <v>38</v>
      </c>
      <c r="C133" s="1174"/>
      <c r="D133" s="1175"/>
      <c r="E133" s="1176"/>
      <c r="F133" s="95">
        <f>C132</f>
        <v>0</v>
      </c>
      <c r="G133" s="97"/>
      <c r="H133" s="1184"/>
      <c r="I133" s="1162"/>
      <c r="J133" s="1163"/>
      <c r="K133" s="1163"/>
      <c r="L133" s="1164"/>
      <c r="M133" s="1152"/>
      <c r="N133" s="1153"/>
      <c r="O133" s="1154"/>
      <c r="P133" s="20" t="s">
        <v>72</v>
      </c>
      <c r="Q133" s="21"/>
      <c r="R133" s="21"/>
      <c r="S133" s="16"/>
      <c r="T133" s="46"/>
      <c r="U133" s="159" t="str">
        <f>IF(U132="","",VLOOKUP(U132,'シフト記号表（勤務時間帯）'!$D$6:$X$47,21,FALSE))</f>
        <v/>
      </c>
      <c r="V133" s="160" t="str">
        <f>IF(V132="","",VLOOKUP(V132,'シフト記号表（勤務時間帯）'!$D$6:$X$47,21,FALSE))</f>
        <v/>
      </c>
      <c r="W133" s="160" t="str">
        <f>IF(W132="","",VLOOKUP(W132,'シフト記号表（勤務時間帯）'!$D$6:$X$47,21,FALSE))</f>
        <v/>
      </c>
      <c r="X133" s="160" t="str">
        <f>IF(X132="","",VLOOKUP(X132,'シフト記号表（勤務時間帯）'!$D$6:$X$47,21,FALSE))</f>
        <v/>
      </c>
      <c r="Y133" s="160" t="str">
        <f>IF(Y132="","",VLOOKUP(Y132,'シフト記号表（勤務時間帯）'!$D$6:$X$47,21,FALSE))</f>
        <v/>
      </c>
      <c r="Z133" s="160" t="str">
        <f>IF(Z132="","",VLOOKUP(Z132,'シフト記号表（勤務時間帯）'!$D$6:$X$47,21,FALSE))</f>
        <v/>
      </c>
      <c r="AA133" s="161" t="str">
        <f>IF(AA132="","",VLOOKUP(AA132,'シフト記号表（勤務時間帯）'!$D$6:$X$47,21,FALSE))</f>
        <v/>
      </c>
      <c r="AB133" s="159" t="str">
        <f>IF(AB132="","",VLOOKUP(AB132,'シフト記号表（勤務時間帯）'!$D$6:$X$47,21,FALSE))</f>
        <v/>
      </c>
      <c r="AC133" s="160" t="str">
        <f>IF(AC132="","",VLOOKUP(AC132,'シフト記号表（勤務時間帯）'!$D$6:$X$47,21,FALSE))</f>
        <v/>
      </c>
      <c r="AD133" s="160" t="str">
        <f>IF(AD132="","",VLOOKUP(AD132,'シフト記号表（勤務時間帯）'!$D$6:$X$47,21,FALSE))</f>
        <v/>
      </c>
      <c r="AE133" s="160" t="str">
        <f>IF(AE132="","",VLOOKUP(AE132,'シフト記号表（勤務時間帯）'!$D$6:$X$47,21,FALSE))</f>
        <v/>
      </c>
      <c r="AF133" s="160" t="str">
        <f>IF(AF132="","",VLOOKUP(AF132,'シフト記号表（勤務時間帯）'!$D$6:$X$47,21,FALSE))</f>
        <v/>
      </c>
      <c r="AG133" s="160" t="str">
        <f>IF(AG132="","",VLOOKUP(AG132,'シフト記号表（勤務時間帯）'!$D$6:$X$47,21,FALSE))</f>
        <v/>
      </c>
      <c r="AH133" s="161" t="str">
        <f>IF(AH132="","",VLOOKUP(AH132,'シフト記号表（勤務時間帯）'!$D$6:$X$47,21,FALSE))</f>
        <v/>
      </c>
      <c r="AI133" s="159" t="str">
        <f>IF(AI132="","",VLOOKUP(AI132,'シフト記号表（勤務時間帯）'!$D$6:$X$47,21,FALSE))</f>
        <v/>
      </c>
      <c r="AJ133" s="160" t="str">
        <f>IF(AJ132="","",VLOOKUP(AJ132,'シフト記号表（勤務時間帯）'!$D$6:$X$47,21,FALSE))</f>
        <v/>
      </c>
      <c r="AK133" s="160" t="str">
        <f>IF(AK132="","",VLOOKUP(AK132,'シフト記号表（勤務時間帯）'!$D$6:$X$47,21,FALSE))</f>
        <v/>
      </c>
      <c r="AL133" s="160" t="str">
        <f>IF(AL132="","",VLOOKUP(AL132,'シフト記号表（勤務時間帯）'!$D$6:$X$47,21,FALSE))</f>
        <v/>
      </c>
      <c r="AM133" s="160" t="str">
        <f>IF(AM132="","",VLOOKUP(AM132,'シフト記号表（勤務時間帯）'!$D$6:$X$47,21,FALSE))</f>
        <v/>
      </c>
      <c r="AN133" s="160" t="str">
        <f>IF(AN132="","",VLOOKUP(AN132,'シフト記号表（勤務時間帯）'!$D$6:$X$47,21,FALSE))</f>
        <v/>
      </c>
      <c r="AO133" s="161" t="str">
        <f>IF(AO132="","",VLOOKUP(AO132,'シフト記号表（勤務時間帯）'!$D$6:$X$47,21,FALSE))</f>
        <v/>
      </c>
      <c r="AP133" s="159" t="str">
        <f>IF(AP132="","",VLOOKUP(AP132,'シフト記号表（勤務時間帯）'!$D$6:$X$47,21,FALSE))</f>
        <v/>
      </c>
      <c r="AQ133" s="160" t="str">
        <f>IF(AQ132="","",VLOOKUP(AQ132,'シフト記号表（勤務時間帯）'!$D$6:$X$47,21,FALSE))</f>
        <v/>
      </c>
      <c r="AR133" s="160" t="str">
        <f>IF(AR132="","",VLOOKUP(AR132,'シフト記号表（勤務時間帯）'!$D$6:$X$47,21,FALSE))</f>
        <v/>
      </c>
      <c r="AS133" s="160" t="str">
        <f>IF(AS132="","",VLOOKUP(AS132,'シフト記号表（勤務時間帯）'!$D$6:$X$47,21,FALSE))</f>
        <v/>
      </c>
      <c r="AT133" s="160" t="str">
        <f>IF(AT132="","",VLOOKUP(AT132,'シフト記号表（勤務時間帯）'!$D$6:$X$47,21,FALSE))</f>
        <v/>
      </c>
      <c r="AU133" s="160" t="str">
        <f>IF(AU132="","",VLOOKUP(AU132,'シフト記号表（勤務時間帯）'!$D$6:$X$47,21,FALSE))</f>
        <v/>
      </c>
      <c r="AV133" s="161" t="str">
        <f>IF(AV132="","",VLOOKUP(AV132,'シフト記号表（勤務時間帯）'!$D$6:$X$47,21,FALSE))</f>
        <v/>
      </c>
      <c r="AW133" s="159" t="str">
        <f>IF(AW132="","",VLOOKUP(AW132,'シフト記号表（勤務時間帯）'!$D$6:$X$47,21,FALSE))</f>
        <v/>
      </c>
      <c r="AX133" s="160" t="str">
        <f>IF(AX132="","",VLOOKUP(AX132,'シフト記号表（勤務時間帯）'!$D$6:$X$47,21,FALSE))</f>
        <v/>
      </c>
      <c r="AY133" s="160" t="str">
        <f>IF(AY132="","",VLOOKUP(AY132,'シフト記号表（勤務時間帯）'!$D$6:$X$47,21,FALSE))</f>
        <v/>
      </c>
      <c r="AZ133" s="1199">
        <f>IF($BC$3="４週",SUM(U133:AV133),IF($BC$3="暦月",SUM(U133:AY133),""))</f>
        <v>0</v>
      </c>
      <c r="BA133" s="1200"/>
      <c r="BB133" s="1201">
        <f>IF($BC$3="４週",AZ133/4,IF($BC$3="暦月",(AZ133/($BC$8/7)),""))</f>
        <v>0</v>
      </c>
      <c r="BC133" s="1200"/>
      <c r="BD133" s="1193"/>
      <c r="BE133" s="1194"/>
      <c r="BF133" s="1194"/>
      <c r="BG133" s="1194"/>
      <c r="BH133" s="1195"/>
    </row>
    <row r="134" spans="2:60" ht="20.25" customHeight="1">
      <c r="B134" s="98"/>
      <c r="C134" s="1177"/>
      <c r="D134" s="1178"/>
      <c r="E134" s="1179"/>
      <c r="F134" s="136"/>
      <c r="G134" s="99">
        <f>C132</f>
        <v>0</v>
      </c>
      <c r="H134" s="1189"/>
      <c r="I134" s="1165"/>
      <c r="J134" s="1166"/>
      <c r="K134" s="1166"/>
      <c r="L134" s="1167"/>
      <c r="M134" s="1155"/>
      <c r="N134" s="1156"/>
      <c r="O134" s="1157"/>
      <c r="P134" s="155" t="s">
        <v>73</v>
      </c>
      <c r="Q134" s="23"/>
      <c r="R134" s="23"/>
      <c r="S134" s="15"/>
      <c r="T134" s="50"/>
      <c r="U134" s="162" t="str">
        <f>IF(U132="","",VLOOKUP(U132,'シフト記号表（勤務時間帯）'!$D$6:$Z$47,23,FALSE))</f>
        <v/>
      </c>
      <c r="V134" s="163" t="str">
        <f>IF(V132="","",VLOOKUP(V132,'シフト記号表（勤務時間帯）'!$D$6:$Z$47,23,FALSE))</f>
        <v/>
      </c>
      <c r="W134" s="163" t="str">
        <f>IF(W132="","",VLOOKUP(W132,'シフト記号表（勤務時間帯）'!$D$6:$Z$47,23,FALSE))</f>
        <v/>
      </c>
      <c r="X134" s="163" t="str">
        <f>IF(X132="","",VLOOKUP(X132,'シフト記号表（勤務時間帯）'!$D$6:$Z$47,23,FALSE))</f>
        <v/>
      </c>
      <c r="Y134" s="163" t="str">
        <f>IF(Y132="","",VLOOKUP(Y132,'シフト記号表（勤務時間帯）'!$D$6:$Z$47,23,FALSE))</f>
        <v/>
      </c>
      <c r="Z134" s="163" t="str">
        <f>IF(Z132="","",VLOOKUP(Z132,'シフト記号表（勤務時間帯）'!$D$6:$Z$47,23,FALSE))</f>
        <v/>
      </c>
      <c r="AA134" s="164" t="str">
        <f>IF(AA132="","",VLOOKUP(AA132,'シフト記号表（勤務時間帯）'!$D$6:$Z$47,23,FALSE))</f>
        <v/>
      </c>
      <c r="AB134" s="162" t="str">
        <f>IF(AB132="","",VLOOKUP(AB132,'シフト記号表（勤務時間帯）'!$D$6:$Z$47,23,FALSE))</f>
        <v/>
      </c>
      <c r="AC134" s="163" t="str">
        <f>IF(AC132="","",VLOOKUP(AC132,'シフト記号表（勤務時間帯）'!$D$6:$Z$47,23,FALSE))</f>
        <v/>
      </c>
      <c r="AD134" s="163" t="str">
        <f>IF(AD132="","",VLOOKUP(AD132,'シフト記号表（勤務時間帯）'!$D$6:$Z$47,23,FALSE))</f>
        <v/>
      </c>
      <c r="AE134" s="163" t="str">
        <f>IF(AE132="","",VLOOKUP(AE132,'シフト記号表（勤務時間帯）'!$D$6:$Z$47,23,FALSE))</f>
        <v/>
      </c>
      <c r="AF134" s="163" t="str">
        <f>IF(AF132="","",VLOOKUP(AF132,'シフト記号表（勤務時間帯）'!$D$6:$Z$47,23,FALSE))</f>
        <v/>
      </c>
      <c r="AG134" s="163" t="str">
        <f>IF(AG132="","",VLOOKUP(AG132,'シフト記号表（勤務時間帯）'!$D$6:$Z$47,23,FALSE))</f>
        <v/>
      </c>
      <c r="AH134" s="164" t="str">
        <f>IF(AH132="","",VLOOKUP(AH132,'シフト記号表（勤務時間帯）'!$D$6:$Z$47,23,FALSE))</f>
        <v/>
      </c>
      <c r="AI134" s="162" t="str">
        <f>IF(AI132="","",VLOOKUP(AI132,'シフト記号表（勤務時間帯）'!$D$6:$Z$47,23,FALSE))</f>
        <v/>
      </c>
      <c r="AJ134" s="163" t="str">
        <f>IF(AJ132="","",VLOOKUP(AJ132,'シフト記号表（勤務時間帯）'!$D$6:$Z$47,23,FALSE))</f>
        <v/>
      </c>
      <c r="AK134" s="163" t="str">
        <f>IF(AK132="","",VLOOKUP(AK132,'シフト記号表（勤務時間帯）'!$D$6:$Z$47,23,FALSE))</f>
        <v/>
      </c>
      <c r="AL134" s="163" t="str">
        <f>IF(AL132="","",VLOOKUP(AL132,'シフト記号表（勤務時間帯）'!$D$6:$Z$47,23,FALSE))</f>
        <v/>
      </c>
      <c r="AM134" s="163" t="str">
        <f>IF(AM132="","",VLOOKUP(AM132,'シフト記号表（勤務時間帯）'!$D$6:$Z$47,23,FALSE))</f>
        <v/>
      </c>
      <c r="AN134" s="163" t="str">
        <f>IF(AN132="","",VLOOKUP(AN132,'シフト記号表（勤務時間帯）'!$D$6:$Z$47,23,FALSE))</f>
        <v/>
      </c>
      <c r="AO134" s="164" t="str">
        <f>IF(AO132="","",VLOOKUP(AO132,'シフト記号表（勤務時間帯）'!$D$6:$Z$47,23,FALSE))</f>
        <v/>
      </c>
      <c r="AP134" s="162" t="str">
        <f>IF(AP132="","",VLOOKUP(AP132,'シフト記号表（勤務時間帯）'!$D$6:$Z$47,23,FALSE))</f>
        <v/>
      </c>
      <c r="AQ134" s="163" t="str">
        <f>IF(AQ132="","",VLOOKUP(AQ132,'シフト記号表（勤務時間帯）'!$D$6:$Z$47,23,FALSE))</f>
        <v/>
      </c>
      <c r="AR134" s="163" t="str">
        <f>IF(AR132="","",VLOOKUP(AR132,'シフト記号表（勤務時間帯）'!$D$6:$Z$47,23,FALSE))</f>
        <v/>
      </c>
      <c r="AS134" s="163" t="str">
        <f>IF(AS132="","",VLOOKUP(AS132,'シフト記号表（勤務時間帯）'!$D$6:$Z$47,23,FALSE))</f>
        <v/>
      </c>
      <c r="AT134" s="163" t="str">
        <f>IF(AT132="","",VLOOKUP(AT132,'シフト記号表（勤務時間帯）'!$D$6:$Z$47,23,FALSE))</f>
        <v/>
      </c>
      <c r="AU134" s="163" t="str">
        <f>IF(AU132="","",VLOOKUP(AU132,'シフト記号表（勤務時間帯）'!$D$6:$Z$47,23,FALSE))</f>
        <v/>
      </c>
      <c r="AV134" s="164" t="str">
        <f>IF(AV132="","",VLOOKUP(AV132,'シフト記号表（勤務時間帯）'!$D$6:$Z$47,23,FALSE))</f>
        <v/>
      </c>
      <c r="AW134" s="162" t="str">
        <f>IF(AW132="","",VLOOKUP(AW132,'シフト記号表（勤務時間帯）'!$D$6:$Z$47,23,FALSE))</f>
        <v/>
      </c>
      <c r="AX134" s="163" t="str">
        <f>IF(AX132="","",VLOOKUP(AX132,'シフト記号表（勤務時間帯）'!$D$6:$Z$47,23,FALSE))</f>
        <v/>
      </c>
      <c r="AY134" s="163" t="str">
        <f>IF(AY132="","",VLOOKUP(AY132,'シフト記号表（勤務時間帯）'!$D$6:$Z$47,23,FALSE))</f>
        <v/>
      </c>
      <c r="AZ134" s="1202">
        <f>IF($BC$3="４週",SUM(U134:AV134),IF($BC$3="暦月",SUM(U134:AY134),""))</f>
        <v>0</v>
      </c>
      <c r="BA134" s="1203"/>
      <c r="BB134" s="1204">
        <f>IF($BC$3="４週",AZ134/4,IF($BC$3="暦月",(AZ134/($BC$8/7)),""))</f>
        <v>0</v>
      </c>
      <c r="BC134" s="1203"/>
      <c r="BD134" s="1196"/>
      <c r="BE134" s="1197"/>
      <c r="BF134" s="1197"/>
      <c r="BG134" s="1197"/>
      <c r="BH134" s="1198"/>
    </row>
    <row r="135" spans="2:60" ht="20.25" customHeight="1">
      <c r="B135" s="100"/>
      <c r="C135" s="1171"/>
      <c r="D135" s="1172"/>
      <c r="E135" s="1173"/>
      <c r="F135" s="137"/>
      <c r="G135" s="101"/>
      <c r="H135" s="1247"/>
      <c r="I135" s="1159"/>
      <c r="J135" s="1160"/>
      <c r="K135" s="1160"/>
      <c r="L135" s="1161"/>
      <c r="M135" s="1149"/>
      <c r="N135" s="1150"/>
      <c r="O135" s="1151"/>
      <c r="P135" s="40" t="s">
        <v>18</v>
      </c>
      <c r="Q135" s="41"/>
      <c r="R135" s="41"/>
      <c r="S135" s="42"/>
      <c r="T135" s="53"/>
      <c r="U135" s="165"/>
      <c r="V135" s="166"/>
      <c r="W135" s="166"/>
      <c r="X135" s="166"/>
      <c r="Y135" s="166"/>
      <c r="Z135" s="166"/>
      <c r="AA135" s="167"/>
      <c r="AB135" s="165"/>
      <c r="AC135" s="166"/>
      <c r="AD135" s="166"/>
      <c r="AE135" s="166"/>
      <c r="AF135" s="166"/>
      <c r="AG135" s="166"/>
      <c r="AH135" s="167"/>
      <c r="AI135" s="165"/>
      <c r="AJ135" s="166"/>
      <c r="AK135" s="166"/>
      <c r="AL135" s="166"/>
      <c r="AM135" s="166"/>
      <c r="AN135" s="166"/>
      <c r="AO135" s="167"/>
      <c r="AP135" s="165"/>
      <c r="AQ135" s="166"/>
      <c r="AR135" s="166"/>
      <c r="AS135" s="166"/>
      <c r="AT135" s="166"/>
      <c r="AU135" s="166"/>
      <c r="AV135" s="167"/>
      <c r="AW135" s="165"/>
      <c r="AX135" s="166"/>
      <c r="AY135" s="166"/>
      <c r="AZ135" s="1158"/>
      <c r="BA135" s="1146"/>
      <c r="BB135" s="1145"/>
      <c r="BC135" s="1146"/>
      <c r="BD135" s="1190"/>
      <c r="BE135" s="1191"/>
      <c r="BF135" s="1191"/>
      <c r="BG135" s="1191"/>
      <c r="BH135" s="1192"/>
    </row>
    <row r="136" spans="2:60" ht="20.25" customHeight="1">
      <c r="B136" s="96">
        <f>B133+1</f>
        <v>39</v>
      </c>
      <c r="C136" s="1174"/>
      <c r="D136" s="1175"/>
      <c r="E136" s="1176"/>
      <c r="F136" s="95">
        <f>C135</f>
        <v>0</v>
      </c>
      <c r="G136" s="97"/>
      <c r="H136" s="1184"/>
      <c r="I136" s="1162"/>
      <c r="J136" s="1163"/>
      <c r="K136" s="1163"/>
      <c r="L136" s="1164"/>
      <c r="M136" s="1152"/>
      <c r="N136" s="1153"/>
      <c r="O136" s="1154"/>
      <c r="P136" s="20" t="s">
        <v>72</v>
      </c>
      <c r="Q136" s="21"/>
      <c r="R136" s="21"/>
      <c r="S136" s="16"/>
      <c r="T136" s="46"/>
      <c r="U136" s="159" t="str">
        <f>IF(U135="","",VLOOKUP(U135,'シフト記号表（勤務時間帯）'!$D$6:$X$47,21,FALSE))</f>
        <v/>
      </c>
      <c r="V136" s="160" t="str">
        <f>IF(V135="","",VLOOKUP(V135,'シフト記号表（勤務時間帯）'!$D$6:$X$47,21,FALSE))</f>
        <v/>
      </c>
      <c r="W136" s="160" t="str">
        <f>IF(W135="","",VLOOKUP(W135,'シフト記号表（勤務時間帯）'!$D$6:$X$47,21,FALSE))</f>
        <v/>
      </c>
      <c r="X136" s="160" t="str">
        <f>IF(X135="","",VLOOKUP(X135,'シフト記号表（勤務時間帯）'!$D$6:$X$47,21,FALSE))</f>
        <v/>
      </c>
      <c r="Y136" s="160" t="str">
        <f>IF(Y135="","",VLOOKUP(Y135,'シフト記号表（勤務時間帯）'!$D$6:$X$47,21,FALSE))</f>
        <v/>
      </c>
      <c r="Z136" s="160" t="str">
        <f>IF(Z135="","",VLOOKUP(Z135,'シフト記号表（勤務時間帯）'!$D$6:$X$47,21,FALSE))</f>
        <v/>
      </c>
      <c r="AA136" s="161" t="str">
        <f>IF(AA135="","",VLOOKUP(AA135,'シフト記号表（勤務時間帯）'!$D$6:$X$47,21,FALSE))</f>
        <v/>
      </c>
      <c r="AB136" s="159" t="str">
        <f>IF(AB135="","",VLOOKUP(AB135,'シフト記号表（勤務時間帯）'!$D$6:$X$47,21,FALSE))</f>
        <v/>
      </c>
      <c r="AC136" s="160" t="str">
        <f>IF(AC135="","",VLOOKUP(AC135,'シフト記号表（勤務時間帯）'!$D$6:$X$47,21,FALSE))</f>
        <v/>
      </c>
      <c r="AD136" s="160" t="str">
        <f>IF(AD135="","",VLOOKUP(AD135,'シフト記号表（勤務時間帯）'!$D$6:$X$47,21,FALSE))</f>
        <v/>
      </c>
      <c r="AE136" s="160" t="str">
        <f>IF(AE135="","",VLOOKUP(AE135,'シフト記号表（勤務時間帯）'!$D$6:$X$47,21,FALSE))</f>
        <v/>
      </c>
      <c r="AF136" s="160" t="str">
        <f>IF(AF135="","",VLOOKUP(AF135,'シフト記号表（勤務時間帯）'!$D$6:$X$47,21,FALSE))</f>
        <v/>
      </c>
      <c r="AG136" s="160" t="str">
        <f>IF(AG135="","",VLOOKUP(AG135,'シフト記号表（勤務時間帯）'!$D$6:$X$47,21,FALSE))</f>
        <v/>
      </c>
      <c r="AH136" s="161" t="str">
        <f>IF(AH135="","",VLOOKUP(AH135,'シフト記号表（勤務時間帯）'!$D$6:$X$47,21,FALSE))</f>
        <v/>
      </c>
      <c r="AI136" s="159" t="str">
        <f>IF(AI135="","",VLOOKUP(AI135,'シフト記号表（勤務時間帯）'!$D$6:$X$47,21,FALSE))</f>
        <v/>
      </c>
      <c r="AJ136" s="160" t="str">
        <f>IF(AJ135="","",VLOOKUP(AJ135,'シフト記号表（勤務時間帯）'!$D$6:$X$47,21,FALSE))</f>
        <v/>
      </c>
      <c r="AK136" s="160" t="str">
        <f>IF(AK135="","",VLOOKUP(AK135,'シフト記号表（勤務時間帯）'!$D$6:$X$47,21,FALSE))</f>
        <v/>
      </c>
      <c r="AL136" s="160" t="str">
        <f>IF(AL135="","",VLOOKUP(AL135,'シフト記号表（勤務時間帯）'!$D$6:$X$47,21,FALSE))</f>
        <v/>
      </c>
      <c r="AM136" s="160" t="str">
        <f>IF(AM135="","",VLOOKUP(AM135,'シフト記号表（勤務時間帯）'!$D$6:$X$47,21,FALSE))</f>
        <v/>
      </c>
      <c r="AN136" s="160" t="str">
        <f>IF(AN135="","",VLOOKUP(AN135,'シフト記号表（勤務時間帯）'!$D$6:$X$47,21,FALSE))</f>
        <v/>
      </c>
      <c r="AO136" s="161" t="str">
        <f>IF(AO135="","",VLOOKUP(AO135,'シフト記号表（勤務時間帯）'!$D$6:$X$47,21,FALSE))</f>
        <v/>
      </c>
      <c r="AP136" s="159" t="str">
        <f>IF(AP135="","",VLOOKUP(AP135,'シフト記号表（勤務時間帯）'!$D$6:$X$47,21,FALSE))</f>
        <v/>
      </c>
      <c r="AQ136" s="160" t="str">
        <f>IF(AQ135="","",VLOOKUP(AQ135,'シフト記号表（勤務時間帯）'!$D$6:$X$47,21,FALSE))</f>
        <v/>
      </c>
      <c r="AR136" s="160" t="str">
        <f>IF(AR135="","",VLOOKUP(AR135,'シフト記号表（勤務時間帯）'!$D$6:$X$47,21,FALSE))</f>
        <v/>
      </c>
      <c r="AS136" s="160" t="str">
        <f>IF(AS135="","",VLOOKUP(AS135,'シフト記号表（勤務時間帯）'!$D$6:$X$47,21,FALSE))</f>
        <v/>
      </c>
      <c r="AT136" s="160" t="str">
        <f>IF(AT135="","",VLOOKUP(AT135,'シフト記号表（勤務時間帯）'!$D$6:$X$47,21,FALSE))</f>
        <v/>
      </c>
      <c r="AU136" s="160" t="str">
        <f>IF(AU135="","",VLOOKUP(AU135,'シフト記号表（勤務時間帯）'!$D$6:$X$47,21,FALSE))</f>
        <v/>
      </c>
      <c r="AV136" s="161" t="str">
        <f>IF(AV135="","",VLOOKUP(AV135,'シフト記号表（勤務時間帯）'!$D$6:$X$47,21,FALSE))</f>
        <v/>
      </c>
      <c r="AW136" s="159" t="str">
        <f>IF(AW135="","",VLOOKUP(AW135,'シフト記号表（勤務時間帯）'!$D$6:$X$47,21,FALSE))</f>
        <v/>
      </c>
      <c r="AX136" s="160" t="str">
        <f>IF(AX135="","",VLOOKUP(AX135,'シフト記号表（勤務時間帯）'!$D$6:$X$47,21,FALSE))</f>
        <v/>
      </c>
      <c r="AY136" s="160" t="str">
        <f>IF(AY135="","",VLOOKUP(AY135,'シフト記号表（勤務時間帯）'!$D$6:$X$47,21,FALSE))</f>
        <v/>
      </c>
      <c r="AZ136" s="1199">
        <f>IF($BC$3="４週",SUM(U136:AV136),IF($BC$3="暦月",SUM(U136:AY136),""))</f>
        <v>0</v>
      </c>
      <c r="BA136" s="1200"/>
      <c r="BB136" s="1201">
        <f>IF($BC$3="４週",AZ136/4,IF($BC$3="暦月",(AZ136/($BC$8/7)),""))</f>
        <v>0</v>
      </c>
      <c r="BC136" s="1200"/>
      <c r="BD136" s="1193"/>
      <c r="BE136" s="1194"/>
      <c r="BF136" s="1194"/>
      <c r="BG136" s="1194"/>
      <c r="BH136" s="1195"/>
    </row>
    <row r="137" spans="2:60" ht="20.25" customHeight="1">
      <c r="B137" s="98"/>
      <c r="C137" s="1177"/>
      <c r="D137" s="1178"/>
      <c r="E137" s="1179"/>
      <c r="F137" s="136"/>
      <c r="G137" s="99">
        <f>C135</f>
        <v>0</v>
      </c>
      <c r="H137" s="1189"/>
      <c r="I137" s="1165"/>
      <c r="J137" s="1166"/>
      <c r="K137" s="1166"/>
      <c r="L137" s="1167"/>
      <c r="M137" s="1155"/>
      <c r="N137" s="1156"/>
      <c r="O137" s="1157"/>
      <c r="P137" s="155" t="s">
        <v>73</v>
      </c>
      <c r="Q137" s="23"/>
      <c r="R137" s="23"/>
      <c r="S137" s="15"/>
      <c r="T137" s="50"/>
      <c r="U137" s="162" t="str">
        <f>IF(U135="","",VLOOKUP(U135,'シフト記号表（勤務時間帯）'!$D$6:$Z$47,23,FALSE))</f>
        <v/>
      </c>
      <c r="V137" s="163" t="str">
        <f>IF(V135="","",VLOOKUP(V135,'シフト記号表（勤務時間帯）'!$D$6:$Z$47,23,FALSE))</f>
        <v/>
      </c>
      <c r="W137" s="163" t="str">
        <f>IF(W135="","",VLOOKUP(W135,'シフト記号表（勤務時間帯）'!$D$6:$Z$47,23,FALSE))</f>
        <v/>
      </c>
      <c r="X137" s="163" t="str">
        <f>IF(X135="","",VLOOKUP(X135,'シフト記号表（勤務時間帯）'!$D$6:$Z$47,23,FALSE))</f>
        <v/>
      </c>
      <c r="Y137" s="163" t="str">
        <f>IF(Y135="","",VLOOKUP(Y135,'シフト記号表（勤務時間帯）'!$D$6:$Z$47,23,FALSE))</f>
        <v/>
      </c>
      <c r="Z137" s="163" t="str">
        <f>IF(Z135="","",VLOOKUP(Z135,'シフト記号表（勤務時間帯）'!$D$6:$Z$47,23,FALSE))</f>
        <v/>
      </c>
      <c r="AA137" s="164" t="str">
        <f>IF(AA135="","",VLOOKUP(AA135,'シフト記号表（勤務時間帯）'!$D$6:$Z$47,23,FALSE))</f>
        <v/>
      </c>
      <c r="AB137" s="162" t="str">
        <f>IF(AB135="","",VLOOKUP(AB135,'シフト記号表（勤務時間帯）'!$D$6:$Z$47,23,FALSE))</f>
        <v/>
      </c>
      <c r="AC137" s="163" t="str">
        <f>IF(AC135="","",VLOOKUP(AC135,'シフト記号表（勤務時間帯）'!$D$6:$Z$47,23,FALSE))</f>
        <v/>
      </c>
      <c r="AD137" s="163" t="str">
        <f>IF(AD135="","",VLOOKUP(AD135,'シフト記号表（勤務時間帯）'!$D$6:$Z$47,23,FALSE))</f>
        <v/>
      </c>
      <c r="AE137" s="163" t="str">
        <f>IF(AE135="","",VLOOKUP(AE135,'シフト記号表（勤務時間帯）'!$D$6:$Z$47,23,FALSE))</f>
        <v/>
      </c>
      <c r="AF137" s="163" t="str">
        <f>IF(AF135="","",VLOOKUP(AF135,'シフト記号表（勤務時間帯）'!$D$6:$Z$47,23,FALSE))</f>
        <v/>
      </c>
      <c r="AG137" s="163" t="str">
        <f>IF(AG135="","",VLOOKUP(AG135,'シフト記号表（勤務時間帯）'!$D$6:$Z$47,23,FALSE))</f>
        <v/>
      </c>
      <c r="AH137" s="164" t="str">
        <f>IF(AH135="","",VLOOKUP(AH135,'シフト記号表（勤務時間帯）'!$D$6:$Z$47,23,FALSE))</f>
        <v/>
      </c>
      <c r="AI137" s="162" t="str">
        <f>IF(AI135="","",VLOOKUP(AI135,'シフト記号表（勤務時間帯）'!$D$6:$Z$47,23,FALSE))</f>
        <v/>
      </c>
      <c r="AJ137" s="163" t="str">
        <f>IF(AJ135="","",VLOOKUP(AJ135,'シフト記号表（勤務時間帯）'!$D$6:$Z$47,23,FALSE))</f>
        <v/>
      </c>
      <c r="AK137" s="163" t="str">
        <f>IF(AK135="","",VLOOKUP(AK135,'シフト記号表（勤務時間帯）'!$D$6:$Z$47,23,FALSE))</f>
        <v/>
      </c>
      <c r="AL137" s="163" t="str">
        <f>IF(AL135="","",VLOOKUP(AL135,'シフト記号表（勤務時間帯）'!$D$6:$Z$47,23,FALSE))</f>
        <v/>
      </c>
      <c r="AM137" s="163" t="str">
        <f>IF(AM135="","",VLOOKUP(AM135,'シフト記号表（勤務時間帯）'!$D$6:$Z$47,23,FALSE))</f>
        <v/>
      </c>
      <c r="AN137" s="163" t="str">
        <f>IF(AN135="","",VLOOKUP(AN135,'シフト記号表（勤務時間帯）'!$D$6:$Z$47,23,FALSE))</f>
        <v/>
      </c>
      <c r="AO137" s="164" t="str">
        <f>IF(AO135="","",VLOOKUP(AO135,'シフト記号表（勤務時間帯）'!$D$6:$Z$47,23,FALSE))</f>
        <v/>
      </c>
      <c r="AP137" s="162" t="str">
        <f>IF(AP135="","",VLOOKUP(AP135,'シフト記号表（勤務時間帯）'!$D$6:$Z$47,23,FALSE))</f>
        <v/>
      </c>
      <c r="AQ137" s="163" t="str">
        <f>IF(AQ135="","",VLOOKUP(AQ135,'シフト記号表（勤務時間帯）'!$D$6:$Z$47,23,FALSE))</f>
        <v/>
      </c>
      <c r="AR137" s="163" t="str">
        <f>IF(AR135="","",VLOOKUP(AR135,'シフト記号表（勤務時間帯）'!$D$6:$Z$47,23,FALSE))</f>
        <v/>
      </c>
      <c r="AS137" s="163" t="str">
        <f>IF(AS135="","",VLOOKUP(AS135,'シフト記号表（勤務時間帯）'!$D$6:$Z$47,23,FALSE))</f>
        <v/>
      </c>
      <c r="AT137" s="163" t="str">
        <f>IF(AT135="","",VLOOKUP(AT135,'シフト記号表（勤務時間帯）'!$D$6:$Z$47,23,FALSE))</f>
        <v/>
      </c>
      <c r="AU137" s="163" t="str">
        <f>IF(AU135="","",VLOOKUP(AU135,'シフト記号表（勤務時間帯）'!$D$6:$Z$47,23,FALSE))</f>
        <v/>
      </c>
      <c r="AV137" s="164" t="str">
        <f>IF(AV135="","",VLOOKUP(AV135,'シフト記号表（勤務時間帯）'!$D$6:$Z$47,23,FALSE))</f>
        <v/>
      </c>
      <c r="AW137" s="162" t="str">
        <f>IF(AW135="","",VLOOKUP(AW135,'シフト記号表（勤務時間帯）'!$D$6:$Z$47,23,FALSE))</f>
        <v/>
      </c>
      <c r="AX137" s="163" t="str">
        <f>IF(AX135="","",VLOOKUP(AX135,'シフト記号表（勤務時間帯）'!$D$6:$Z$47,23,FALSE))</f>
        <v/>
      </c>
      <c r="AY137" s="163" t="str">
        <f>IF(AY135="","",VLOOKUP(AY135,'シフト記号表（勤務時間帯）'!$D$6:$Z$47,23,FALSE))</f>
        <v/>
      </c>
      <c r="AZ137" s="1202">
        <f>IF($BC$3="４週",SUM(U137:AV137),IF($BC$3="暦月",SUM(U137:AY137),""))</f>
        <v>0</v>
      </c>
      <c r="BA137" s="1203"/>
      <c r="BB137" s="1204">
        <f>IF($BC$3="４週",AZ137/4,IF($BC$3="暦月",(AZ137/($BC$8/7)),""))</f>
        <v>0</v>
      </c>
      <c r="BC137" s="1203"/>
      <c r="BD137" s="1196"/>
      <c r="BE137" s="1197"/>
      <c r="BF137" s="1197"/>
      <c r="BG137" s="1197"/>
      <c r="BH137" s="1198"/>
    </row>
    <row r="138" spans="2:60" ht="20.25" customHeight="1">
      <c r="B138" s="100"/>
      <c r="C138" s="1171"/>
      <c r="D138" s="1172"/>
      <c r="E138" s="1173"/>
      <c r="F138" s="137"/>
      <c r="G138" s="101"/>
      <c r="H138" s="1247"/>
      <c r="I138" s="1159"/>
      <c r="J138" s="1160"/>
      <c r="K138" s="1160"/>
      <c r="L138" s="1161"/>
      <c r="M138" s="1149"/>
      <c r="N138" s="1150"/>
      <c r="O138" s="1151"/>
      <c r="P138" s="40" t="s">
        <v>18</v>
      </c>
      <c r="Q138" s="41"/>
      <c r="R138" s="41"/>
      <c r="S138" s="42"/>
      <c r="T138" s="53"/>
      <c r="U138" s="165"/>
      <c r="V138" s="166"/>
      <c r="W138" s="166"/>
      <c r="X138" s="166"/>
      <c r="Y138" s="166"/>
      <c r="Z138" s="166"/>
      <c r="AA138" s="167"/>
      <c r="AB138" s="165"/>
      <c r="AC138" s="166"/>
      <c r="AD138" s="166"/>
      <c r="AE138" s="166"/>
      <c r="AF138" s="166"/>
      <c r="AG138" s="166"/>
      <c r="AH138" s="167"/>
      <c r="AI138" s="165"/>
      <c r="AJ138" s="166"/>
      <c r="AK138" s="166"/>
      <c r="AL138" s="166"/>
      <c r="AM138" s="166"/>
      <c r="AN138" s="166"/>
      <c r="AO138" s="167"/>
      <c r="AP138" s="165"/>
      <c r="AQ138" s="166"/>
      <c r="AR138" s="166"/>
      <c r="AS138" s="166"/>
      <c r="AT138" s="166"/>
      <c r="AU138" s="166"/>
      <c r="AV138" s="167"/>
      <c r="AW138" s="165"/>
      <c r="AX138" s="166"/>
      <c r="AY138" s="166"/>
      <c r="AZ138" s="1158"/>
      <c r="BA138" s="1146"/>
      <c r="BB138" s="1145"/>
      <c r="BC138" s="1146"/>
      <c r="BD138" s="1190"/>
      <c r="BE138" s="1191"/>
      <c r="BF138" s="1191"/>
      <c r="BG138" s="1191"/>
      <c r="BH138" s="1192"/>
    </row>
    <row r="139" spans="2:60" ht="20.25" customHeight="1">
      <c r="B139" s="96">
        <f>B136+1</f>
        <v>40</v>
      </c>
      <c r="C139" s="1174"/>
      <c r="D139" s="1175"/>
      <c r="E139" s="1176"/>
      <c r="F139" s="95">
        <f>C138</f>
        <v>0</v>
      </c>
      <c r="G139" s="97"/>
      <c r="H139" s="1184"/>
      <c r="I139" s="1162"/>
      <c r="J139" s="1163"/>
      <c r="K139" s="1163"/>
      <c r="L139" s="1164"/>
      <c r="M139" s="1152"/>
      <c r="N139" s="1153"/>
      <c r="O139" s="1154"/>
      <c r="P139" s="20" t="s">
        <v>72</v>
      </c>
      <c r="Q139" s="21"/>
      <c r="R139" s="21"/>
      <c r="S139" s="16"/>
      <c r="T139" s="46"/>
      <c r="U139" s="159" t="str">
        <f>IF(U138="","",VLOOKUP(U138,'シフト記号表（勤務時間帯）'!$D$6:$X$47,21,FALSE))</f>
        <v/>
      </c>
      <c r="V139" s="160" t="str">
        <f>IF(V138="","",VLOOKUP(V138,'シフト記号表（勤務時間帯）'!$D$6:$X$47,21,FALSE))</f>
        <v/>
      </c>
      <c r="W139" s="160" t="str">
        <f>IF(W138="","",VLOOKUP(W138,'シフト記号表（勤務時間帯）'!$D$6:$X$47,21,FALSE))</f>
        <v/>
      </c>
      <c r="X139" s="160" t="str">
        <f>IF(X138="","",VLOOKUP(X138,'シフト記号表（勤務時間帯）'!$D$6:$X$47,21,FALSE))</f>
        <v/>
      </c>
      <c r="Y139" s="160" t="str">
        <f>IF(Y138="","",VLOOKUP(Y138,'シフト記号表（勤務時間帯）'!$D$6:$X$47,21,FALSE))</f>
        <v/>
      </c>
      <c r="Z139" s="160" t="str">
        <f>IF(Z138="","",VLOOKUP(Z138,'シフト記号表（勤務時間帯）'!$D$6:$X$47,21,FALSE))</f>
        <v/>
      </c>
      <c r="AA139" s="161" t="str">
        <f>IF(AA138="","",VLOOKUP(AA138,'シフト記号表（勤務時間帯）'!$D$6:$X$47,21,FALSE))</f>
        <v/>
      </c>
      <c r="AB139" s="159" t="str">
        <f>IF(AB138="","",VLOOKUP(AB138,'シフト記号表（勤務時間帯）'!$D$6:$X$47,21,FALSE))</f>
        <v/>
      </c>
      <c r="AC139" s="160" t="str">
        <f>IF(AC138="","",VLOOKUP(AC138,'シフト記号表（勤務時間帯）'!$D$6:$X$47,21,FALSE))</f>
        <v/>
      </c>
      <c r="AD139" s="160" t="str">
        <f>IF(AD138="","",VLOOKUP(AD138,'シフト記号表（勤務時間帯）'!$D$6:$X$47,21,FALSE))</f>
        <v/>
      </c>
      <c r="AE139" s="160" t="str">
        <f>IF(AE138="","",VLOOKUP(AE138,'シフト記号表（勤務時間帯）'!$D$6:$X$47,21,FALSE))</f>
        <v/>
      </c>
      <c r="AF139" s="160" t="str">
        <f>IF(AF138="","",VLOOKUP(AF138,'シフト記号表（勤務時間帯）'!$D$6:$X$47,21,FALSE))</f>
        <v/>
      </c>
      <c r="AG139" s="160" t="str">
        <f>IF(AG138="","",VLOOKUP(AG138,'シフト記号表（勤務時間帯）'!$D$6:$X$47,21,FALSE))</f>
        <v/>
      </c>
      <c r="AH139" s="161" t="str">
        <f>IF(AH138="","",VLOOKUP(AH138,'シフト記号表（勤務時間帯）'!$D$6:$X$47,21,FALSE))</f>
        <v/>
      </c>
      <c r="AI139" s="159" t="str">
        <f>IF(AI138="","",VLOOKUP(AI138,'シフト記号表（勤務時間帯）'!$D$6:$X$47,21,FALSE))</f>
        <v/>
      </c>
      <c r="AJ139" s="160" t="str">
        <f>IF(AJ138="","",VLOOKUP(AJ138,'シフト記号表（勤務時間帯）'!$D$6:$X$47,21,FALSE))</f>
        <v/>
      </c>
      <c r="AK139" s="160" t="str">
        <f>IF(AK138="","",VLOOKUP(AK138,'シフト記号表（勤務時間帯）'!$D$6:$X$47,21,FALSE))</f>
        <v/>
      </c>
      <c r="AL139" s="160" t="str">
        <f>IF(AL138="","",VLOOKUP(AL138,'シフト記号表（勤務時間帯）'!$D$6:$X$47,21,FALSE))</f>
        <v/>
      </c>
      <c r="AM139" s="160" t="str">
        <f>IF(AM138="","",VLOOKUP(AM138,'シフト記号表（勤務時間帯）'!$D$6:$X$47,21,FALSE))</f>
        <v/>
      </c>
      <c r="AN139" s="160" t="str">
        <f>IF(AN138="","",VLOOKUP(AN138,'シフト記号表（勤務時間帯）'!$D$6:$X$47,21,FALSE))</f>
        <v/>
      </c>
      <c r="AO139" s="161" t="str">
        <f>IF(AO138="","",VLOOKUP(AO138,'シフト記号表（勤務時間帯）'!$D$6:$X$47,21,FALSE))</f>
        <v/>
      </c>
      <c r="AP139" s="159" t="str">
        <f>IF(AP138="","",VLOOKUP(AP138,'シフト記号表（勤務時間帯）'!$D$6:$X$47,21,FALSE))</f>
        <v/>
      </c>
      <c r="AQ139" s="160" t="str">
        <f>IF(AQ138="","",VLOOKUP(AQ138,'シフト記号表（勤務時間帯）'!$D$6:$X$47,21,FALSE))</f>
        <v/>
      </c>
      <c r="AR139" s="160" t="str">
        <f>IF(AR138="","",VLOOKUP(AR138,'シフト記号表（勤務時間帯）'!$D$6:$X$47,21,FALSE))</f>
        <v/>
      </c>
      <c r="AS139" s="160" t="str">
        <f>IF(AS138="","",VLOOKUP(AS138,'シフト記号表（勤務時間帯）'!$D$6:$X$47,21,FALSE))</f>
        <v/>
      </c>
      <c r="AT139" s="160" t="str">
        <f>IF(AT138="","",VLOOKUP(AT138,'シフト記号表（勤務時間帯）'!$D$6:$X$47,21,FALSE))</f>
        <v/>
      </c>
      <c r="AU139" s="160" t="str">
        <f>IF(AU138="","",VLOOKUP(AU138,'シフト記号表（勤務時間帯）'!$D$6:$X$47,21,FALSE))</f>
        <v/>
      </c>
      <c r="AV139" s="161" t="str">
        <f>IF(AV138="","",VLOOKUP(AV138,'シフト記号表（勤務時間帯）'!$D$6:$X$47,21,FALSE))</f>
        <v/>
      </c>
      <c r="AW139" s="159" t="str">
        <f>IF(AW138="","",VLOOKUP(AW138,'シフト記号表（勤務時間帯）'!$D$6:$X$47,21,FALSE))</f>
        <v/>
      </c>
      <c r="AX139" s="160" t="str">
        <f>IF(AX138="","",VLOOKUP(AX138,'シフト記号表（勤務時間帯）'!$D$6:$X$47,21,FALSE))</f>
        <v/>
      </c>
      <c r="AY139" s="160" t="str">
        <f>IF(AY138="","",VLOOKUP(AY138,'シフト記号表（勤務時間帯）'!$D$6:$X$47,21,FALSE))</f>
        <v/>
      </c>
      <c r="AZ139" s="1199">
        <f>IF($BC$3="４週",SUM(U139:AV139),IF($BC$3="暦月",SUM(U139:AY139),""))</f>
        <v>0</v>
      </c>
      <c r="BA139" s="1200"/>
      <c r="BB139" s="1201">
        <f>IF($BC$3="４週",AZ139/4,IF($BC$3="暦月",(AZ139/($BC$8/7)),""))</f>
        <v>0</v>
      </c>
      <c r="BC139" s="1200"/>
      <c r="BD139" s="1193"/>
      <c r="BE139" s="1194"/>
      <c r="BF139" s="1194"/>
      <c r="BG139" s="1194"/>
      <c r="BH139" s="1195"/>
    </row>
    <row r="140" spans="2:60" ht="20.25" customHeight="1">
      <c r="B140" s="98"/>
      <c r="C140" s="1177"/>
      <c r="D140" s="1178"/>
      <c r="E140" s="1179"/>
      <c r="F140" s="136"/>
      <c r="G140" s="99">
        <f>C138</f>
        <v>0</v>
      </c>
      <c r="H140" s="1189"/>
      <c r="I140" s="1165"/>
      <c r="J140" s="1166"/>
      <c r="K140" s="1166"/>
      <c r="L140" s="1167"/>
      <c r="M140" s="1155"/>
      <c r="N140" s="1156"/>
      <c r="O140" s="1157"/>
      <c r="P140" s="155" t="s">
        <v>73</v>
      </c>
      <c r="Q140" s="23"/>
      <c r="R140" s="23"/>
      <c r="S140" s="15"/>
      <c r="T140" s="50"/>
      <c r="U140" s="162" t="str">
        <f>IF(U138="","",VLOOKUP(U138,'シフト記号表（勤務時間帯）'!$D$6:$Z$47,23,FALSE))</f>
        <v/>
      </c>
      <c r="V140" s="163" t="str">
        <f>IF(V138="","",VLOOKUP(V138,'シフト記号表（勤務時間帯）'!$D$6:$Z$47,23,FALSE))</f>
        <v/>
      </c>
      <c r="W140" s="163" t="str">
        <f>IF(W138="","",VLOOKUP(W138,'シフト記号表（勤務時間帯）'!$D$6:$Z$47,23,FALSE))</f>
        <v/>
      </c>
      <c r="X140" s="163" t="str">
        <f>IF(X138="","",VLOOKUP(X138,'シフト記号表（勤務時間帯）'!$D$6:$Z$47,23,FALSE))</f>
        <v/>
      </c>
      <c r="Y140" s="163" t="str">
        <f>IF(Y138="","",VLOOKUP(Y138,'シフト記号表（勤務時間帯）'!$D$6:$Z$47,23,FALSE))</f>
        <v/>
      </c>
      <c r="Z140" s="163" t="str">
        <f>IF(Z138="","",VLOOKUP(Z138,'シフト記号表（勤務時間帯）'!$D$6:$Z$47,23,FALSE))</f>
        <v/>
      </c>
      <c r="AA140" s="164" t="str">
        <f>IF(AA138="","",VLOOKUP(AA138,'シフト記号表（勤務時間帯）'!$D$6:$Z$47,23,FALSE))</f>
        <v/>
      </c>
      <c r="AB140" s="162" t="str">
        <f>IF(AB138="","",VLOOKUP(AB138,'シフト記号表（勤務時間帯）'!$D$6:$Z$47,23,FALSE))</f>
        <v/>
      </c>
      <c r="AC140" s="163" t="str">
        <f>IF(AC138="","",VLOOKUP(AC138,'シフト記号表（勤務時間帯）'!$D$6:$Z$47,23,FALSE))</f>
        <v/>
      </c>
      <c r="AD140" s="163" t="str">
        <f>IF(AD138="","",VLOOKUP(AD138,'シフト記号表（勤務時間帯）'!$D$6:$Z$47,23,FALSE))</f>
        <v/>
      </c>
      <c r="AE140" s="163" t="str">
        <f>IF(AE138="","",VLOOKUP(AE138,'シフト記号表（勤務時間帯）'!$D$6:$Z$47,23,FALSE))</f>
        <v/>
      </c>
      <c r="AF140" s="163" t="str">
        <f>IF(AF138="","",VLOOKUP(AF138,'シフト記号表（勤務時間帯）'!$D$6:$Z$47,23,FALSE))</f>
        <v/>
      </c>
      <c r="AG140" s="163" t="str">
        <f>IF(AG138="","",VLOOKUP(AG138,'シフト記号表（勤務時間帯）'!$D$6:$Z$47,23,FALSE))</f>
        <v/>
      </c>
      <c r="AH140" s="164" t="str">
        <f>IF(AH138="","",VLOOKUP(AH138,'シフト記号表（勤務時間帯）'!$D$6:$Z$47,23,FALSE))</f>
        <v/>
      </c>
      <c r="AI140" s="162" t="str">
        <f>IF(AI138="","",VLOOKUP(AI138,'シフト記号表（勤務時間帯）'!$D$6:$Z$47,23,FALSE))</f>
        <v/>
      </c>
      <c r="AJ140" s="163" t="str">
        <f>IF(AJ138="","",VLOOKUP(AJ138,'シフト記号表（勤務時間帯）'!$D$6:$Z$47,23,FALSE))</f>
        <v/>
      </c>
      <c r="AK140" s="163" t="str">
        <f>IF(AK138="","",VLOOKUP(AK138,'シフト記号表（勤務時間帯）'!$D$6:$Z$47,23,FALSE))</f>
        <v/>
      </c>
      <c r="AL140" s="163" t="str">
        <f>IF(AL138="","",VLOOKUP(AL138,'シフト記号表（勤務時間帯）'!$D$6:$Z$47,23,FALSE))</f>
        <v/>
      </c>
      <c r="AM140" s="163" t="str">
        <f>IF(AM138="","",VLOOKUP(AM138,'シフト記号表（勤務時間帯）'!$D$6:$Z$47,23,FALSE))</f>
        <v/>
      </c>
      <c r="AN140" s="163" t="str">
        <f>IF(AN138="","",VLOOKUP(AN138,'シフト記号表（勤務時間帯）'!$D$6:$Z$47,23,FALSE))</f>
        <v/>
      </c>
      <c r="AO140" s="164" t="str">
        <f>IF(AO138="","",VLOOKUP(AO138,'シフト記号表（勤務時間帯）'!$D$6:$Z$47,23,FALSE))</f>
        <v/>
      </c>
      <c r="AP140" s="162" t="str">
        <f>IF(AP138="","",VLOOKUP(AP138,'シフト記号表（勤務時間帯）'!$D$6:$Z$47,23,FALSE))</f>
        <v/>
      </c>
      <c r="AQ140" s="163" t="str">
        <f>IF(AQ138="","",VLOOKUP(AQ138,'シフト記号表（勤務時間帯）'!$D$6:$Z$47,23,FALSE))</f>
        <v/>
      </c>
      <c r="AR140" s="163" t="str">
        <f>IF(AR138="","",VLOOKUP(AR138,'シフト記号表（勤務時間帯）'!$D$6:$Z$47,23,FALSE))</f>
        <v/>
      </c>
      <c r="AS140" s="163" t="str">
        <f>IF(AS138="","",VLOOKUP(AS138,'シフト記号表（勤務時間帯）'!$D$6:$Z$47,23,FALSE))</f>
        <v/>
      </c>
      <c r="AT140" s="163" t="str">
        <f>IF(AT138="","",VLOOKUP(AT138,'シフト記号表（勤務時間帯）'!$D$6:$Z$47,23,FALSE))</f>
        <v/>
      </c>
      <c r="AU140" s="163" t="str">
        <f>IF(AU138="","",VLOOKUP(AU138,'シフト記号表（勤務時間帯）'!$D$6:$Z$47,23,FALSE))</f>
        <v/>
      </c>
      <c r="AV140" s="164" t="str">
        <f>IF(AV138="","",VLOOKUP(AV138,'シフト記号表（勤務時間帯）'!$D$6:$Z$47,23,FALSE))</f>
        <v/>
      </c>
      <c r="AW140" s="162" t="str">
        <f>IF(AW138="","",VLOOKUP(AW138,'シフト記号表（勤務時間帯）'!$D$6:$Z$47,23,FALSE))</f>
        <v/>
      </c>
      <c r="AX140" s="163" t="str">
        <f>IF(AX138="","",VLOOKUP(AX138,'シフト記号表（勤務時間帯）'!$D$6:$Z$47,23,FALSE))</f>
        <v/>
      </c>
      <c r="AY140" s="163" t="str">
        <f>IF(AY138="","",VLOOKUP(AY138,'シフト記号表（勤務時間帯）'!$D$6:$Z$47,23,FALSE))</f>
        <v/>
      </c>
      <c r="AZ140" s="1202">
        <f>IF($BC$3="４週",SUM(U140:AV140),IF($BC$3="暦月",SUM(U140:AY140),""))</f>
        <v>0</v>
      </c>
      <c r="BA140" s="1203"/>
      <c r="BB140" s="1204">
        <f>IF($BC$3="４週",AZ140/4,IF($BC$3="暦月",(AZ140/($BC$8/7)),""))</f>
        <v>0</v>
      </c>
      <c r="BC140" s="1203"/>
      <c r="BD140" s="1196"/>
      <c r="BE140" s="1197"/>
      <c r="BF140" s="1197"/>
      <c r="BG140" s="1197"/>
      <c r="BH140" s="1198"/>
    </row>
    <row r="141" spans="2:60" ht="20.25" customHeight="1">
      <c r="B141" s="100"/>
      <c r="C141" s="1171"/>
      <c r="D141" s="1172"/>
      <c r="E141" s="1173"/>
      <c r="F141" s="137"/>
      <c r="G141" s="101"/>
      <c r="H141" s="1247"/>
      <c r="I141" s="1159"/>
      <c r="J141" s="1160"/>
      <c r="K141" s="1160"/>
      <c r="L141" s="1161"/>
      <c r="M141" s="1149"/>
      <c r="N141" s="1150"/>
      <c r="O141" s="1151"/>
      <c r="P141" s="40" t="s">
        <v>18</v>
      </c>
      <c r="Q141" s="41"/>
      <c r="R141" s="41"/>
      <c r="S141" s="42"/>
      <c r="T141" s="53"/>
      <c r="U141" s="165"/>
      <c r="V141" s="166"/>
      <c r="W141" s="166"/>
      <c r="X141" s="166"/>
      <c r="Y141" s="166"/>
      <c r="Z141" s="166"/>
      <c r="AA141" s="167"/>
      <c r="AB141" s="165"/>
      <c r="AC141" s="166"/>
      <c r="AD141" s="166"/>
      <c r="AE141" s="166"/>
      <c r="AF141" s="166"/>
      <c r="AG141" s="166"/>
      <c r="AH141" s="167"/>
      <c r="AI141" s="165"/>
      <c r="AJ141" s="166"/>
      <c r="AK141" s="166"/>
      <c r="AL141" s="166"/>
      <c r="AM141" s="166"/>
      <c r="AN141" s="166"/>
      <c r="AO141" s="167"/>
      <c r="AP141" s="165"/>
      <c r="AQ141" s="166"/>
      <c r="AR141" s="166"/>
      <c r="AS141" s="166"/>
      <c r="AT141" s="166"/>
      <c r="AU141" s="166"/>
      <c r="AV141" s="167"/>
      <c r="AW141" s="165"/>
      <c r="AX141" s="166"/>
      <c r="AY141" s="166"/>
      <c r="AZ141" s="1158"/>
      <c r="BA141" s="1146"/>
      <c r="BB141" s="1145"/>
      <c r="BC141" s="1146"/>
      <c r="BD141" s="1190"/>
      <c r="BE141" s="1191"/>
      <c r="BF141" s="1191"/>
      <c r="BG141" s="1191"/>
      <c r="BH141" s="1192"/>
    </row>
    <row r="142" spans="2:60" ht="20.25" customHeight="1">
      <c r="B142" s="96">
        <f>B139+1</f>
        <v>41</v>
      </c>
      <c r="C142" s="1174"/>
      <c r="D142" s="1175"/>
      <c r="E142" s="1176"/>
      <c r="F142" s="95">
        <f>C141</f>
        <v>0</v>
      </c>
      <c r="G142" s="97"/>
      <c r="H142" s="1184"/>
      <c r="I142" s="1162"/>
      <c r="J142" s="1163"/>
      <c r="K142" s="1163"/>
      <c r="L142" s="1164"/>
      <c r="M142" s="1152"/>
      <c r="N142" s="1153"/>
      <c r="O142" s="1154"/>
      <c r="P142" s="20" t="s">
        <v>72</v>
      </c>
      <c r="Q142" s="21"/>
      <c r="R142" s="21"/>
      <c r="S142" s="16"/>
      <c r="T142" s="46"/>
      <c r="U142" s="159" t="str">
        <f>IF(U141="","",VLOOKUP(U141,'シフト記号表（勤務時間帯）'!$D$6:$X$47,21,FALSE))</f>
        <v/>
      </c>
      <c r="V142" s="160" t="str">
        <f>IF(V141="","",VLOOKUP(V141,'シフト記号表（勤務時間帯）'!$D$6:$X$47,21,FALSE))</f>
        <v/>
      </c>
      <c r="W142" s="160" t="str">
        <f>IF(W141="","",VLOOKUP(W141,'シフト記号表（勤務時間帯）'!$D$6:$X$47,21,FALSE))</f>
        <v/>
      </c>
      <c r="X142" s="160" t="str">
        <f>IF(X141="","",VLOOKUP(X141,'シフト記号表（勤務時間帯）'!$D$6:$X$47,21,FALSE))</f>
        <v/>
      </c>
      <c r="Y142" s="160" t="str">
        <f>IF(Y141="","",VLOOKUP(Y141,'シフト記号表（勤務時間帯）'!$D$6:$X$47,21,FALSE))</f>
        <v/>
      </c>
      <c r="Z142" s="160" t="str">
        <f>IF(Z141="","",VLOOKUP(Z141,'シフト記号表（勤務時間帯）'!$D$6:$X$47,21,FALSE))</f>
        <v/>
      </c>
      <c r="AA142" s="161" t="str">
        <f>IF(AA141="","",VLOOKUP(AA141,'シフト記号表（勤務時間帯）'!$D$6:$X$47,21,FALSE))</f>
        <v/>
      </c>
      <c r="AB142" s="159" t="str">
        <f>IF(AB141="","",VLOOKUP(AB141,'シフト記号表（勤務時間帯）'!$D$6:$X$47,21,FALSE))</f>
        <v/>
      </c>
      <c r="AC142" s="160" t="str">
        <f>IF(AC141="","",VLOOKUP(AC141,'シフト記号表（勤務時間帯）'!$D$6:$X$47,21,FALSE))</f>
        <v/>
      </c>
      <c r="AD142" s="160" t="str">
        <f>IF(AD141="","",VLOOKUP(AD141,'シフト記号表（勤務時間帯）'!$D$6:$X$47,21,FALSE))</f>
        <v/>
      </c>
      <c r="AE142" s="160" t="str">
        <f>IF(AE141="","",VLOOKUP(AE141,'シフト記号表（勤務時間帯）'!$D$6:$X$47,21,FALSE))</f>
        <v/>
      </c>
      <c r="AF142" s="160" t="str">
        <f>IF(AF141="","",VLOOKUP(AF141,'シフト記号表（勤務時間帯）'!$D$6:$X$47,21,FALSE))</f>
        <v/>
      </c>
      <c r="AG142" s="160" t="str">
        <f>IF(AG141="","",VLOOKUP(AG141,'シフト記号表（勤務時間帯）'!$D$6:$X$47,21,FALSE))</f>
        <v/>
      </c>
      <c r="AH142" s="161" t="str">
        <f>IF(AH141="","",VLOOKUP(AH141,'シフト記号表（勤務時間帯）'!$D$6:$X$47,21,FALSE))</f>
        <v/>
      </c>
      <c r="AI142" s="159" t="str">
        <f>IF(AI141="","",VLOOKUP(AI141,'シフト記号表（勤務時間帯）'!$D$6:$X$47,21,FALSE))</f>
        <v/>
      </c>
      <c r="AJ142" s="160" t="str">
        <f>IF(AJ141="","",VLOOKUP(AJ141,'シフト記号表（勤務時間帯）'!$D$6:$X$47,21,FALSE))</f>
        <v/>
      </c>
      <c r="AK142" s="160" t="str">
        <f>IF(AK141="","",VLOOKUP(AK141,'シフト記号表（勤務時間帯）'!$D$6:$X$47,21,FALSE))</f>
        <v/>
      </c>
      <c r="AL142" s="160" t="str">
        <f>IF(AL141="","",VLOOKUP(AL141,'シフト記号表（勤務時間帯）'!$D$6:$X$47,21,FALSE))</f>
        <v/>
      </c>
      <c r="AM142" s="160" t="str">
        <f>IF(AM141="","",VLOOKUP(AM141,'シフト記号表（勤務時間帯）'!$D$6:$X$47,21,FALSE))</f>
        <v/>
      </c>
      <c r="AN142" s="160" t="str">
        <f>IF(AN141="","",VLOOKUP(AN141,'シフト記号表（勤務時間帯）'!$D$6:$X$47,21,FALSE))</f>
        <v/>
      </c>
      <c r="AO142" s="161" t="str">
        <f>IF(AO141="","",VLOOKUP(AO141,'シフト記号表（勤務時間帯）'!$D$6:$X$47,21,FALSE))</f>
        <v/>
      </c>
      <c r="AP142" s="159" t="str">
        <f>IF(AP141="","",VLOOKUP(AP141,'シフト記号表（勤務時間帯）'!$D$6:$X$47,21,FALSE))</f>
        <v/>
      </c>
      <c r="AQ142" s="160" t="str">
        <f>IF(AQ141="","",VLOOKUP(AQ141,'シフト記号表（勤務時間帯）'!$D$6:$X$47,21,FALSE))</f>
        <v/>
      </c>
      <c r="AR142" s="160" t="str">
        <f>IF(AR141="","",VLOOKUP(AR141,'シフト記号表（勤務時間帯）'!$D$6:$X$47,21,FALSE))</f>
        <v/>
      </c>
      <c r="AS142" s="160" t="str">
        <f>IF(AS141="","",VLOOKUP(AS141,'シフト記号表（勤務時間帯）'!$D$6:$X$47,21,FALSE))</f>
        <v/>
      </c>
      <c r="AT142" s="160" t="str">
        <f>IF(AT141="","",VLOOKUP(AT141,'シフト記号表（勤務時間帯）'!$D$6:$X$47,21,FALSE))</f>
        <v/>
      </c>
      <c r="AU142" s="160" t="str">
        <f>IF(AU141="","",VLOOKUP(AU141,'シフト記号表（勤務時間帯）'!$D$6:$X$47,21,FALSE))</f>
        <v/>
      </c>
      <c r="AV142" s="161" t="str">
        <f>IF(AV141="","",VLOOKUP(AV141,'シフト記号表（勤務時間帯）'!$D$6:$X$47,21,FALSE))</f>
        <v/>
      </c>
      <c r="AW142" s="159" t="str">
        <f>IF(AW141="","",VLOOKUP(AW141,'シフト記号表（勤務時間帯）'!$D$6:$X$47,21,FALSE))</f>
        <v/>
      </c>
      <c r="AX142" s="160" t="str">
        <f>IF(AX141="","",VLOOKUP(AX141,'シフト記号表（勤務時間帯）'!$D$6:$X$47,21,FALSE))</f>
        <v/>
      </c>
      <c r="AY142" s="160" t="str">
        <f>IF(AY141="","",VLOOKUP(AY141,'シフト記号表（勤務時間帯）'!$D$6:$X$47,21,FALSE))</f>
        <v/>
      </c>
      <c r="AZ142" s="1199">
        <f>IF($BC$3="４週",SUM(U142:AV142),IF($BC$3="暦月",SUM(U142:AY142),""))</f>
        <v>0</v>
      </c>
      <c r="BA142" s="1200"/>
      <c r="BB142" s="1201">
        <f>IF($BC$3="４週",AZ142/4,IF($BC$3="暦月",(AZ142/($BC$8/7)),""))</f>
        <v>0</v>
      </c>
      <c r="BC142" s="1200"/>
      <c r="BD142" s="1193"/>
      <c r="BE142" s="1194"/>
      <c r="BF142" s="1194"/>
      <c r="BG142" s="1194"/>
      <c r="BH142" s="1195"/>
    </row>
    <row r="143" spans="2:60" ht="20.25" customHeight="1">
      <c r="B143" s="98"/>
      <c r="C143" s="1177"/>
      <c r="D143" s="1178"/>
      <c r="E143" s="1179"/>
      <c r="F143" s="136"/>
      <c r="G143" s="99">
        <f>C141</f>
        <v>0</v>
      </c>
      <c r="H143" s="1189"/>
      <c r="I143" s="1165"/>
      <c r="J143" s="1166"/>
      <c r="K143" s="1166"/>
      <c r="L143" s="1167"/>
      <c r="M143" s="1155"/>
      <c r="N143" s="1156"/>
      <c r="O143" s="1157"/>
      <c r="P143" s="155" t="s">
        <v>73</v>
      </c>
      <c r="Q143" s="23"/>
      <c r="R143" s="23"/>
      <c r="S143" s="15"/>
      <c r="T143" s="50"/>
      <c r="U143" s="162" t="str">
        <f>IF(U141="","",VLOOKUP(U141,'シフト記号表（勤務時間帯）'!$D$6:$Z$47,23,FALSE))</f>
        <v/>
      </c>
      <c r="V143" s="163" t="str">
        <f>IF(V141="","",VLOOKUP(V141,'シフト記号表（勤務時間帯）'!$D$6:$Z$47,23,FALSE))</f>
        <v/>
      </c>
      <c r="W143" s="163" t="str">
        <f>IF(W141="","",VLOOKUP(W141,'シフト記号表（勤務時間帯）'!$D$6:$Z$47,23,FALSE))</f>
        <v/>
      </c>
      <c r="X143" s="163" t="str">
        <f>IF(X141="","",VLOOKUP(X141,'シフト記号表（勤務時間帯）'!$D$6:$Z$47,23,FALSE))</f>
        <v/>
      </c>
      <c r="Y143" s="163" t="str">
        <f>IF(Y141="","",VLOOKUP(Y141,'シフト記号表（勤務時間帯）'!$D$6:$Z$47,23,FALSE))</f>
        <v/>
      </c>
      <c r="Z143" s="163" t="str">
        <f>IF(Z141="","",VLOOKUP(Z141,'シフト記号表（勤務時間帯）'!$D$6:$Z$47,23,FALSE))</f>
        <v/>
      </c>
      <c r="AA143" s="164" t="str">
        <f>IF(AA141="","",VLOOKUP(AA141,'シフト記号表（勤務時間帯）'!$D$6:$Z$47,23,FALSE))</f>
        <v/>
      </c>
      <c r="AB143" s="162" t="str">
        <f>IF(AB141="","",VLOOKUP(AB141,'シフト記号表（勤務時間帯）'!$D$6:$Z$47,23,FALSE))</f>
        <v/>
      </c>
      <c r="AC143" s="163" t="str">
        <f>IF(AC141="","",VLOOKUP(AC141,'シフト記号表（勤務時間帯）'!$D$6:$Z$47,23,FALSE))</f>
        <v/>
      </c>
      <c r="AD143" s="163" t="str">
        <f>IF(AD141="","",VLOOKUP(AD141,'シフト記号表（勤務時間帯）'!$D$6:$Z$47,23,FALSE))</f>
        <v/>
      </c>
      <c r="AE143" s="163" t="str">
        <f>IF(AE141="","",VLOOKUP(AE141,'シフト記号表（勤務時間帯）'!$D$6:$Z$47,23,FALSE))</f>
        <v/>
      </c>
      <c r="AF143" s="163" t="str">
        <f>IF(AF141="","",VLOOKUP(AF141,'シフト記号表（勤務時間帯）'!$D$6:$Z$47,23,FALSE))</f>
        <v/>
      </c>
      <c r="AG143" s="163" t="str">
        <f>IF(AG141="","",VLOOKUP(AG141,'シフト記号表（勤務時間帯）'!$D$6:$Z$47,23,FALSE))</f>
        <v/>
      </c>
      <c r="AH143" s="164" t="str">
        <f>IF(AH141="","",VLOOKUP(AH141,'シフト記号表（勤務時間帯）'!$D$6:$Z$47,23,FALSE))</f>
        <v/>
      </c>
      <c r="AI143" s="162" t="str">
        <f>IF(AI141="","",VLOOKUP(AI141,'シフト記号表（勤務時間帯）'!$D$6:$Z$47,23,FALSE))</f>
        <v/>
      </c>
      <c r="AJ143" s="163" t="str">
        <f>IF(AJ141="","",VLOOKUP(AJ141,'シフト記号表（勤務時間帯）'!$D$6:$Z$47,23,FALSE))</f>
        <v/>
      </c>
      <c r="AK143" s="163" t="str">
        <f>IF(AK141="","",VLOOKUP(AK141,'シフト記号表（勤務時間帯）'!$D$6:$Z$47,23,FALSE))</f>
        <v/>
      </c>
      <c r="AL143" s="163" t="str">
        <f>IF(AL141="","",VLOOKUP(AL141,'シフト記号表（勤務時間帯）'!$D$6:$Z$47,23,FALSE))</f>
        <v/>
      </c>
      <c r="AM143" s="163" t="str">
        <f>IF(AM141="","",VLOOKUP(AM141,'シフト記号表（勤務時間帯）'!$D$6:$Z$47,23,FALSE))</f>
        <v/>
      </c>
      <c r="AN143" s="163" t="str">
        <f>IF(AN141="","",VLOOKUP(AN141,'シフト記号表（勤務時間帯）'!$D$6:$Z$47,23,FALSE))</f>
        <v/>
      </c>
      <c r="AO143" s="164" t="str">
        <f>IF(AO141="","",VLOOKUP(AO141,'シフト記号表（勤務時間帯）'!$D$6:$Z$47,23,FALSE))</f>
        <v/>
      </c>
      <c r="AP143" s="162" t="str">
        <f>IF(AP141="","",VLOOKUP(AP141,'シフト記号表（勤務時間帯）'!$D$6:$Z$47,23,FALSE))</f>
        <v/>
      </c>
      <c r="AQ143" s="163" t="str">
        <f>IF(AQ141="","",VLOOKUP(AQ141,'シフト記号表（勤務時間帯）'!$D$6:$Z$47,23,FALSE))</f>
        <v/>
      </c>
      <c r="AR143" s="163" t="str">
        <f>IF(AR141="","",VLOOKUP(AR141,'シフト記号表（勤務時間帯）'!$D$6:$Z$47,23,FALSE))</f>
        <v/>
      </c>
      <c r="AS143" s="163" t="str">
        <f>IF(AS141="","",VLOOKUP(AS141,'シフト記号表（勤務時間帯）'!$D$6:$Z$47,23,FALSE))</f>
        <v/>
      </c>
      <c r="AT143" s="163" t="str">
        <f>IF(AT141="","",VLOOKUP(AT141,'シフト記号表（勤務時間帯）'!$D$6:$Z$47,23,FALSE))</f>
        <v/>
      </c>
      <c r="AU143" s="163" t="str">
        <f>IF(AU141="","",VLOOKUP(AU141,'シフト記号表（勤務時間帯）'!$D$6:$Z$47,23,FALSE))</f>
        <v/>
      </c>
      <c r="AV143" s="164" t="str">
        <f>IF(AV141="","",VLOOKUP(AV141,'シフト記号表（勤務時間帯）'!$D$6:$Z$47,23,FALSE))</f>
        <v/>
      </c>
      <c r="AW143" s="162" t="str">
        <f>IF(AW141="","",VLOOKUP(AW141,'シフト記号表（勤務時間帯）'!$D$6:$Z$47,23,FALSE))</f>
        <v/>
      </c>
      <c r="AX143" s="163" t="str">
        <f>IF(AX141="","",VLOOKUP(AX141,'シフト記号表（勤務時間帯）'!$D$6:$Z$47,23,FALSE))</f>
        <v/>
      </c>
      <c r="AY143" s="163" t="str">
        <f>IF(AY141="","",VLOOKUP(AY141,'シフト記号表（勤務時間帯）'!$D$6:$Z$47,23,FALSE))</f>
        <v/>
      </c>
      <c r="AZ143" s="1202">
        <f>IF($BC$3="４週",SUM(U143:AV143),IF($BC$3="暦月",SUM(U143:AY143),""))</f>
        <v>0</v>
      </c>
      <c r="BA143" s="1203"/>
      <c r="BB143" s="1204">
        <f>IF($BC$3="４週",AZ143/4,IF($BC$3="暦月",(AZ143/($BC$8/7)),""))</f>
        <v>0</v>
      </c>
      <c r="BC143" s="1203"/>
      <c r="BD143" s="1196"/>
      <c r="BE143" s="1197"/>
      <c r="BF143" s="1197"/>
      <c r="BG143" s="1197"/>
      <c r="BH143" s="1198"/>
    </row>
    <row r="144" spans="2:60" ht="20.25" customHeight="1">
      <c r="B144" s="100"/>
      <c r="C144" s="1171"/>
      <c r="D144" s="1172"/>
      <c r="E144" s="1173"/>
      <c r="F144" s="137"/>
      <c r="G144" s="101"/>
      <c r="H144" s="1247"/>
      <c r="I144" s="1159"/>
      <c r="J144" s="1160"/>
      <c r="K144" s="1160"/>
      <c r="L144" s="1161"/>
      <c r="M144" s="1149"/>
      <c r="N144" s="1150"/>
      <c r="O144" s="1151"/>
      <c r="P144" s="40" t="s">
        <v>18</v>
      </c>
      <c r="Q144" s="41"/>
      <c r="R144" s="41"/>
      <c r="S144" s="42"/>
      <c r="T144" s="53"/>
      <c r="U144" s="165"/>
      <c r="V144" s="166"/>
      <c r="W144" s="166"/>
      <c r="X144" s="166"/>
      <c r="Y144" s="166"/>
      <c r="Z144" s="166"/>
      <c r="AA144" s="167"/>
      <c r="AB144" s="165"/>
      <c r="AC144" s="166"/>
      <c r="AD144" s="166"/>
      <c r="AE144" s="166"/>
      <c r="AF144" s="166"/>
      <c r="AG144" s="166"/>
      <c r="AH144" s="167"/>
      <c r="AI144" s="165"/>
      <c r="AJ144" s="166"/>
      <c r="AK144" s="166"/>
      <c r="AL144" s="166"/>
      <c r="AM144" s="166"/>
      <c r="AN144" s="166"/>
      <c r="AO144" s="167"/>
      <c r="AP144" s="165"/>
      <c r="AQ144" s="166"/>
      <c r="AR144" s="166"/>
      <c r="AS144" s="166"/>
      <c r="AT144" s="166"/>
      <c r="AU144" s="166"/>
      <c r="AV144" s="167"/>
      <c r="AW144" s="165"/>
      <c r="AX144" s="166"/>
      <c r="AY144" s="166"/>
      <c r="AZ144" s="1158"/>
      <c r="BA144" s="1146"/>
      <c r="BB144" s="1145"/>
      <c r="BC144" s="1146"/>
      <c r="BD144" s="1190"/>
      <c r="BE144" s="1191"/>
      <c r="BF144" s="1191"/>
      <c r="BG144" s="1191"/>
      <c r="BH144" s="1192"/>
    </row>
    <row r="145" spans="2:60" ht="20.25" customHeight="1">
      <c r="B145" s="96">
        <f>B142+1</f>
        <v>42</v>
      </c>
      <c r="C145" s="1174"/>
      <c r="D145" s="1175"/>
      <c r="E145" s="1176"/>
      <c r="F145" s="95">
        <f>C144</f>
        <v>0</v>
      </c>
      <c r="G145" s="97"/>
      <c r="H145" s="1184"/>
      <c r="I145" s="1162"/>
      <c r="J145" s="1163"/>
      <c r="K145" s="1163"/>
      <c r="L145" s="1164"/>
      <c r="M145" s="1152"/>
      <c r="N145" s="1153"/>
      <c r="O145" s="1154"/>
      <c r="P145" s="20" t="s">
        <v>72</v>
      </c>
      <c r="Q145" s="21"/>
      <c r="R145" s="21"/>
      <c r="S145" s="16"/>
      <c r="T145" s="46"/>
      <c r="U145" s="159" t="str">
        <f>IF(U144="","",VLOOKUP(U144,'シフト記号表（勤務時間帯）'!$D$6:$X$47,21,FALSE))</f>
        <v/>
      </c>
      <c r="V145" s="160" t="str">
        <f>IF(V144="","",VLOOKUP(V144,'シフト記号表（勤務時間帯）'!$D$6:$X$47,21,FALSE))</f>
        <v/>
      </c>
      <c r="W145" s="160" t="str">
        <f>IF(W144="","",VLOOKUP(W144,'シフト記号表（勤務時間帯）'!$D$6:$X$47,21,FALSE))</f>
        <v/>
      </c>
      <c r="X145" s="160" t="str">
        <f>IF(X144="","",VLOOKUP(X144,'シフト記号表（勤務時間帯）'!$D$6:$X$47,21,FALSE))</f>
        <v/>
      </c>
      <c r="Y145" s="160" t="str">
        <f>IF(Y144="","",VLOOKUP(Y144,'シフト記号表（勤務時間帯）'!$D$6:$X$47,21,FALSE))</f>
        <v/>
      </c>
      <c r="Z145" s="160" t="str">
        <f>IF(Z144="","",VLOOKUP(Z144,'シフト記号表（勤務時間帯）'!$D$6:$X$47,21,FALSE))</f>
        <v/>
      </c>
      <c r="AA145" s="161" t="str">
        <f>IF(AA144="","",VLOOKUP(AA144,'シフト記号表（勤務時間帯）'!$D$6:$X$47,21,FALSE))</f>
        <v/>
      </c>
      <c r="AB145" s="159" t="str">
        <f>IF(AB144="","",VLOOKUP(AB144,'シフト記号表（勤務時間帯）'!$D$6:$X$47,21,FALSE))</f>
        <v/>
      </c>
      <c r="AC145" s="160" t="str">
        <f>IF(AC144="","",VLOOKUP(AC144,'シフト記号表（勤務時間帯）'!$D$6:$X$47,21,FALSE))</f>
        <v/>
      </c>
      <c r="AD145" s="160" t="str">
        <f>IF(AD144="","",VLOOKUP(AD144,'シフト記号表（勤務時間帯）'!$D$6:$X$47,21,FALSE))</f>
        <v/>
      </c>
      <c r="AE145" s="160" t="str">
        <f>IF(AE144="","",VLOOKUP(AE144,'シフト記号表（勤務時間帯）'!$D$6:$X$47,21,FALSE))</f>
        <v/>
      </c>
      <c r="AF145" s="160" t="str">
        <f>IF(AF144="","",VLOOKUP(AF144,'シフト記号表（勤務時間帯）'!$D$6:$X$47,21,FALSE))</f>
        <v/>
      </c>
      <c r="AG145" s="160" t="str">
        <f>IF(AG144="","",VLOOKUP(AG144,'シフト記号表（勤務時間帯）'!$D$6:$X$47,21,FALSE))</f>
        <v/>
      </c>
      <c r="AH145" s="161" t="str">
        <f>IF(AH144="","",VLOOKUP(AH144,'シフト記号表（勤務時間帯）'!$D$6:$X$47,21,FALSE))</f>
        <v/>
      </c>
      <c r="AI145" s="159" t="str">
        <f>IF(AI144="","",VLOOKUP(AI144,'シフト記号表（勤務時間帯）'!$D$6:$X$47,21,FALSE))</f>
        <v/>
      </c>
      <c r="AJ145" s="160" t="str">
        <f>IF(AJ144="","",VLOOKUP(AJ144,'シフト記号表（勤務時間帯）'!$D$6:$X$47,21,FALSE))</f>
        <v/>
      </c>
      <c r="AK145" s="160" t="str">
        <f>IF(AK144="","",VLOOKUP(AK144,'シフト記号表（勤務時間帯）'!$D$6:$X$47,21,FALSE))</f>
        <v/>
      </c>
      <c r="AL145" s="160" t="str">
        <f>IF(AL144="","",VLOOKUP(AL144,'シフト記号表（勤務時間帯）'!$D$6:$X$47,21,FALSE))</f>
        <v/>
      </c>
      <c r="AM145" s="160" t="str">
        <f>IF(AM144="","",VLOOKUP(AM144,'シフト記号表（勤務時間帯）'!$D$6:$X$47,21,FALSE))</f>
        <v/>
      </c>
      <c r="AN145" s="160" t="str">
        <f>IF(AN144="","",VLOOKUP(AN144,'シフト記号表（勤務時間帯）'!$D$6:$X$47,21,FALSE))</f>
        <v/>
      </c>
      <c r="AO145" s="161" t="str">
        <f>IF(AO144="","",VLOOKUP(AO144,'シフト記号表（勤務時間帯）'!$D$6:$X$47,21,FALSE))</f>
        <v/>
      </c>
      <c r="AP145" s="159" t="str">
        <f>IF(AP144="","",VLOOKUP(AP144,'シフト記号表（勤務時間帯）'!$D$6:$X$47,21,FALSE))</f>
        <v/>
      </c>
      <c r="AQ145" s="160" t="str">
        <f>IF(AQ144="","",VLOOKUP(AQ144,'シフト記号表（勤務時間帯）'!$D$6:$X$47,21,FALSE))</f>
        <v/>
      </c>
      <c r="AR145" s="160" t="str">
        <f>IF(AR144="","",VLOOKUP(AR144,'シフト記号表（勤務時間帯）'!$D$6:$X$47,21,FALSE))</f>
        <v/>
      </c>
      <c r="AS145" s="160" t="str">
        <f>IF(AS144="","",VLOOKUP(AS144,'シフト記号表（勤務時間帯）'!$D$6:$X$47,21,FALSE))</f>
        <v/>
      </c>
      <c r="AT145" s="160" t="str">
        <f>IF(AT144="","",VLOOKUP(AT144,'シフト記号表（勤務時間帯）'!$D$6:$X$47,21,FALSE))</f>
        <v/>
      </c>
      <c r="AU145" s="160" t="str">
        <f>IF(AU144="","",VLOOKUP(AU144,'シフト記号表（勤務時間帯）'!$D$6:$X$47,21,FALSE))</f>
        <v/>
      </c>
      <c r="AV145" s="161" t="str">
        <f>IF(AV144="","",VLOOKUP(AV144,'シフト記号表（勤務時間帯）'!$D$6:$X$47,21,FALSE))</f>
        <v/>
      </c>
      <c r="AW145" s="159" t="str">
        <f>IF(AW144="","",VLOOKUP(AW144,'シフト記号表（勤務時間帯）'!$D$6:$X$47,21,FALSE))</f>
        <v/>
      </c>
      <c r="AX145" s="160" t="str">
        <f>IF(AX144="","",VLOOKUP(AX144,'シフト記号表（勤務時間帯）'!$D$6:$X$47,21,FALSE))</f>
        <v/>
      </c>
      <c r="AY145" s="160" t="str">
        <f>IF(AY144="","",VLOOKUP(AY144,'シフト記号表（勤務時間帯）'!$D$6:$X$47,21,FALSE))</f>
        <v/>
      </c>
      <c r="AZ145" s="1199">
        <f>IF($BC$3="４週",SUM(U145:AV145),IF($BC$3="暦月",SUM(U145:AY145),""))</f>
        <v>0</v>
      </c>
      <c r="BA145" s="1200"/>
      <c r="BB145" s="1201">
        <f>IF($BC$3="４週",AZ145/4,IF($BC$3="暦月",(AZ145/($BC$8/7)),""))</f>
        <v>0</v>
      </c>
      <c r="BC145" s="1200"/>
      <c r="BD145" s="1193"/>
      <c r="BE145" s="1194"/>
      <c r="BF145" s="1194"/>
      <c r="BG145" s="1194"/>
      <c r="BH145" s="1195"/>
    </row>
    <row r="146" spans="2:60" ht="20.25" customHeight="1">
      <c r="B146" s="98"/>
      <c r="C146" s="1177"/>
      <c r="D146" s="1178"/>
      <c r="E146" s="1179"/>
      <c r="F146" s="136"/>
      <c r="G146" s="99">
        <f>C144</f>
        <v>0</v>
      </c>
      <c r="H146" s="1189"/>
      <c r="I146" s="1165"/>
      <c r="J146" s="1166"/>
      <c r="K146" s="1166"/>
      <c r="L146" s="1167"/>
      <c r="M146" s="1155"/>
      <c r="N146" s="1156"/>
      <c r="O146" s="1157"/>
      <c r="P146" s="155" t="s">
        <v>73</v>
      </c>
      <c r="Q146" s="23"/>
      <c r="R146" s="23"/>
      <c r="S146" s="15"/>
      <c r="T146" s="50"/>
      <c r="U146" s="162" t="str">
        <f>IF(U144="","",VLOOKUP(U144,'シフト記号表（勤務時間帯）'!$D$6:$Z$47,23,FALSE))</f>
        <v/>
      </c>
      <c r="V146" s="163" t="str">
        <f>IF(V144="","",VLOOKUP(V144,'シフト記号表（勤務時間帯）'!$D$6:$Z$47,23,FALSE))</f>
        <v/>
      </c>
      <c r="W146" s="163" t="str">
        <f>IF(W144="","",VLOOKUP(W144,'シフト記号表（勤務時間帯）'!$D$6:$Z$47,23,FALSE))</f>
        <v/>
      </c>
      <c r="X146" s="163" t="str">
        <f>IF(X144="","",VLOOKUP(X144,'シフト記号表（勤務時間帯）'!$D$6:$Z$47,23,FALSE))</f>
        <v/>
      </c>
      <c r="Y146" s="163" t="str">
        <f>IF(Y144="","",VLOOKUP(Y144,'シフト記号表（勤務時間帯）'!$D$6:$Z$47,23,FALSE))</f>
        <v/>
      </c>
      <c r="Z146" s="163" t="str">
        <f>IF(Z144="","",VLOOKUP(Z144,'シフト記号表（勤務時間帯）'!$D$6:$Z$47,23,FALSE))</f>
        <v/>
      </c>
      <c r="AA146" s="164" t="str">
        <f>IF(AA144="","",VLOOKUP(AA144,'シフト記号表（勤務時間帯）'!$D$6:$Z$47,23,FALSE))</f>
        <v/>
      </c>
      <c r="AB146" s="162" t="str">
        <f>IF(AB144="","",VLOOKUP(AB144,'シフト記号表（勤務時間帯）'!$D$6:$Z$47,23,FALSE))</f>
        <v/>
      </c>
      <c r="AC146" s="163" t="str">
        <f>IF(AC144="","",VLOOKUP(AC144,'シフト記号表（勤務時間帯）'!$D$6:$Z$47,23,FALSE))</f>
        <v/>
      </c>
      <c r="AD146" s="163" t="str">
        <f>IF(AD144="","",VLOOKUP(AD144,'シフト記号表（勤務時間帯）'!$D$6:$Z$47,23,FALSE))</f>
        <v/>
      </c>
      <c r="AE146" s="163" t="str">
        <f>IF(AE144="","",VLOOKUP(AE144,'シフト記号表（勤務時間帯）'!$D$6:$Z$47,23,FALSE))</f>
        <v/>
      </c>
      <c r="AF146" s="163" t="str">
        <f>IF(AF144="","",VLOOKUP(AF144,'シフト記号表（勤務時間帯）'!$D$6:$Z$47,23,FALSE))</f>
        <v/>
      </c>
      <c r="AG146" s="163" t="str">
        <f>IF(AG144="","",VLOOKUP(AG144,'シフト記号表（勤務時間帯）'!$D$6:$Z$47,23,FALSE))</f>
        <v/>
      </c>
      <c r="AH146" s="164" t="str">
        <f>IF(AH144="","",VLOOKUP(AH144,'シフト記号表（勤務時間帯）'!$D$6:$Z$47,23,FALSE))</f>
        <v/>
      </c>
      <c r="AI146" s="162" t="str">
        <f>IF(AI144="","",VLOOKUP(AI144,'シフト記号表（勤務時間帯）'!$D$6:$Z$47,23,FALSE))</f>
        <v/>
      </c>
      <c r="AJ146" s="163" t="str">
        <f>IF(AJ144="","",VLOOKUP(AJ144,'シフト記号表（勤務時間帯）'!$D$6:$Z$47,23,FALSE))</f>
        <v/>
      </c>
      <c r="AK146" s="163" t="str">
        <f>IF(AK144="","",VLOOKUP(AK144,'シフト記号表（勤務時間帯）'!$D$6:$Z$47,23,FALSE))</f>
        <v/>
      </c>
      <c r="AL146" s="163" t="str">
        <f>IF(AL144="","",VLOOKUP(AL144,'シフト記号表（勤務時間帯）'!$D$6:$Z$47,23,FALSE))</f>
        <v/>
      </c>
      <c r="AM146" s="163" t="str">
        <f>IF(AM144="","",VLOOKUP(AM144,'シフト記号表（勤務時間帯）'!$D$6:$Z$47,23,FALSE))</f>
        <v/>
      </c>
      <c r="AN146" s="163" t="str">
        <f>IF(AN144="","",VLOOKUP(AN144,'シフト記号表（勤務時間帯）'!$D$6:$Z$47,23,FALSE))</f>
        <v/>
      </c>
      <c r="AO146" s="164" t="str">
        <f>IF(AO144="","",VLOOKUP(AO144,'シフト記号表（勤務時間帯）'!$D$6:$Z$47,23,FALSE))</f>
        <v/>
      </c>
      <c r="AP146" s="162" t="str">
        <f>IF(AP144="","",VLOOKUP(AP144,'シフト記号表（勤務時間帯）'!$D$6:$Z$47,23,FALSE))</f>
        <v/>
      </c>
      <c r="AQ146" s="163" t="str">
        <f>IF(AQ144="","",VLOOKUP(AQ144,'シフト記号表（勤務時間帯）'!$D$6:$Z$47,23,FALSE))</f>
        <v/>
      </c>
      <c r="AR146" s="163" t="str">
        <f>IF(AR144="","",VLOOKUP(AR144,'シフト記号表（勤務時間帯）'!$D$6:$Z$47,23,FALSE))</f>
        <v/>
      </c>
      <c r="AS146" s="163" t="str">
        <f>IF(AS144="","",VLOOKUP(AS144,'シフト記号表（勤務時間帯）'!$D$6:$Z$47,23,FALSE))</f>
        <v/>
      </c>
      <c r="AT146" s="163" t="str">
        <f>IF(AT144="","",VLOOKUP(AT144,'シフト記号表（勤務時間帯）'!$D$6:$Z$47,23,FALSE))</f>
        <v/>
      </c>
      <c r="AU146" s="163" t="str">
        <f>IF(AU144="","",VLOOKUP(AU144,'シフト記号表（勤務時間帯）'!$D$6:$Z$47,23,FALSE))</f>
        <v/>
      </c>
      <c r="AV146" s="164" t="str">
        <f>IF(AV144="","",VLOOKUP(AV144,'シフト記号表（勤務時間帯）'!$D$6:$Z$47,23,FALSE))</f>
        <v/>
      </c>
      <c r="AW146" s="162" t="str">
        <f>IF(AW144="","",VLOOKUP(AW144,'シフト記号表（勤務時間帯）'!$D$6:$Z$47,23,FALSE))</f>
        <v/>
      </c>
      <c r="AX146" s="163" t="str">
        <f>IF(AX144="","",VLOOKUP(AX144,'シフト記号表（勤務時間帯）'!$D$6:$Z$47,23,FALSE))</f>
        <v/>
      </c>
      <c r="AY146" s="163" t="str">
        <f>IF(AY144="","",VLOOKUP(AY144,'シフト記号表（勤務時間帯）'!$D$6:$Z$47,23,FALSE))</f>
        <v/>
      </c>
      <c r="AZ146" s="1202">
        <f>IF($BC$3="４週",SUM(U146:AV146),IF($BC$3="暦月",SUM(U146:AY146),""))</f>
        <v>0</v>
      </c>
      <c r="BA146" s="1203"/>
      <c r="BB146" s="1204">
        <f>IF($BC$3="４週",AZ146/4,IF($BC$3="暦月",(AZ146/($BC$8/7)),""))</f>
        <v>0</v>
      </c>
      <c r="BC146" s="1203"/>
      <c r="BD146" s="1196"/>
      <c r="BE146" s="1197"/>
      <c r="BF146" s="1197"/>
      <c r="BG146" s="1197"/>
      <c r="BH146" s="1198"/>
    </row>
    <row r="147" spans="2:60" ht="20.25" customHeight="1">
      <c r="B147" s="100"/>
      <c r="C147" s="1171"/>
      <c r="D147" s="1172"/>
      <c r="E147" s="1173"/>
      <c r="F147" s="137"/>
      <c r="G147" s="101"/>
      <c r="H147" s="1247"/>
      <c r="I147" s="1159"/>
      <c r="J147" s="1160"/>
      <c r="K147" s="1160"/>
      <c r="L147" s="1161"/>
      <c r="M147" s="1149"/>
      <c r="N147" s="1150"/>
      <c r="O147" s="1151"/>
      <c r="P147" s="40" t="s">
        <v>18</v>
      </c>
      <c r="Q147" s="41"/>
      <c r="R147" s="41"/>
      <c r="S147" s="42"/>
      <c r="T147" s="53"/>
      <c r="U147" s="165"/>
      <c r="V147" s="166"/>
      <c r="W147" s="166"/>
      <c r="X147" s="166"/>
      <c r="Y147" s="166"/>
      <c r="Z147" s="166"/>
      <c r="AA147" s="167"/>
      <c r="AB147" s="165"/>
      <c r="AC147" s="166"/>
      <c r="AD147" s="166"/>
      <c r="AE147" s="166"/>
      <c r="AF147" s="166"/>
      <c r="AG147" s="166"/>
      <c r="AH147" s="167"/>
      <c r="AI147" s="165"/>
      <c r="AJ147" s="166"/>
      <c r="AK147" s="166"/>
      <c r="AL147" s="166"/>
      <c r="AM147" s="166"/>
      <c r="AN147" s="166"/>
      <c r="AO147" s="167"/>
      <c r="AP147" s="165"/>
      <c r="AQ147" s="166"/>
      <c r="AR147" s="166"/>
      <c r="AS147" s="166"/>
      <c r="AT147" s="166"/>
      <c r="AU147" s="166"/>
      <c r="AV147" s="167"/>
      <c r="AW147" s="165"/>
      <c r="AX147" s="166"/>
      <c r="AY147" s="166"/>
      <c r="AZ147" s="1158"/>
      <c r="BA147" s="1146"/>
      <c r="BB147" s="1145"/>
      <c r="BC147" s="1146"/>
      <c r="BD147" s="1190"/>
      <c r="BE147" s="1191"/>
      <c r="BF147" s="1191"/>
      <c r="BG147" s="1191"/>
      <c r="BH147" s="1192"/>
    </row>
    <row r="148" spans="2:60" ht="20.25" customHeight="1">
      <c r="B148" s="96">
        <f>B145+1</f>
        <v>43</v>
      </c>
      <c r="C148" s="1174"/>
      <c r="D148" s="1175"/>
      <c r="E148" s="1176"/>
      <c r="F148" s="95">
        <f>C147</f>
        <v>0</v>
      </c>
      <c r="G148" s="97"/>
      <c r="H148" s="1184"/>
      <c r="I148" s="1162"/>
      <c r="J148" s="1163"/>
      <c r="K148" s="1163"/>
      <c r="L148" s="1164"/>
      <c r="M148" s="1152"/>
      <c r="N148" s="1153"/>
      <c r="O148" s="1154"/>
      <c r="P148" s="20" t="s">
        <v>72</v>
      </c>
      <c r="Q148" s="21"/>
      <c r="R148" s="21"/>
      <c r="S148" s="16"/>
      <c r="T148" s="46"/>
      <c r="U148" s="159" t="str">
        <f>IF(U147="","",VLOOKUP(U147,'シフト記号表（勤務時間帯）'!$D$6:$X$47,21,FALSE))</f>
        <v/>
      </c>
      <c r="V148" s="160" t="str">
        <f>IF(V147="","",VLOOKUP(V147,'シフト記号表（勤務時間帯）'!$D$6:$X$47,21,FALSE))</f>
        <v/>
      </c>
      <c r="W148" s="160" t="str">
        <f>IF(W147="","",VLOOKUP(W147,'シフト記号表（勤務時間帯）'!$D$6:$X$47,21,FALSE))</f>
        <v/>
      </c>
      <c r="X148" s="160" t="str">
        <f>IF(X147="","",VLOOKUP(X147,'シフト記号表（勤務時間帯）'!$D$6:$X$47,21,FALSE))</f>
        <v/>
      </c>
      <c r="Y148" s="160" t="str">
        <f>IF(Y147="","",VLOOKUP(Y147,'シフト記号表（勤務時間帯）'!$D$6:$X$47,21,FALSE))</f>
        <v/>
      </c>
      <c r="Z148" s="160" t="str">
        <f>IF(Z147="","",VLOOKUP(Z147,'シフト記号表（勤務時間帯）'!$D$6:$X$47,21,FALSE))</f>
        <v/>
      </c>
      <c r="AA148" s="161" t="str">
        <f>IF(AA147="","",VLOOKUP(AA147,'シフト記号表（勤務時間帯）'!$D$6:$X$47,21,FALSE))</f>
        <v/>
      </c>
      <c r="AB148" s="159" t="str">
        <f>IF(AB147="","",VLOOKUP(AB147,'シフト記号表（勤務時間帯）'!$D$6:$X$47,21,FALSE))</f>
        <v/>
      </c>
      <c r="AC148" s="160" t="str">
        <f>IF(AC147="","",VLOOKUP(AC147,'シフト記号表（勤務時間帯）'!$D$6:$X$47,21,FALSE))</f>
        <v/>
      </c>
      <c r="AD148" s="160" t="str">
        <f>IF(AD147="","",VLOOKUP(AD147,'シフト記号表（勤務時間帯）'!$D$6:$X$47,21,FALSE))</f>
        <v/>
      </c>
      <c r="AE148" s="160" t="str">
        <f>IF(AE147="","",VLOOKUP(AE147,'シフト記号表（勤務時間帯）'!$D$6:$X$47,21,FALSE))</f>
        <v/>
      </c>
      <c r="AF148" s="160" t="str">
        <f>IF(AF147="","",VLOOKUP(AF147,'シフト記号表（勤務時間帯）'!$D$6:$X$47,21,FALSE))</f>
        <v/>
      </c>
      <c r="AG148" s="160" t="str">
        <f>IF(AG147="","",VLOOKUP(AG147,'シフト記号表（勤務時間帯）'!$D$6:$X$47,21,FALSE))</f>
        <v/>
      </c>
      <c r="AH148" s="161" t="str">
        <f>IF(AH147="","",VLOOKUP(AH147,'シフト記号表（勤務時間帯）'!$D$6:$X$47,21,FALSE))</f>
        <v/>
      </c>
      <c r="AI148" s="159" t="str">
        <f>IF(AI147="","",VLOOKUP(AI147,'シフト記号表（勤務時間帯）'!$D$6:$X$47,21,FALSE))</f>
        <v/>
      </c>
      <c r="AJ148" s="160" t="str">
        <f>IF(AJ147="","",VLOOKUP(AJ147,'シフト記号表（勤務時間帯）'!$D$6:$X$47,21,FALSE))</f>
        <v/>
      </c>
      <c r="AK148" s="160" t="str">
        <f>IF(AK147="","",VLOOKUP(AK147,'シフト記号表（勤務時間帯）'!$D$6:$X$47,21,FALSE))</f>
        <v/>
      </c>
      <c r="AL148" s="160" t="str">
        <f>IF(AL147="","",VLOOKUP(AL147,'シフト記号表（勤務時間帯）'!$D$6:$X$47,21,FALSE))</f>
        <v/>
      </c>
      <c r="AM148" s="160" t="str">
        <f>IF(AM147="","",VLOOKUP(AM147,'シフト記号表（勤務時間帯）'!$D$6:$X$47,21,FALSE))</f>
        <v/>
      </c>
      <c r="AN148" s="160" t="str">
        <f>IF(AN147="","",VLOOKUP(AN147,'シフト記号表（勤務時間帯）'!$D$6:$X$47,21,FALSE))</f>
        <v/>
      </c>
      <c r="AO148" s="161" t="str">
        <f>IF(AO147="","",VLOOKUP(AO147,'シフト記号表（勤務時間帯）'!$D$6:$X$47,21,FALSE))</f>
        <v/>
      </c>
      <c r="AP148" s="159" t="str">
        <f>IF(AP147="","",VLOOKUP(AP147,'シフト記号表（勤務時間帯）'!$D$6:$X$47,21,FALSE))</f>
        <v/>
      </c>
      <c r="AQ148" s="160" t="str">
        <f>IF(AQ147="","",VLOOKUP(AQ147,'シフト記号表（勤務時間帯）'!$D$6:$X$47,21,FALSE))</f>
        <v/>
      </c>
      <c r="AR148" s="160" t="str">
        <f>IF(AR147="","",VLOOKUP(AR147,'シフト記号表（勤務時間帯）'!$D$6:$X$47,21,FALSE))</f>
        <v/>
      </c>
      <c r="AS148" s="160" t="str">
        <f>IF(AS147="","",VLOOKUP(AS147,'シフト記号表（勤務時間帯）'!$D$6:$X$47,21,FALSE))</f>
        <v/>
      </c>
      <c r="AT148" s="160" t="str">
        <f>IF(AT147="","",VLOOKUP(AT147,'シフト記号表（勤務時間帯）'!$D$6:$X$47,21,FALSE))</f>
        <v/>
      </c>
      <c r="AU148" s="160" t="str">
        <f>IF(AU147="","",VLOOKUP(AU147,'シフト記号表（勤務時間帯）'!$D$6:$X$47,21,FALSE))</f>
        <v/>
      </c>
      <c r="AV148" s="161" t="str">
        <f>IF(AV147="","",VLOOKUP(AV147,'シフト記号表（勤務時間帯）'!$D$6:$X$47,21,FALSE))</f>
        <v/>
      </c>
      <c r="AW148" s="159" t="str">
        <f>IF(AW147="","",VLOOKUP(AW147,'シフト記号表（勤務時間帯）'!$D$6:$X$47,21,FALSE))</f>
        <v/>
      </c>
      <c r="AX148" s="160" t="str">
        <f>IF(AX147="","",VLOOKUP(AX147,'シフト記号表（勤務時間帯）'!$D$6:$X$47,21,FALSE))</f>
        <v/>
      </c>
      <c r="AY148" s="160" t="str">
        <f>IF(AY147="","",VLOOKUP(AY147,'シフト記号表（勤務時間帯）'!$D$6:$X$47,21,FALSE))</f>
        <v/>
      </c>
      <c r="AZ148" s="1199">
        <f>IF($BC$3="４週",SUM(U148:AV148),IF($BC$3="暦月",SUM(U148:AY148),""))</f>
        <v>0</v>
      </c>
      <c r="BA148" s="1200"/>
      <c r="BB148" s="1201">
        <f>IF($BC$3="４週",AZ148/4,IF($BC$3="暦月",(AZ148/($BC$8/7)),""))</f>
        <v>0</v>
      </c>
      <c r="BC148" s="1200"/>
      <c r="BD148" s="1193"/>
      <c r="BE148" s="1194"/>
      <c r="BF148" s="1194"/>
      <c r="BG148" s="1194"/>
      <c r="BH148" s="1195"/>
    </row>
    <row r="149" spans="2:60" ht="20.25" customHeight="1">
      <c r="B149" s="98"/>
      <c r="C149" s="1177"/>
      <c r="D149" s="1178"/>
      <c r="E149" s="1179"/>
      <c r="F149" s="136"/>
      <c r="G149" s="99">
        <f>C147</f>
        <v>0</v>
      </c>
      <c r="H149" s="1189"/>
      <c r="I149" s="1165"/>
      <c r="J149" s="1166"/>
      <c r="K149" s="1166"/>
      <c r="L149" s="1167"/>
      <c r="M149" s="1155"/>
      <c r="N149" s="1156"/>
      <c r="O149" s="1157"/>
      <c r="P149" s="155" t="s">
        <v>73</v>
      </c>
      <c r="Q149" s="23"/>
      <c r="R149" s="23"/>
      <c r="S149" s="15"/>
      <c r="T149" s="50"/>
      <c r="U149" s="162" t="str">
        <f>IF(U147="","",VLOOKUP(U147,'シフト記号表（勤務時間帯）'!$D$6:$Z$47,23,FALSE))</f>
        <v/>
      </c>
      <c r="V149" s="163" t="str">
        <f>IF(V147="","",VLOOKUP(V147,'シフト記号表（勤務時間帯）'!$D$6:$Z$47,23,FALSE))</f>
        <v/>
      </c>
      <c r="W149" s="163" t="str">
        <f>IF(W147="","",VLOOKUP(W147,'シフト記号表（勤務時間帯）'!$D$6:$Z$47,23,FALSE))</f>
        <v/>
      </c>
      <c r="X149" s="163" t="str">
        <f>IF(X147="","",VLOOKUP(X147,'シフト記号表（勤務時間帯）'!$D$6:$Z$47,23,FALSE))</f>
        <v/>
      </c>
      <c r="Y149" s="163" t="str">
        <f>IF(Y147="","",VLOOKUP(Y147,'シフト記号表（勤務時間帯）'!$D$6:$Z$47,23,FALSE))</f>
        <v/>
      </c>
      <c r="Z149" s="163" t="str">
        <f>IF(Z147="","",VLOOKUP(Z147,'シフト記号表（勤務時間帯）'!$D$6:$Z$47,23,FALSE))</f>
        <v/>
      </c>
      <c r="AA149" s="164" t="str">
        <f>IF(AA147="","",VLOOKUP(AA147,'シフト記号表（勤務時間帯）'!$D$6:$Z$47,23,FALSE))</f>
        <v/>
      </c>
      <c r="AB149" s="162" t="str">
        <f>IF(AB147="","",VLOOKUP(AB147,'シフト記号表（勤務時間帯）'!$D$6:$Z$47,23,FALSE))</f>
        <v/>
      </c>
      <c r="AC149" s="163" t="str">
        <f>IF(AC147="","",VLOOKUP(AC147,'シフト記号表（勤務時間帯）'!$D$6:$Z$47,23,FALSE))</f>
        <v/>
      </c>
      <c r="AD149" s="163" t="str">
        <f>IF(AD147="","",VLOOKUP(AD147,'シフト記号表（勤務時間帯）'!$D$6:$Z$47,23,FALSE))</f>
        <v/>
      </c>
      <c r="AE149" s="163" t="str">
        <f>IF(AE147="","",VLOOKUP(AE147,'シフト記号表（勤務時間帯）'!$D$6:$Z$47,23,FALSE))</f>
        <v/>
      </c>
      <c r="AF149" s="163" t="str">
        <f>IF(AF147="","",VLOOKUP(AF147,'シフト記号表（勤務時間帯）'!$D$6:$Z$47,23,FALSE))</f>
        <v/>
      </c>
      <c r="AG149" s="163" t="str">
        <f>IF(AG147="","",VLOOKUP(AG147,'シフト記号表（勤務時間帯）'!$D$6:$Z$47,23,FALSE))</f>
        <v/>
      </c>
      <c r="AH149" s="164" t="str">
        <f>IF(AH147="","",VLOOKUP(AH147,'シフト記号表（勤務時間帯）'!$D$6:$Z$47,23,FALSE))</f>
        <v/>
      </c>
      <c r="AI149" s="162" t="str">
        <f>IF(AI147="","",VLOOKUP(AI147,'シフト記号表（勤務時間帯）'!$D$6:$Z$47,23,FALSE))</f>
        <v/>
      </c>
      <c r="AJ149" s="163" t="str">
        <f>IF(AJ147="","",VLOOKUP(AJ147,'シフト記号表（勤務時間帯）'!$D$6:$Z$47,23,FALSE))</f>
        <v/>
      </c>
      <c r="AK149" s="163" t="str">
        <f>IF(AK147="","",VLOOKUP(AK147,'シフト記号表（勤務時間帯）'!$D$6:$Z$47,23,FALSE))</f>
        <v/>
      </c>
      <c r="AL149" s="163" t="str">
        <f>IF(AL147="","",VLOOKUP(AL147,'シフト記号表（勤務時間帯）'!$D$6:$Z$47,23,FALSE))</f>
        <v/>
      </c>
      <c r="AM149" s="163" t="str">
        <f>IF(AM147="","",VLOOKUP(AM147,'シフト記号表（勤務時間帯）'!$D$6:$Z$47,23,FALSE))</f>
        <v/>
      </c>
      <c r="AN149" s="163" t="str">
        <f>IF(AN147="","",VLOOKUP(AN147,'シフト記号表（勤務時間帯）'!$D$6:$Z$47,23,FALSE))</f>
        <v/>
      </c>
      <c r="AO149" s="164" t="str">
        <f>IF(AO147="","",VLOOKUP(AO147,'シフト記号表（勤務時間帯）'!$D$6:$Z$47,23,FALSE))</f>
        <v/>
      </c>
      <c r="AP149" s="162" t="str">
        <f>IF(AP147="","",VLOOKUP(AP147,'シフト記号表（勤務時間帯）'!$D$6:$Z$47,23,FALSE))</f>
        <v/>
      </c>
      <c r="AQ149" s="163" t="str">
        <f>IF(AQ147="","",VLOOKUP(AQ147,'シフト記号表（勤務時間帯）'!$D$6:$Z$47,23,FALSE))</f>
        <v/>
      </c>
      <c r="AR149" s="163" t="str">
        <f>IF(AR147="","",VLOOKUP(AR147,'シフト記号表（勤務時間帯）'!$D$6:$Z$47,23,FALSE))</f>
        <v/>
      </c>
      <c r="AS149" s="163" t="str">
        <f>IF(AS147="","",VLOOKUP(AS147,'シフト記号表（勤務時間帯）'!$D$6:$Z$47,23,FALSE))</f>
        <v/>
      </c>
      <c r="AT149" s="163" t="str">
        <f>IF(AT147="","",VLOOKUP(AT147,'シフト記号表（勤務時間帯）'!$D$6:$Z$47,23,FALSE))</f>
        <v/>
      </c>
      <c r="AU149" s="163" t="str">
        <f>IF(AU147="","",VLOOKUP(AU147,'シフト記号表（勤務時間帯）'!$D$6:$Z$47,23,FALSE))</f>
        <v/>
      </c>
      <c r="AV149" s="164" t="str">
        <f>IF(AV147="","",VLOOKUP(AV147,'シフト記号表（勤務時間帯）'!$D$6:$Z$47,23,FALSE))</f>
        <v/>
      </c>
      <c r="AW149" s="162" t="str">
        <f>IF(AW147="","",VLOOKUP(AW147,'シフト記号表（勤務時間帯）'!$D$6:$Z$47,23,FALSE))</f>
        <v/>
      </c>
      <c r="AX149" s="163" t="str">
        <f>IF(AX147="","",VLOOKUP(AX147,'シフト記号表（勤務時間帯）'!$D$6:$Z$47,23,FALSE))</f>
        <v/>
      </c>
      <c r="AY149" s="163" t="str">
        <f>IF(AY147="","",VLOOKUP(AY147,'シフト記号表（勤務時間帯）'!$D$6:$Z$47,23,FALSE))</f>
        <v/>
      </c>
      <c r="AZ149" s="1202">
        <f>IF($BC$3="４週",SUM(U149:AV149),IF($BC$3="暦月",SUM(U149:AY149),""))</f>
        <v>0</v>
      </c>
      <c r="BA149" s="1203"/>
      <c r="BB149" s="1204">
        <f>IF($BC$3="４週",AZ149/4,IF($BC$3="暦月",(AZ149/($BC$8/7)),""))</f>
        <v>0</v>
      </c>
      <c r="BC149" s="1203"/>
      <c r="BD149" s="1196"/>
      <c r="BE149" s="1197"/>
      <c r="BF149" s="1197"/>
      <c r="BG149" s="1197"/>
      <c r="BH149" s="1198"/>
    </row>
    <row r="150" spans="2:60" ht="20.25" customHeight="1">
      <c r="B150" s="100"/>
      <c r="C150" s="1171"/>
      <c r="D150" s="1172"/>
      <c r="E150" s="1173"/>
      <c r="F150" s="137"/>
      <c r="G150" s="101"/>
      <c r="H150" s="1247"/>
      <c r="I150" s="1159"/>
      <c r="J150" s="1160"/>
      <c r="K150" s="1160"/>
      <c r="L150" s="1161"/>
      <c r="M150" s="1149"/>
      <c r="N150" s="1150"/>
      <c r="O150" s="1151"/>
      <c r="P150" s="40" t="s">
        <v>18</v>
      </c>
      <c r="Q150" s="41"/>
      <c r="R150" s="41"/>
      <c r="S150" s="42"/>
      <c r="T150" s="53"/>
      <c r="U150" s="165"/>
      <c r="V150" s="166"/>
      <c r="W150" s="166"/>
      <c r="X150" s="166"/>
      <c r="Y150" s="166"/>
      <c r="Z150" s="166"/>
      <c r="AA150" s="167"/>
      <c r="AB150" s="165"/>
      <c r="AC150" s="166"/>
      <c r="AD150" s="166"/>
      <c r="AE150" s="166"/>
      <c r="AF150" s="166"/>
      <c r="AG150" s="166"/>
      <c r="AH150" s="167"/>
      <c r="AI150" s="165"/>
      <c r="AJ150" s="166"/>
      <c r="AK150" s="166"/>
      <c r="AL150" s="166"/>
      <c r="AM150" s="166"/>
      <c r="AN150" s="166"/>
      <c r="AO150" s="167"/>
      <c r="AP150" s="165"/>
      <c r="AQ150" s="166"/>
      <c r="AR150" s="166"/>
      <c r="AS150" s="166"/>
      <c r="AT150" s="166"/>
      <c r="AU150" s="166"/>
      <c r="AV150" s="167"/>
      <c r="AW150" s="165"/>
      <c r="AX150" s="166"/>
      <c r="AY150" s="166"/>
      <c r="AZ150" s="1158"/>
      <c r="BA150" s="1146"/>
      <c r="BB150" s="1145"/>
      <c r="BC150" s="1146"/>
      <c r="BD150" s="1190"/>
      <c r="BE150" s="1191"/>
      <c r="BF150" s="1191"/>
      <c r="BG150" s="1191"/>
      <c r="BH150" s="1192"/>
    </row>
    <row r="151" spans="2:60" ht="20.25" customHeight="1">
      <c r="B151" s="96">
        <f>B148+1</f>
        <v>44</v>
      </c>
      <c r="C151" s="1174"/>
      <c r="D151" s="1175"/>
      <c r="E151" s="1176"/>
      <c r="F151" s="95">
        <f>C150</f>
        <v>0</v>
      </c>
      <c r="G151" s="97"/>
      <c r="H151" s="1184"/>
      <c r="I151" s="1162"/>
      <c r="J151" s="1163"/>
      <c r="K151" s="1163"/>
      <c r="L151" s="1164"/>
      <c r="M151" s="1152"/>
      <c r="N151" s="1153"/>
      <c r="O151" s="1154"/>
      <c r="P151" s="20" t="s">
        <v>72</v>
      </c>
      <c r="Q151" s="21"/>
      <c r="R151" s="21"/>
      <c r="S151" s="16"/>
      <c r="T151" s="46"/>
      <c r="U151" s="159" t="str">
        <f>IF(U150="","",VLOOKUP(U150,'シフト記号表（勤務時間帯）'!$D$6:$X$47,21,FALSE))</f>
        <v/>
      </c>
      <c r="V151" s="160" t="str">
        <f>IF(V150="","",VLOOKUP(V150,'シフト記号表（勤務時間帯）'!$D$6:$X$47,21,FALSE))</f>
        <v/>
      </c>
      <c r="W151" s="160" t="str">
        <f>IF(W150="","",VLOOKUP(W150,'シフト記号表（勤務時間帯）'!$D$6:$X$47,21,FALSE))</f>
        <v/>
      </c>
      <c r="X151" s="160" t="str">
        <f>IF(X150="","",VLOOKUP(X150,'シフト記号表（勤務時間帯）'!$D$6:$X$47,21,FALSE))</f>
        <v/>
      </c>
      <c r="Y151" s="160" t="str">
        <f>IF(Y150="","",VLOOKUP(Y150,'シフト記号表（勤務時間帯）'!$D$6:$X$47,21,FALSE))</f>
        <v/>
      </c>
      <c r="Z151" s="160" t="str">
        <f>IF(Z150="","",VLOOKUP(Z150,'シフト記号表（勤務時間帯）'!$D$6:$X$47,21,FALSE))</f>
        <v/>
      </c>
      <c r="AA151" s="161" t="str">
        <f>IF(AA150="","",VLOOKUP(AA150,'シフト記号表（勤務時間帯）'!$D$6:$X$47,21,FALSE))</f>
        <v/>
      </c>
      <c r="AB151" s="159" t="str">
        <f>IF(AB150="","",VLOOKUP(AB150,'シフト記号表（勤務時間帯）'!$D$6:$X$47,21,FALSE))</f>
        <v/>
      </c>
      <c r="AC151" s="160" t="str">
        <f>IF(AC150="","",VLOOKUP(AC150,'シフト記号表（勤務時間帯）'!$D$6:$X$47,21,FALSE))</f>
        <v/>
      </c>
      <c r="AD151" s="160" t="str">
        <f>IF(AD150="","",VLOOKUP(AD150,'シフト記号表（勤務時間帯）'!$D$6:$X$47,21,FALSE))</f>
        <v/>
      </c>
      <c r="AE151" s="160" t="str">
        <f>IF(AE150="","",VLOOKUP(AE150,'シフト記号表（勤務時間帯）'!$D$6:$X$47,21,FALSE))</f>
        <v/>
      </c>
      <c r="AF151" s="160" t="str">
        <f>IF(AF150="","",VLOOKUP(AF150,'シフト記号表（勤務時間帯）'!$D$6:$X$47,21,FALSE))</f>
        <v/>
      </c>
      <c r="AG151" s="160" t="str">
        <f>IF(AG150="","",VLOOKUP(AG150,'シフト記号表（勤務時間帯）'!$D$6:$X$47,21,FALSE))</f>
        <v/>
      </c>
      <c r="AH151" s="161" t="str">
        <f>IF(AH150="","",VLOOKUP(AH150,'シフト記号表（勤務時間帯）'!$D$6:$X$47,21,FALSE))</f>
        <v/>
      </c>
      <c r="AI151" s="159" t="str">
        <f>IF(AI150="","",VLOOKUP(AI150,'シフト記号表（勤務時間帯）'!$D$6:$X$47,21,FALSE))</f>
        <v/>
      </c>
      <c r="AJ151" s="160" t="str">
        <f>IF(AJ150="","",VLOOKUP(AJ150,'シフト記号表（勤務時間帯）'!$D$6:$X$47,21,FALSE))</f>
        <v/>
      </c>
      <c r="AK151" s="160" t="str">
        <f>IF(AK150="","",VLOOKUP(AK150,'シフト記号表（勤務時間帯）'!$D$6:$X$47,21,FALSE))</f>
        <v/>
      </c>
      <c r="AL151" s="160" t="str">
        <f>IF(AL150="","",VLOOKUP(AL150,'シフト記号表（勤務時間帯）'!$D$6:$X$47,21,FALSE))</f>
        <v/>
      </c>
      <c r="AM151" s="160" t="str">
        <f>IF(AM150="","",VLOOKUP(AM150,'シフト記号表（勤務時間帯）'!$D$6:$X$47,21,FALSE))</f>
        <v/>
      </c>
      <c r="AN151" s="160" t="str">
        <f>IF(AN150="","",VLOOKUP(AN150,'シフト記号表（勤務時間帯）'!$D$6:$X$47,21,FALSE))</f>
        <v/>
      </c>
      <c r="AO151" s="161" t="str">
        <f>IF(AO150="","",VLOOKUP(AO150,'シフト記号表（勤務時間帯）'!$D$6:$X$47,21,FALSE))</f>
        <v/>
      </c>
      <c r="AP151" s="159" t="str">
        <f>IF(AP150="","",VLOOKUP(AP150,'シフト記号表（勤務時間帯）'!$D$6:$X$47,21,FALSE))</f>
        <v/>
      </c>
      <c r="AQ151" s="160" t="str">
        <f>IF(AQ150="","",VLOOKUP(AQ150,'シフト記号表（勤務時間帯）'!$D$6:$X$47,21,FALSE))</f>
        <v/>
      </c>
      <c r="AR151" s="160" t="str">
        <f>IF(AR150="","",VLOOKUP(AR150,'シフト記号表（勤務時間帯）'!$D$6:$X$47,21,FALSE))</f>
        <v/>
      </c>
      <c r="AS151" s="160" t="str">
        <f>IF(AS150="","",VLOOKUP(AS150,'シフト記号表（勤務時間帯）'!$D$6:$X$47,21,FALSE))</f>
        <v/>
      </c>
      <c r="AT151" s="160" t="str">
        <f>IF(AT150="","",VLOOKUP(AT150,'シフト記号表（勤務時間帯）'!$D$6:$X$47,21,FALSE))</f>
        <v/>
      </c>
      <c r="AU151" s="160" t="str">
        <f>IF(AU150="","",VLOOKUP(AU150,'シフト記号表（勤務時間帯）'!$D$6:$X$47,21,FALSE))</f>
        <v/>
      </c>
      <c r="AV151" s="161" t="str">
        <f>IF(AV150="","",VLOOKUP(AV150,'シフト記号表（勤務時間帯）'!$D$6:$X$47,21,FALSE))</f>
        <v/>
      </c>
      <c r="AW151" s="159" t="str">
        <f>IF(AW150="","",VLOOKUP(AW150,'シフト記号表（勤務時間帯）'!$D$6:$X$47,21,FALSE))</f>
        <v/>
      </c>
      <c r="AX151" s="160" t="str">
        <f>IF(AX150="","",VLOOKUP(AX150,'シフト記号表（勤務時間帯）'!$D$6:$X$47,21,FALSE))</f>
        <v/>
      </c>
      <c r="AY151" s="160" t="str">
        <f>IF(AY150="","",VLOOKUP(AY150,'シフト記号表（勤務時間帯）'!$D$6:$X$47,21,FALSE))</f>
        <v/>
      </c>
      <c r="AZ151" s="1199">
        <f>IF($BC$3="４週",SUM(U151:AV151),IF($BC$3="暦月",SUM(U151:AY151),""))</f>
        <v>0</v>
      </c>
      <c r="BA151" s="1200"/>
      <c r="BB151" s="1201">
        <f>IF($BC$3="４週",AZ151/4,IF($BC$3="暦月",(AZ151/($BC$8/7)),""))</f>
        <v>0</v>
      </c>
      <c r="BC151" s="1200"/>
      <c r="BD151" s="1193"/>
      <c r="BE151" s="1194"/>
      <c r="BF151" s="1194"/>
      <c r="BG151" s="1194"/>
      <c r="BH151" s="1195"/>
    </row>
    <row r="152" spans="2:60" ht="20.25" customHeight="1">
      <c r="B152" s="98"/>
      <c r="C152" s="1177"/>
      <c r="D152" s="1178"/>
      <c r="E152" s="1179"/>
      <c r="F152" s="136"/>
      <c r="G152" s="99">
        <f>C150</f>
        <v>0</v>
      </c>
      <c r="H152" s="1189"/>
      <c r="I152" s="1165"/>
      <c r="J152" s="1166"/>
      <c r="K152" s="1166"/>
      <c r="L152" s="1167"/>
      <c r="M152" s="1155"/>
      <c r="N152" s="1156"/>
      <c r="O152" s="1157"/>
      <c r="P152" s="155" t="s">
        <v>73</v>
      </c>
      <c r="Q152" s="23"/>
      <c r="R152" s="23"/>
      <c r="S152" s="15"/>
      <c r="T152" s="50"/>
      <c r="U152" s="162" t="str">
        <f>IF(U150="","",VLOOKUP(U150,'シフト記号表（勤務時間帯）'!$D$6:$Z$47,23,FALSE))</f>
        <v/>
      </c>
      <c r="V152" s="163" t="str">
        <f>IF(V150="","",VLOOKUP(V150,'シフト記号表（勤務時間帯）'!$D$6:$Z$47,23,FALSE))</f>
        <v/>
      </c>
      <c r="W152" s="163" t="str">
        <f>IF(W150="","",VLOOKUP(W150,'シフト記号表（勤務時間帯）'!$D$6:$Z$47,23,FALSE))</f>
        <v/>
      </c>
      <c r="X152" s="163" t="str">
        <f>IF(X150="","",VLOOKUP(X150,'シフト記号表（勤務時間帯）'!$D$6:$Z$47,23,FALSE))</f>
        <v/>
      </c>
      <c r="Y152" s="163" t="str">
        <f>IF(Y150="","",VLOOKUP(Y150,'シフト記号表（勤務時間帯）'!$D$6:$Z$47,23,FALSE))</f>
        <v/>
      </c>
      <c r="Z152" s="163" t="str">
        <f>IF(Z150="","",VLOOKUP(Z150,'シフト記号表（勤務時間帯）'!$D$6:$Z$47,23,FALSE))</f>
        <v/>
      </c>
      <c r="AA152" s="164" t="str">
        <f>IF(AA150="","",VLOOKUP(AA150,'シフト記号表（勤務時間帯）'!$D$6:$Z$47,23,FALSE))</f>
        <v/>
      </c>
      <c r="AB152" s="162" t="str">
        <f>IF(AB150="","",VLOOKUP(AB150,'シフト記号表（勤務時間帯）'!$D$6:$Z$47,23,FALSE))</f>
        <v/>
      </c>
      <c r="AC152" s="163" t="str">
        <f>IF(AC150="","",VLOOKUP(AC150,'シフト記号表（勤務時間帯）'!$D$6:$Z$47,23,FALSE))</f>
        <v/>
      </c>
      <c r="AD152" s="163" t="str">
        <f>IF(AD150="","",VLOOKUP(AD150,'シフト記号表（勤務時間帯）'!$D$6:$Z$47,23,FALSE))</f>
        <v/>
      </c>
      <c r="AE152" s="163" t="str">
        <f>IF(AE150="","",VLOOKUP(AE150,'シフト記号表（勤務時間帯）'!$D$6:$Z$47,23,FALSE))</f>
        <v/>
      </c>
      <c r="AF152" s="163" t="str">
        <f>IF(AF150="","",VLOOKUP(AF150,'シフト記号表（勤務時間帯）'!$D$6:$Z$47,23,FALSE))</f>
        <v/>
      </c>
      <c r="AG152" s="163" t="str">
        <f>IF(AG150="","",VLOOKUP(AG150,'シフト記号表（勤務時間帯）'!$D$6:$Z$47,23,FALSE))</f>
        <v/>
      </c>
      <c r="AH152" s="164" t="str">
        <f>IF(AH150="","",VLOOKUP(AH150,'シフト記号表（勤務時間帯）'!$D$6:$Z$47,23,FALSE))</f>
        <v/>
      </c>
      <c r="AI152" s="162" t="str">
        <f>IF(AI150="","",VLOOKUP(AI150,'シフト記号表（勤務時間帯）'!$D$6:$Z$47,23,FALSE))</f>
        <v/>
      </c>
      <c r="AJ152" s="163" t="str">
        <f>IF(AJ150="","",VLOOKUP(AJ150,'シフト記号表（勤務時間帯）'!$D$6:$Z$47,23,FALSE))</f>
        <v/>
      </c>
      <c r="AK152" s="163" t="str">
        <f>IF(AK150="","",VLOOKUP(AK150,'シフト記号表（勤務時間帯）'!$D$6:$Z$47,23,FALSE))</f>
        <v/>
      </c>
      <c r="AL152" s="163" t="str">
        <f>IF(AL150="","",VLOOKUP(AL150,'シフト記号表（勤務時間帯）'!$D$6:$Z$47,23,FALSE))</f>
        <v/>
      </c>
      <c r="AM152" s="163" t="str">
        <f>IF(AM150="","",VLOOKUP(AM150,'シフト記号表（勤務時間帯）'!$D$6:$Z$47,23,FALSE))</f>
        <v/>
      </c>
      <c r="AN152" s="163" t="str">
        <f>IF(AN150="","",VLOOKUP(AN150,'シフト記号表（勤務時間帯）'!$D$6:$Z$47,23,FALSE))</f>
        <v/>
      </c>
      <c r="AO152" s="164" t="str">
        <f>IF(AO150="","",VLOOKUP(AO150,'シフト記号表（勤務時間帯）'!$D$6:$Z$47,23,FALSE))</f>
        <v/>
      </c>
      <c r="AP152" s="162" t="str">
        <f>IF(AP150="","",VLOOKUP(AP150,'シフト記号表（勤務時間帯）'!$D$6:$Z$47,23,FALSE))</f>
        <v/>
      </c>
      <c r="AQ152" s="163" t="str">
        <f>IF(AQ150="","",VLOOKUP(AQ150,'シフト記号表（勤務時間帯）'!$D$6:$Z$47,23,FALSE))</f>
        <v/>
      </c>
      <c r="AR152" s="163" t="str">
        <f>IF(AR150="","",VLOOKUP(AR150,'シフト記号表（勤務時間帯）'!$D$6:$Z$47,23,FALSE))</f>
        <v/>
      </c>
      <c r="AS152" s="163" t="str">
        <f>IF(AS150="","",VLOOKUP(AS150,'シフト記号表（勤務時間帯）'!$D$6:$Z$47,23,FALSE))</f>
        <v/>
      </c>
      <c r="AT152" s="163" t="str">
        <f>IF(AT150="","",VLOOKUP(AT150,'シフト記号表（勤務時間帯）'!$D$6:$Z$47,23,FALSE))</f>
        <v/>
      </c>
      <c r="AU152" s="163" t="str">
        <f>IF(AU150="","",VLOOKUP(AU150,'シフト記号表（勤務時間帯）'!$D$6:$Z$47,23,FALSE))</f>
        <v/>
      </c>
      <c r="AV152" s="164" t="str">
        <f>IF(AV150="","",VLOOKUP(AV150,'シフト記号表（勤務時間帯）'!$D$6:$Z$47,23,FALSE))</f>
        <v/>
      </c>
      <c r="AW152" s="162" t="str">
        <f>IF(AW150="","",VLOOKUP(AW150,'シフト記号表（勤務時間帯）'!$D$6:$Z$47,23,FALSE))</f>
        <v/>
      </c>
      <c r="AX152" s="163" t="str">
        <f>IF(AX150="","",VLOOKUP(AX150,'シフト記号表（勤務時間帯）'!$D$6:$Z$47,23,FALSE))</f>
        <v/>
      </c>
      <c r="AY152" s="163" t="str">
        <f>IF(AY150="","",VLOOKUP(AY150,'シフト記号表（勤務時間帯）'!$D$6:$Z$47,23,FALSE))</f>
        <v/>
      </c>
      <c r="AZ152" s="1202">
        <f>IF($BC$3="４週",SUM(U152:AV152),IF($BC$3="暦月",SUM(U152:AY152),""))</f>
        <v>0</v>
      </c>
      <c r="BA152" s="1203"/>
      <c r="BB152" s="1204">
        <f>IF($BC$3="４週",AZ152/4,IF($BC$3="暦月",(AZ152/($BC$8/7)),""))</f>
        <v>0</v>
      </c>
      <c r="BC152" s="1203"/>
      <c r="BD152" s="1196"/>
      <c r="BE152" s="1197"/>
      <c r="BF152" s="1197"/>
      <c r="BG152" s="1197"/>
      <c r="BH152" s="1198"/>
    </row>
    <row r="153" spans="2:60" ht="20.25" customHeight="1">
      <c r="B153" s="100"/>
      <c r="C153" s="1171"/>
      <c r="D153" s="1172"/>
      <c r="E153" s="1173"/>
      <c r="F153" s="137"/>
      <c r="G153" s="101"/>
      <c r="H153" s="1247"/>
      <c r="I153" s="1159"/>
      <c r="J153" s="1160"/>
      <c r="K153" s="1160"/>
      <c r="L153" s="1161"/>
      <c r="M153" s="1149"/>
      <c r="N153" s="1150"/>
      <c r="O153" s="1151"/>
      <c r="P153" s="40" t="s">
        <v>18</v>
      </c>
      <c r="Q153" s="41"/>
      <c r="R153" s="41"/>
      <c r="S153" s="42"/>
      <c r="T153" s="53"/>
      <c r="U153" s="165"/>
      <c r="V153" s="166"/>
      <c r="W153" s="166"/>
      <c r="X153" s="166"/>
      <c r="Y153" s="166"/>
      <c r="Z153" s="166"/>
      <c r="AA153" s="167"/>
      <c r="AB153" s="165"/>
      <c r="AC153" s="166"/>
      <c r="AD153" s="166"/>
      <c r="AE153" s="166"/>
      <c r="AF153" s="166"/>
      <c r="AG153" s="166"/>
      <c r="AH153" s="167"/>
      <c r="AI153" s="165"/>
      <c r="AJ153" s="166"/>
      <c r="AK153" s="166"/>
      <c r="AL153" s="166"/>
      <c r="AM153" s="166"/>
      <c r="AN153" s="166"/>
      <c r="AO153" s="167"/>
      <c r="AP153" s="165"/>
      <c r="AQ153" s="166"/>
      <c r="AR153" s="166"/>
      <c r="AS153" s="166"/>
      <c r="AT153" s="166"/>
      <c r="AU153" s="166"/>
      <c r="AV153" s="167"/>
      <c r="AW153" s="165"/>
      <c r="AX153" s="166"/>
      <c r="AY153" s="166"/>
      <c r="AZ153" s="1158"/>
      <c r="BA153" s="1146"/>
      <c r="BB153" s="1145"/>
      <c r="BC153" s="1146"/>
      <c r="BD153" s="1190"/>
      <c r="BE153" s="1191"/>
      <c r="BF153" s="1191"/>
      <c r="BG153" s="1191"/>
      <c r="BH153" s="1192"/>
    </row>
    <row r="154" spans="2:60" ht="20.25" customHeight="1">
      <c r="B154" s="96">
        <f>B151+1</f>
        <v>45</v>
      </c>
      <c r="C154" s="1174"/>
      <c r="D154" s="1175"/>
      <c r="E154" s="1176"/>
      <c r="F154" s="95">
        <f>C153</f>
        <v>0</v>
      </c>
      <c r="G154" s="97"/>
      <c r="H154" s="1184"/>
      <c r="I154" s="1162"/>
      <c r="J154" s="1163"/>
      <c r="K154" s="1163"/>
      <c r="L154" s="1164"/>
      <c r="M154" s="1152"/>
      <c r="N154" s="1153"/>
      <c r="O154" s="1154"/>
      <c r="P154" s="20" t="s">
        <v>72</v>
      </c>
      <c r="Q154" s="21"/>
      <c r="R154" s="21"/>
      <c r="S154" s="16"/>
      <c r="T154" s="46"/>
      <c r="U154" s="159" t="str">
        <f>IF(U153="","",VLOOKUP(U153,'シフト記号表（勤務時間帯）'!$D$6:$X$47,21,FALSE))</f>
        <v/>
      </c>
      <c r="V154" s="160" t="str">
        <f>IF(V153="","",VLOOKUP(V153,'シフト記号表（勤務時間帯）'!$D$6:$X$47,21,FALSE))</f>
        <v/>
      </c>
      <c r="W154" s="160" t="str">
        <f>IF(W153="","",VLOOKUP(W153,'シフト記号表（勤務時間帯）'!$D$6:$X$47,21,FALSE))</f>
        <v/>
      </c>
      <c r="X154" s="160" t="str">
        <f>IF(X153="","",VLOOKUP(X153,'シフト記号表（勤務時間帯）'!$D$6:$X$47,21,FALSE))</f>
        <v/>
      </c>
      <c r="Y154" s="160" t="str">
        <f>IF(Y153="","",VLOOKUP(Y153,'シフト記号表（勤務時間帯）'!$D$6:$X$47,21,FALSE))</f>
        <v/>
      </c>
      <c r="Z154" s="160" t="str">
        <f>IF(Z153="","",VLOOKUP(Z153,'シフト記号表（勤務時間帯）'!$D$6:$X$47,21,FALSE))</f>
        <v/>
      </c>
      <c r="AA154" s="161" t="str">
        <f>IF(AA153="","",VLOOKUP(AA153,'シフト記号表（勤務時間帯）'!$D$6:$X$47,21,FALSE))</f>
        <v/>
      </c>
      <c r="AB154" s="159" t="str">
        <f>IF(AB153="","",VLOOKUP(AB153,'シフト記号表（勤務時間帯）'!$D$6:$X$47,21,FALSE))</f>
        <v/>
      </c>
      <c r="AC154" s="160" t="str">
        <f>IF(AC153="","",VLOOKUP(AC153,'シフト記号表（勤務時間帯）'!$D$6:$X$47,21,FALSE))</f>
        <v/>
      </c>
      <c r="AD154" s="160" t="str">
        <f>IF(AD153="","",VLOOKUP(AD153,'シフト記号表（勤務時間帯）'!$D$6:$X$47,21,FALSE))</f>
        <v/>
      </c>
      <c r="AE154" s="160" t="str">
        <f>IF(AE153="","",VLOOKUP(AE153,'シフト記号表（勤務時間帯）'!$D$6:$X$47,21,FALSE))</f>
        <v/>
      </c>
      <c r="AF154" s="160" t="str">
        <f>IF(AF153="","",VLOOKUP(AF153,'シフト記号表（勤務時間帯）'!$D$6:$X$47,21,FALSE))</f>
        <v/>
      </c>
      <c r="AG154" s="160" t="str">
        <f>IF(AG153="","",VLOOKUP(AG153,'シフト記号表（勤務時間帯）'!$D$6:$X$47,21,FALSE))</f>
        <v/>
      </c>
      <c r="AH154" s="161" t="str">
        <f>IF(AH153="","",VLOOKUP(AH153,'シフト記号表（勤務時間帯）'!$D$6:$X$47,21,FALSE))</f>
        <v/>
      </c>
      <c r="AI154" s="159" t="str">
        <f>IF(AI153="","",VLOOKUP(AI153,'シフト記号表（勤務時間帯）'!$D$6:$X$47,21,FALSE))</f>
        <v/>
      </c>
      <c r="AJ154" s="160" t="str">
        <f>IF(AJ153="","",VLOOKUP(AJ153,'シフト記号表（勤務時間帯）'!$D$6:$X$47,21,FALSE))</f>
        <v/>
      </c>
      <c r="AK154" s="160" t="str">
        <f>IF(AK153="","",VLOOKUP(AK153,'シフト記号表（勤務時間帯）'!$D$6:$X$47,21,FALSE))</f>
        <v/>
      </c>
      <c r="AL154" s="160" t="str">
        <f>IF(AL153="","",VLOOKUP(AL153,'シフト記号表（勤務時間帯）'!$D$6:$X$47,21,FALSE))</f>
        <v/>
      </c>
      <c r="AM154" s="160" t="str">
        <f>IF(AM153="","",VLOOKUP(AM153,'シフト記号表（勤務時間帯）'!$D$6:$X$47,21,FALSE))</f>
        <v/>
      </c>
      <c r="AN154" s="160" t="str">
        <f>IF(AN153="","",VLOOKUP(AN153,'シフト記号表（勤務時間帯）'!$D$6:$X$47,21,FALSE))</f>
        <v/>
      </c>
      <c r="AO154" s="161" t="str">
        <f>IF(AO153="","",VLOOKUP(AO153,'シフト記号表（勤務時間帯）'!$D$6:$X$47,21,FALSE))</f>
        <v/>
      </c>
      <c r="AP154" s="159" t="str">
        <f>IF(AP153="","",VLOOKUP(AP153,'シフト記号表（勤務時間帯）'!$D$6:$X$47,21,FALSE))</f>
        <v/>
      </c>
      <c r="AQ154" s="160" t="str">
        <f>IF(AQ153="","",VLOOKUP(AQ153,'シフト記号表（勤務時間帯）'!$D$6:$X$47,21,FALSE))</f>
        <v/>
      </c>
      <c r="AR154" s="160" t="str">
        <f>IF(AR153="","",VLOOKUP(AR153,'シフト記号表（勤務時間帯）'!$D$6:$X$47,21,FALSE))</f>
        <v/>
      </c>
      <c r="AS154" s="160" t="str">
        <f>IF(AS153="","",VLOOKUP(AS153,'シフト記号表（勤務時間帯）'!$D$6:$X$47,21,FALSE))</f>
        <v/>
      </c>
      <c r="AT154" s="160" t="str">
        <f>IF(AT153="","",VLOOKUP(AT153,'シフト記号表（勤務時間帯）'!$D$6:$X$47,21,FALSE))</f>
        <v/>
      </c>
      <c r="AU154" s="160" t="str">
        <f>IF(AU153="","",VLOOKUP(AU153,'シフト記号表（勤務時間帯）'!$D$6:$X$47,21,FALSE))</f>
        <v/>
      </c>
      <c r="AV154" s="161" t="str">
        <f>IF(AV153="","",VLOOKUP(AV153,'シフト記号表（勤務時間帯）'!$D$6:$X$47,21,FALSE))</f>
        <v/>
      </c>
      <c r="AW154" s="159" t="str">
        <f>IF(AW153="","",VLOOKUP(AW153,'シフト記号表（勤務時間帯）'!$D$6:$X$47,21,FALSE))</f>
        <v/>
      </c>
      <c r="AX154" s="160" t="str">
        <f>IF(AX153="","",VLOOKUP(AX153,'シフト記号表（勤務時間帯）'!$D$6:$X$47,21,FALSE))</f>
        <v/>
      </c>
      <c r="AY154" s="160" t="str">
        <f>IF(AY153="","",VLOOKUP(AY153,'シフト記号表（勤務時間帯）'!$D$6:$X$47,21,FALSE))</f>
        <v/>
      </c>
      <c r="AZ154" s="1199">
        <f>IF($BC$3="４週",SUM(U154:AV154),IF($BC$3="暦月",SUM(U154:AY154),""))</f>
        <v>0</v>
      </c>
      <c r="BA154" s="1200"/>
      <c r="BB154" s="1201">
        <f>IF($BC$3="４週",AZ154/4,IF($BC$3="暦月",(AZ154/($BC$8/7)),""))</f>
        <v>0</v>
      </c>
      <c r="BC154" s="1200"/>
      <c r="BD154" s="1193"/>
      <c r="BE154" s="1194"/>
      <c r="BF154" s="1194"/>
      <c r="BG154" s="1194"/>
      <c r="BH154" s="1195"/>
    </row>
    <row r="155" spans="2:60" ht="20.25" customHeight="1">
      <c r="B155" s="98"/>
      <c r="C155" s="1177"/>
      <c r="D155" s="1178"/>
      <c r="E155" s="1179"/>
      <c r="F155" s="136"/>
      <c r="G155" s="99">
        <f>C153</f>
        <v>0</v>
      </c>
      <c r="H155" s="1189"/>
      <c r="I155" s="1165"/>
      <c r="J155" s="1166"/>
      <c r="K155" s="1166"/>
      <c r="L155" s="1167"/>
      <c r="M155" s="1155"/>
      <c r="N155" s="1156"/>
      <c r="O155" s="1157"/>
      <c r="P155" s="155" t="s">
        <v>73</v>
      </c>
      <c r="Q155" s="23"/>
      <c r="R155" s="23"/>
      <c r="S155" s="15"/>
      <c r="T155" s="50"/>
      <c r="U155" s="162" t="str">
        <f>IF(U153="","",VLOOKUP(U153,'シフト記号表（勤務時間帯）'!$D$6:$Z$47,23,FALSE))</f>
        <v/>
      </c>
      <c r="V155" s="163" t="str">
        <f>IF(V153="","",VLOOKUP(V153,'シフト記号表（勤務時間帯）'!$D$6:$Z$47,23,FALSE))</f>
        <v/>
      </c>
      <c r="W155" s="163" t="str">
        <f>IF(W153="","",VLOOKUP(W153,'シフト記号表（勤務時間帯）'!$D$6:$Z$47,23,FALSE))</f>
        <v/>
      </c>
      <c r="X155" s="163" t="str">
        <f>IF(X153="","",VLOOKUP(X153,'シフト記号表（勤務時間帯）'!$D$6:$Z$47,23,FALSE))</f>
        <v/>
      </c>
      <c r="Y155" s="163" t="str">
        <f>IF(Y153="","",VLOOKUP(Y153,'シフト記号表（勤務時間帯）'!$D$6:$Z$47,23,FALSE))</f>
        <v/>
      </c>
      <c r="Z155" s="163" t="str">
        <f>IF(Z153="","",VLOOKUP(Z153,'シフト記号表（勤務時間帯）'!$D$6:$Z$47,23,FALSE))</f>
        <v/>
      </c>
      <c r="AA155" s="164" t="str">
        <f>IF(AA153="","",VLOOKUP(AA153,'シフト記号表（勤務時間帯）'!$D$6:$Z$47,23,FALSE))</f>
        <v/>
      </c>
      <c r="AB155" s="162" t="str">
        <f>IF(AB153="","",VLOOKUP(AB153,'シフト記号表（勤務時間帯）'!$D$6:$Z$47,23,FALSE))</f>
        <v/>
      </c>
      <c r="AC155" s="163" t="str">
        <f>IF(AC153="","",VLOOKUP(AC153,'シフト記号表（勤務時間帯）'!$D$6:$Z$47,23,FALSE))</f>
        <v/>
      </c>
      <c r="AD155" s="163" t="str">
        <f>IF(AD153="","",VLOOKUP(AD153,'シフト記号表（勤務時間帯）'!$D$6:$Z$47,23,FALSE))</f>
        <v/>
      </c>
      <c r="AE155" s="163" t="str">
        <f>IF(AE153="","",VLOOKUP(AE153,'シフト記号表（勤務時間帯）'!$D$6:$Z$47,23,FALSE))</f>
        <v/>
      </c>
      <c r="AF155" s="163" t="str">
        <f>IF(AF153="","",VLOOKUP(AF153,'シフト記号表（勤務時間帯）'!$D$6:$Z$47,23,FALSE))</f>
        <v/>
      </c>
      <c r="AG155" s="163" t="str">
        <f>IF(AG153="","",VLOOKUP(AG153,'シフト記号表（勤務時間帯）'!$D$6:$Z$47,23,FALSE))</f>
        <v/>
      </c>
      <c r="AH155" s="164" t="str">
        <f>IF(AH153="","",VLOOKUP(AH153,'シフト記号表（勤務時間帯）'!$D$6:$Z$47,23,FALSE))</f>
        <v/>
      </c>
      <c r="AI155" s="162" t="str">
        <f>IF(AI153="","",VLOOKUP(AI153,'シフト記号表（勤務時間帯）'!$D$6:$Z$47,23,FALSE))</f>
        <v/>
      </c>
      <c r="AJ155" s="163" t="str">
        <f>IF(AJ153="","",VLOOKUP(AJ153,'シフト記号表（勤務時間帯）'!$D$6:$Z$47,23,FALSE))</f>
        <v/>
      </c>
      <c r="AK155" s="163" t="str">
        <f>IF(AK153="","",VLOOKUP(AK153,'シフト記号表（勤務時間帯）'!$D$6:$Z$47,23,FALSE))</f>
        <v/>
      </c>
      <c r="AL155" s="163" t="str">
        <f>IF(AL153="","",VLOOKUP(AL153,'シフト記号表（勤務時間帯）'!$D$6:$Z$47,23,FALSE))</f>
        <v/>
      </c>
      <c r="AM155" s="163" t="str">
        <f>IF(AM153="","",VLOOKUP(AM153,'シフト記号表（勤務時間帯）'!$D$6:$Z$47,23,FALSE))</f>
        <v/>
      </c>
      <c r="AN155" s="163" t="str">
        <f>IF(AN153="","",VLOOKUP(AN153,'シフト記号表（勤務時間帯）'!$D$6:$Z$47,23,FALSE))</f>
        <v/>
      </c>
      <c r="AO155" s="164" t="str">
        <f>IF(AO153="","",VLOOKUP(AO153,'シフト記号表（勤務時間帯）'!$D$6:$Z$47,23,FALSE))</f>
        <v/>
      </c>
      <c r="AP155" s="162" t="str">
        <f>IF(AP153="","",VLOOKUP(AP153,'シフト記号表（勤務時間帯）'!$D$6:$Z$47,23,FALSE))</f>
        <v/>
      </c>
      <c r="AQ155" s="163" t="str">
        <f>IF(AQ153="","",VLOOKUP(AQ153,'シフト記号表（勤務時間帯）'!$D$6:$Z$47,23,FALSE))</f>
        <v/>
      </c>
      <c r="AR155" s="163" t="str">
        <f>IF(AR153="","",VLOOKUP(AR153,'シフト記号表（勤務時間帯）'!$D$6:$Z$47,23,FALSE))</f>
        <v/>
      </c>
      <c r="AS155" s="163" t="str">
        <f>IF(AS153="","",VLOOKUP(AS153,'シフト記号表（勤務時間帯）'!$D$6:$Z$47,23,FALSE))</f>
        <v/>
      </c>
      <c r="AT155" s="163" t="str">
        <f>IF(AT153="","",VLOOKUP(AT153,'シフト記号表（勤務時間帯）'!$D$6:$Z$47,23,FALSE))</f>
        <v/>
      </c>
      <c r="AU155" s="163" t="str">
        <f>IF(AU153="","",VLOOKUP(AU153,'シフト記号表（勤務時間帯）'!$D$6:$Z$47,23,FALSE))</f>
        <v/>
      </c>
      <c r="AV155" s="164" t="str">
        <f>IF(AV153="","",VLOOKUP(AV153,'シフト記号表（勤務時間帯）'!$D$6:$Z$47,23,FALSE))</f>
        <v/>
      </c>
      <c r="AW155" s="162" t="str">
        <f>IF(AW153="","",VLOOKUP(AW153,'シフト記号表（勤務時間帯）'!$D$6:$Z$47,23,FALSE))</f>
        <v/>
      </c>
      <c r="AX155" s="163" t="str">
        <f>IF(AX153="","",VLOOKUP(AX153,'シフト記号表（勤務時間帯）'!$D$6:$Z$47,23,FALSE))</f>
        <v/>
      </c>
      <c r="AY155" s="163" t="str">
        <f>IF(AY153="","",VLOOKUP(AY153,'シフト記号表（勤務時間帯）'!$D$6:$Z$47,23,FALSE))</f>
        <v/>
      </c>
      <c r="AZ155" s="1202">
        <f>IF($BC$3="４週",SUM(U155:AV155),IF($BC$3="暦月",SUM(U155:AY155),""))</f>
        <v>0</v>
      </c>
      <c r="BA155" s="1203"/>
      <c r="BB155" s="1204">
        <f>IF($BC$3="４週",AZ155/4,IF($BC$3="暦月",(AZ155/($BC$8/7)),""))</f>
        <v>0</v>
      </c>
      <c r="BC155" s="1203"/>
      <c r="BD155" s="1196"/>
      <c r="BE155" s="1197"/>
      <c r="BF155" s="1197"/>
      <c r="BG155" s="1197"/>
      <c r="BH155" s="1198"/>
    </row>
    <row r="156" spans="2:60" ht="20.25" customHeight="1">
      <c r="B156" s="100"/>
      <c r="C156" s="1171"/>
      <c r="D156" s="1172"/>
      <c r="E156" s="1173"/>
      <c r="F156" s="137"/>
      <c r="G156" s="101"/>
      <c r="H156" s="1247"/>
      <c r="I156" s="1159"/>
      <c r="J156" s="1160"/>
      <c r="K156" s="1160"/>
      <c r="L156" s="1161"/>
      <c r="M156" s="1149"/>
      <c r="N156" s="1150"/>
      <c r="O156" s="1151"/>
      <c r="P156" s="40" t="s">
        <v>18</v>
      </c>
      <c r="Q156" s="41"/>
      <c r="R156" s="41"/>
      <c r="S156" s="42"/>
      <c r="T156" s="53"/>
      <c r="U156" s="165"/>
      <c r="V156" s="166"/>
      <c r="W156" s="166"/>
      <c r="X156" s="166"/>
      <c r="Y156" s="166"/>
      <c r="Z156" s="166"/>
      <c r="AA156" s="167"/>
      <c r="AB156" s="165"/>
      <c r="AC156" s="166"/>
      <c r="AD156" s="166"/>
      <c r="AE156" s="166"/>
      <c r="AF156" s="166"/>
      <c r="AG156" s="166"/>
      <c r="AH156" s="167"/>
      <c r="AI156" s="165"/>
      <c r="AJ156" s="166"/>
      <c r="AK156" s="166"/>
      <c r="AL156" s="166"/>
      <c r="AM156" s="166"/>
      <c r="AN156" s="166"/>
      <c r="AO156" s="167"/>
      <c r="AP156" s="165"/>
      <c r="AQ156" s="166"/>
      <c r="AR156" s="166"/>
      <c r="AS156" s="166"/>
      <c r="AT156" s="166"/>
      <c r="AU156" s="166"/>
      <c r="AV156" s="167"/>
      <c r="AW156" s="165"/>
      <c r="AX156" s="166"/>
      <c r="AY156" s="166"/>
      <c r="AZ156" s="1158"/>
      <c r="BA156" s="1146"/>
      <c r="BB156" s="1145"/>
      <c r="BC156" s="1146"/>
      <c r="BD156" s="1190"/>
      <c r="BE156" s="1191"/>
      <c r="BF156" s="1191"/>
      <c r="BG156" s="1191"/>
      <c r="BH156" s="1192"/>
    </row>
    <row r="157" spans="2:60" ht="20.25" customHeight="1">
      <c r="B157" s="96">
        <f>B154+1</f>
        <v>46</v>
      </c>
      <c r="C157" s="1174"/>
      <c r="D157" s="1175"/>
      <c r="E157" s="1176"/>
      <c r="F157" s="95">
        <f>C156</f>
        <v>0</v>
      </c>
      <c r="G157" s="97"/>
      <c r="H157" s="1184"/>
      <c r="I157" s="1162"/>
      <c r="J157" s="1163"/>
      <c r="K157" s="1163"/>
      <c r="L157" s="1164"/>
      <c r="M157" s="1152"/>
      <c r="N157" s="1153"/>
      <c r="O157" s="1154"/>
      <c r="P157" s="20" t="s">
        <v>72</v>
      </c>
      <c r="Q157" s="21"/>
      <c r="R157" s="21"/>
      <c r="S157" s="16"/>
      <c r="T157" s="46"/>
      <c r="U157" s="159" t="str">
        <f>IF(U156="","",VLOOKUP(U156,'シフト記号表（勤務時間帯）'!$D$6:$X$47,21,FALSE))</f>
        <v/>
      </c>
      <c r="V157" s="160" t="str">
        <f>IF(V156="","",VLOOKUP(V156,'シフト記号表（勤務時間帯）'!$D$6:$X$47,21,FALSE))</f>
        <v/>
      </c>
      <c r="W157" s="160" t="str">
        <f>IF(W156="","",VLOOKUP(W156,'シフト記号表（勤務時間帯）'!$D$6:$X$47,21,FALSE))</f>
        <v/>
      </c>
      <c r="X157" s="160" t="str">
        <f>IF(X156="","",VLOOKUP(X156,'シフト記号表（勤務時間帯）'!$D$6:$X$47,21,FALSE))</f>
        <v/>
      </c>
      <c r="Y157" s="160" t="str">
        <f>IF(Y156="","",VLOOKUP(Y156,'シフト記号表（勤務時間帯）'!$D$6:$X$47,21,FALSE))</f>
        <v/>
      </c>
      <c r="Z157" s="160" t="str">
        <f>IF(Z156="","",VLOOKUP(Z156,'シフト記号表（勤務時間帯）'!$D$6:$X$47,21,FALSE))</f>
        <v/>
      </c>
      <c r="AA157" s="161" t="str">
        <f>IF(AA156="","",VLOOKUP(AA156,'シフト記号表（勤務時間帯）'!$D$6:$X$47,21,FALSE))</f>
        <v/>
      </c>
      <c r="AB157" s="159" t="str">
        <f>IF(AB156="","",VLOOKUP(AB156,'シフト記号表（勤務時間帯）'!$D$6:$X$47,21,FALSE))</f>
        <v/>
      </c>
      <c r="AC157" s="160" t="str">
        <f>IF(AC156="","",VLOOKUP(AC156,'シフト記号表（勤務時間帯）'!$D$6:$X$47,21,FALSE))</f>
        <v/>
      </c>
      <c r="AD157" s="160" t="str">
        <f>IF(AD156="","",VLOOKUP(AD156,'シフト記号表（勤務時間帯）'!$D$6:$X$47,21,FALSE))</f>
        <v/>
      </c>
      <c r="AE157" s="160" t="str">
        <f>IF(AE156="","",VLOOKUP(AE156,'シフト記号表（勤務時間帯）'!$D$6:$X$47,21,FALSE))</f>
        <v/>
      </c>
      <c r="AF157" s="160" t="str">
        <f>IF(AF156="","",VLOOKUP(AF156,'シフト記号表（勤務時間帯）'!$D$6:$X$47,21,FALSE))</f>
        <v/>
      </c>
      <c r="AG157" s="160" t="str">
        <f>IF(AG156="","",VLOOKUP(AG156,'シフト記号表（勤務時間帯）'!$D$6:$X$47,21,FALSE))</f>
        <v/>
      </c>
      <c r="AH157" s="161" t="str">
        <f>IF(AH156="","",VLOOKUP(AH156,'シフト記号表（勤務時間帯）'!$D$6:$X$47,21,FALSE))</f>
        <v/>
      </c>
      <c r="AI157" s="159" t="str">
        <f>IF(AI156="","",VLOOKUP(AI156,'シフト記号表（勤務時間帯）'!$D$6:$X$47,21,FALSE))</f>
        <v/>
      </c>
      <c r="AJ157" s="160" t="str">
        <f>IF(AJ156="","",VLOOKUP(AJ156,'シフト記号表（勤務時間帯）'!$D$6:$X$47,21,FALSE))</f>
        <v/>
      </c>
      <c r="AK157" s="160" t="str">
        <f>IF(AK156="","",VLOOKUP(AK156,'シフト記号表（勤務時間帯）'!$D$6:$X$47,21,FALSE))</f>
        <v/>
      </c>
      <c r="AL157" s="160" t="str">
        <f>IF(AL156="","",VLOOKUP(AL156,'シフト記号表（勤務時間帯）'!$D$6:$X$47,21,FALSE))</f>
        <v/>
      </c>
      <c r="AM157" s="160" t="str">
        <f>IF(AM156="","",VLOOKUP(AM156,'シフト記号表（勤務時間帯）'!$D$6:$X$47,21,FALSE))</f>
        <v/>
      </c>
      <c r="AN157" s="160" t="str">
        <f>IF(AN156="","",VLOOKUP(AN156,'シフト記号表（勤務時間帯）'!$D$6:$X$47,21,FALSE))</f>
        <v/>
      </c>
      <c r="AO157" s="161" t="str">
        <f>IF(AO156="","",VLOOKUP(AO156,'シフト記号表（勤務時間帯）'!$D$6:$X$47,21,FALSE))</f>
        <v/>
      </c>
      <c r="AP157" s="159" t="str">
        <f>IF(AP156="","",VLOOKUP(AP156,'シフト記号表（勤務時間帯）'!$D$6:$X$47,21,FALSE))</f>
        <v/>
      </c>
      <c r="AQ157" s="160" t="str">
        <f>IF(AQ156="","",VLOOKUP(AQ156,'シフト記号表（勤務時間帯）'!$D$6:$X$47,21,FALSE))</f>
        <v/>
      </c>
      <c r="AR157" s="160" t="str">
        <f>IF(AR156="","",VLOOKUP(AR156,'シフト記号表（勤務時間帯）'!$D$6:$X$47,21,FALSE))</f>
        <v/>
      </c>
      <c r="AS157" s="160" t="str">
        <f>IF(AS156="","",VLOOKUP(AS156,'シフト記号表（勤務時間帯）'!$D$6:$X$47,21,FALSE))</f>
        <v/>
      </c>
      <c r="AT157" s="160" t="str">
        <f>IF(AT156="","",VLOOKUP(AT156,'シフト記号表（勤務時間帯）'!$D$6:$X$47,21,FALSE))</f>
        <v/>
      </c>
      <c r="AU157" s="160" t="str">
        <f>IF(AU156="","",VLOOKUP(AU156,'シフト記号表（勤務時間帯）'!$D$6:$X$47,21,FALSE))</f>
        <v/>
      </c>
      <c r="AV157" s="161" t="str">
        <f>IF(AV156="","",VLOOKUP(AV156,'シフト記号表（勤務時間帯）'!$D$6:$X$47,21,FALSE))</f>
        <v/>
      </c>
      <c r="AW157" s="159" t="str">
        <f>IF(AW156="","",VLOOKUP(AW156,'シフト記号表（勤務時間帯）'!$D$6:$X$47,21,FALSE))</f>
        <v/>
      </c>
      <c r="AX157" s="160" t="str">
        <f>IF(AX156="","",VLOOKUP(AX156,'シフト記号表（勤務時間帯）'!$D$6:$X$47,21,FALSE))</f>
        <v/>
      </c>
      <c r="AY157" s="160" t="str">
        <f>IF(AY156="","",VLOOKUP(AY156,'シフト記号表（勤務時間帯）'!$D$6:$X$47,21,FALSE))</f>
        <v/>
      </c>
      <c r="AZ157" s="1199">
        <f>IF($BC$3="４週",SUM(U157:AV157),IF($BC$3="暦月",SUM(U157:AY157),""))</f>
        <v>0</v>
      </c>
      <c r="BA157" s="1200"/>
      <c r="BB157" s="1201">
        <f>IF($BC$3="４週",AZ157/4,IF($BC$3="暦月",(AZ157/($BC$8/7)),""))</f>
        <v>0</v>
      </c>
      <c r="BC157" s="1200"/>
      <c r="BD157" s="1193"/>
      <c r="BE157" s="1194"/>
      <c r="BF157" s="1194"/>
      <c r="BG157" s="1194"/>
      <c r="BH157" s="1195"/>
    </row>
    <row r="158" spans="2:60" ht="20.25" customHeight="1">
      <c r="B158" s="98"/>
      <c r="C158" s="1177"/>
      <c r="D158" s="1178"/>
      <c r="E158" s="1179"/>
      <c r="F158" s="136"/>
      <c r="G158" s="99">
        <f>C156</f>
        <v>0</v>
      </c>
      <c r="H158" s="1189"/>
      <c r="I158" s="1165"/>
      <c r="J158" s="1166"/>
      <c r="K158" s="1166"/>
      <c r="L158" s="1167"/>
      <c r="M158" s="1155"/>
      <c r="N158" s="1156"/>
      <c r="O158" s="1157"/>
      <c r="P158" s="155" t="s">
        <v>73</v>
      </c>
      <c r="Q158" s="23"/>
      <c r="R158" s="23"/>
      <c r="S158" s="15"/>
      <c r="T158" s="50"/>
      <c r="U158" s="162" t="str">
        <f>IF(U156="","",VLOOKUP(U156,'シフト記号表（勤務時間帯）'!$D$6:$Z$47,23,FALSE))</f>
        <v/>
      </c>
      <c r="V158" s="163" t="str">
        <f>IF(V156="","",VLOOKUP(V156,'シフト記号表（勤務時間帯）'!$D$6:$Z$47,23,FALSE))</f>
        <v/>
      </c>
      <c r="W158" s="163" t="str">
        <f>IF(W156="","",VLOOKUP(W156,'シフト記号表（勤務時間帯）'!$D$6:$Z$47,23,FALSE))</f>
        <v/>
      </c>
      <c r="X158" s="163" t="str">
        <f>IF(X156="","",VLOOKUP(X156,'シフト記号表（勤務時間帯）'!$D$6:$Z$47,23,FALSE))</f>
        <v/>
      </c>
      <c r="Y158" s="163" t="str">
        <f>IF(Y156="","",VLOOKUP(Y156,'シフト記号表（勤務時間帯）'!$D$6:$Z$47,23,FALSE))</f>
        <v/>
      </c>
      <c r="Z158" s="163" t="str">
        <f>IF(Z156="","",VLOOKUP(Z156,'シフト記号表（勤務時間帯）'!$D$6:$Z$47,23,FALSE))</f>
        <v/>
      </c>
      <c r="AA158" s="164" t="str">
        <f>IF(AA156="","",VLOOKUP(AA156,'シフト記号表（勤務時間帯）'!$D$6:$Z$47,23,FALSE))</f>
        <v/>
      </c>
      <c r="AB158" s="162" t="str">
        <f>IF(AB156="","",VLOOKUP(AB156,'シフト記号表（勤務時間帯）'!$D$6:$Z$47,23,FALSE))</f>
        <v/>
      </c>
      <c r="AC158" s="163" t="str">
        <f>IF(AC156="","",VLOOKUP(AC156,'シフト記号表（勤務時間帯）'!$D$6:$Z$47,23,FALSE))</f>
        <v/>
      </c>
      <c r="AD158" s="163" t="str">
        <f>IF(AD156="","",VLOOKUP(AD156,'シフト記号表（勤務時間帯）'!$D$6:$Z$47,23,FALSE))</f>
        <v/>
      </c>
      <c r="AE158" s="163" t="str">
        <f>IF(AE156="","",VLOOKUP(AE156,'シフト記号表（勤務時間帯）'!$D$6:$Z$47,23,FALSE))</f>
        <v/>
      </c>
      <c r="AF158" s="163" t="str">
        <f>IF(AF156="","",VLOOKUP(AF156,'シフト記号表（勤務時間帯）'!$D$6:$Z$47,23,FALSE))</f>
        <v/>
      </c>
      <c r="AG158" s="163" t="str">
        <f>IF(AG156="","",VLOOKUP(AG156,'シフト記号表（勤務時間帯）'!$D$6:$Z$47,23,FALSE))</f>
        <v/>
      </c>
      <c r="AH158" s="164" t="str">
        <f>IF(AH156="","",VLOOKUP(AH156,'シフト記号表（勤務時間帯）'!$D$6:$Z$47,23,FALSE))</f>
        <v/>
      </c>
      <c r="AI158" s="162" t="str">
        <f>IF(AI156="","",VLOOKUP(AI156,'シフト記号表（勤務時間帯）'!$D$6:$Z$47,23,FALSE))</f>
        <v/>
      </c>
      <c r="AJ158" s="163" t="str">
        <f>IF(AJ156="","",VLOOKUP(AJ156,'シフト記号表（勤務時間帯）'!$D$6:$Z$47,23,FALSE))</f>
        <v/>
      </c>
      <c r="AK158" s="163" t="str">
        <f>IF(AK156="","",VLOOKUP(AK156,'シフト記号表（勤務時間帯）'!$D$6:$Z$47,23,FALSE))</f>
        <v/>
      </c>
      <c r="AL158" s="163" t="str">
        <f>IF(AL156="","",VLOOKUP(AL156,'シフト記号表（勤務時間帯）'!$D$6:$Z$47,23,FALSE))</f>
        <v/>
      </c>
      <c r="AM158" s="163" t="str">
        <f>IF(AM156="","",VLOOKUP(AM156,'シフト記号表（勤務時間帯）'!$D$6:$Z$47,23,FALSE))</f>
        <v/>
      </c>
      <c r="AN158" s="163" t="str">
        <f>IF(AN156="","",VLOOKUP(AN156,'シフト記号表（勤務時間帯）'!$D$6:$Z$47,23,FALSE))</f>
        <v/>
      </c>
      <c r="AO158" s="164" t="str">
        <f>IF(AO156="","",VLOOKUP(AO156,'シフト記号表（勤務時間帯）'!$D$6:$Z$47,23,FALSE))</f>
        <v/>
      </c>
      <c r="AP158" s="162" t="str">
        <f>IF(AP156="","",VLOOKUP(AP156,'シフト記号表（勤務時間帯）'!$D$6:$Z$47,23,FALSE))</f>
        <v/>
      </c>
      <c r="AQ158" s="163" t="str">
        <f>IF(AQ156="","",VLOOKUP(AQ156,'シフト記号表（勤務時間帯）'!$D$6:$Z$47,23,FALSE))</f>
        <v/>
      </c>
      <c r="AR158" s="163" t="str">
        <f>IF(AR156="","",VLOOKUP(AR156,'シフト記号表（勤務時間帯）'!$D$6:$Z$47,23,FALSE))</f>
        <v/>
      </c>
      <c r="AS158" s="163" t="str">
        <f>IF(AS156="","",VLOOKUP(AS156,'シフト記号表（勤務時間帯）'!$D$6:$Z$47,23,FALSE))</f>
        <v/>
      </c>
      <c r="AT158" s="163" t="str">
        <f>IF(AT156="","",VLOOKUP(AT156,'シフト記号表（勤務時間帯）'!$D$6:$Z$47,23,FALSE))</f>
        <v/>
      </c>
      <c r="AU158" s="163" t="str">
        <f>IF(AU156="","",VLOOKUP(AU156,'シフト記号表（勤務時間帯）'!$D$6:$Z$47,23,FALSE))</f>
        <v/>
      </c>
      <c r="AV158" s="164" t="str">
        <f>IF(AV156="","",VLOOKUP(AV156,'シフト記号表（勤務時間帯）'!$D$6:$Z$47,23,FALSE))</f>
        <v/>
      </c>
      <c r="AW158" s="162" t="str">
        <f>IF(AW156="","",VLOOKUP(AW156,'シフト記号表（勤務時間帯）'!$D$6:$Z$47,23,FALSE))</f>
        <v/>
      </c>
      <c r="AX158" s="163" t="str">
        <f>IF(AX156="","",VLOOKUP(AX156,'シフト記号表（勤務時間帯）'!$D$6:$Z$47,23,FALSE))</f>
        <v/>
      </c>
      <c r="AY158" s="163" t="str">
        <f>IF(AY156="","",VLOOKUP(AY156,'シフト記号表（勤務時間帯）'!$D$6:$Z$47,23,FALSE))</f>
        <v/>
      </c>
      <c r="AZ158" s="1202">
        <f>IF($BC$3="４週",SUM(U158:AV158),IF($BC$3="暦月",SUM(U158:AY158),""))</f>
        <v>0</v>
      </c>
      <c r="BA158" s="1203"/>
      <c r="BB158" s="1204">
        <f>IF($BC$3="４週",AZ158/4,IF($BC$3="暦月",(AZ158/($BC$8/7)),""))</f>
        <v>0</v>
      </c>
      <c r="BC158" s="1203"/>
      <c r="BD158" s="1196"/>
      <c r="BE158" s="1197"/>
      <c r="BF158" s="1197"/>
      <c r="BG158" s="1197"/>
      <c r="BH158" s="1198"/>
    </row>
    <row r="159" spans="2:60" ht="20.25" customHeight="1">
      <c r="B159" s="100"/>
      <c r="C159" s="1171"/>
      <c r="D159" s="1172"/>
      <c r="E159" s="1173"/>
      <c r="F159" s="137"/>
      <c r="G159" s="101"/>
      <c r="H159" s="1247"/>
      <c r="I159" s="1159"/>
      <c r="J159" s="1160"/>
      <c r="K159" s="1160"/>
      <c r="L159" s="1161"/>
      <c r="M159" s="1149"/>
      <c r="N159" s="1150"/>
      <c r="O159" s="1151"/>
      <c r="P159" s="40" t="s">
        <v>18</v>
      </c>
      <c r="Q159" s="41"/>
      <c r="R159" s="41"/>
      <c r="S159" s="42"/>
      <c r="T159" s="53"/>
      <c r="U159" s="165"/>
      <c r="V159" s="166"/>
      <c r="W159" s="166"/>
      <c r="X159" s="166"/>
      <c r="Y159" s="166"/>
      <c r="Z159" s="166"/>
      <c r="AA159" s="167"/>
      <c r="AB159" s="165"/>
      <c r="AC159" s="166"/>
      <c r="AD159" s="166"/>
      <c r="AE159" s="166"/>
      <c r="AF159" s="166"/>
      <c r="AG159" s="166"/>
      <c r="AH159" s="167"/>
      <c r="AI159" s="165"/>
      <c r="AJ159" s="166"/>
      <c r="AK159" s="166"/>
      <c r="AL159" s="166"/>
      <c r="AM159" s="166"/>
      <c r="AN159" s="166"/>
      <c r="AO159" s="167"/>
      <c r="AP159" s="165"/>
      <c r="AQ159" s="166"/>
      <c r="AR159" s="166"/>
      <c r="AS159" s="166"/>
      <c r="AT159" s="166"/>
      <c r="AU159" s="166"/>
      <c r="AV159" s="167"/>
      <c r="AW159" s="165"/>
      <c r="AX159" s="166"/>
      <c r="AY159" s="166"/>
      <c r="AZ159" s="1158"/>
      <c r="BA159" s="1146"/>
      <c r="BB159" s="1145"/>
      <c r="BC159" s="1146"/>
      <c r="BD159" s="1190"/>
      <c r="BE159" s="1191"/>
      <c r="BF159" s="1191"/>
      <c r="BG159" s="1191"/>
      <c r="BH159" s="1192"/>
    </row>
    <row r="160" spans="2:60" ht="20.25" customHeight="1">
      <c r="B160" s="96">
        <f>B157+1</f>
        <v>47</v>
      </c>
      <c r="C160" s="1174"/>
      <c r="D160" s="1175"/>
      <c r="E160" s="1176"/>
      <c r="F160" s="95">
        <f>C159</f>
        <v>0</v>
      </c>
      <c r="G160" s="97"/>
      <c r="H160" s="1184"/>
      <c r="I160" s="1162"/>
      <c r="J160" s="1163"/>
      <c r="K160" s="1163"/>
      <c r="L160" s="1164"/>
      <c r="M160" s="1152"/>
      <c r="N160" s="1153"/>
      <c r="O160" s="1154"/>
      <c r="P160" s="20" t="s">
        <v>72</v>
      </c>
      <c r="Q160" s="21"/>
      <c r="R160" s="21"/>
      <c r="S160" s="16"/>
      <c r="T160" s="46"/>
      <c r="U160" s="159" t="str">
        <f>IF(U159="","",VLOOKUP(U159,'シフト記号表（勤務時間帯）'!$D$6:$X$47,21,FALSE))</f>
        <v/>
      </c>
      <c r="V160" s="160" t="str">
        <f>IF(V159="","",VLOOKUP(V159,'シフト記号表（勤務時間帯）'!$D$6:$X$47,21,FALSE))</f>
        <v/>
      </c>
      <c r="W160" s="160" t="str">
        <f>IF(W159="","",VLOOKUP(W159,'シフト記号表（勤務時間帯）'!$D$6:$X$47,21,FALSE))</f>
        <v/>
      </c>
      <c r="X160" s="160" t="str">
        <f>IF(X159="","",VLOOKUP(X159,'シフト記号表（勤務時間帯）'!$D$6:$X$47,21,FALSE))</f>
        <v/>
      </c>
      <c r="Y160" s="160" t="str">
        <f>IF(Y159="","",VLOOKUP(Y159,'シフト記号表（勤務時間帯）'!$D$6:$X$47,21,FALSE))</f>
        <v/>
      </c>
      <c r="Z160" s="160" t="str">
        <f>IF(Z159="","",VLOOKUP(Z159,'シフト記号表（勤務時間帯）'!$D$6:$X$47,21,FALSE))</f>
        <v/>
      </c>
      <c r="AA160" s="161" t="str">
        <f>IF(AA159="","",VLOOKUP(AA159,'シフト記号表（勤務時間帯）'!$D$6:$X$47,21,FALSE))</f>
        <v/>
      </c>
      <c r="AB160" s="159" t="str">
        <f>IF(AB159="","",VLOOKUP(AB159,'シフト記号表（勤務時間帯）'!$D$6:$X$47,21,FALSE))</f>
        <v/>
      </c>
      <c r="AC160" s="160" t="str">
        <f>IF(AC159="","",VLOOKUP(AC159,'シフト記号表（勤務時間帯）'!$D$6:$X$47,21,FALSE))</f>
        <v/>
      </c>
      <c r="AD160" s="160" t="str">
        <f>IF(AD159="","",VLOOKUP(AD159,'シフト記号表（勤務時間帯）'!$D$6:$X$47,21,FALSE))</f>
        <v/>
      </c>
      <c r="AE160" s="160" t="str">
        <f>IF(AE159="","",VLOOKUP(AE159,'シフト記号表（勤務時間帯）'!$D$6:$X$47,21,FALSE))</f>
        <v/>
      </c>
      <c r="AF160" s="160" t="str">
        <f>IF(AF159="","",VLOOKUP(AF159,'シフト記号表（勤務時間帯）'!$D$6:$X$47,21,FALSE))</f>
        <v/>
      </c>
      <c r="AG160" s="160" t="str">
        <f>IF(AG159="","",VLOOKUP(AG159,'シフト記号表（勤務時間帯）'!$D$6:$X$47,21,FALSE))</f>
        <v/>
      </c>
      <c r="AH160" s="161" t="str">
        <f>IF(AH159="","",VLOOKUP(AH159,'シフト記号表（勤務時間帯）'!$D$6:$X$47,21,FALSE))</f>
        <v/>
      </c>
      <c r="AI160" s="159" t="str">
        <f>IF(AI159="","",VLOOKUP(AI159,'シフト記号表（勤務時間帯）'!$D$6:$X$47,21,FALSE))</f>
        <v/>
      </c>
      <c r="AJ160" s="160" t="str">
        <f>IF(AJ159="","",VLOOKUP(AJ159,'シフト記号表（勤務時間帯）'!$D$6:$X$47,21,FALSE))</f>
        <v/>
      </c>
      <c r="AK160" s="160" t="str">
        <f>IF(AK159="","",VLOOKUP(AK159,'シフト記号表（勤務時間帯）'!$D$6:$X$47,21,FALSE))</f>
        <v/>
      </c>
      <c r="AL160" s="160" t="str">
        <f>IF(AL159="","",VLOOKUP(AL159,'シフト記号表（勤務時間帯）'!$D$6:$X$47,21,FALSE))</f>
        <v/>
      </c>
      <c r="AM160" s="160" t="str">
        <f>IF(AM159="","",VLOOKUP(AM159,'シフト記号表（勤務時間帯）'!$D$6:$X$47,21,FALSE))</f>
        <v/>
      </c>
      <c r="AN160" s="160" t="str">
        <f>IF(AN159="","",VLOOKUP(AN159,'シフト記号表（勤務時間帯）'!$D$6:$X$47,21,FALSE))</f>
        <v/>
      </c>
      <c r="AO160" s="161" t="str">
        <f>IF(AO159="","",VLOOKUP(AO159,'シフト記号表（勤務時間帯）'!$D$6:$X$47,21,FALSE))</f>
        <v/>
      </c>
      <c r="AP160" s="159" t="str">
        <f>IF(AP159="","",VLOOKUP(AP159,'シフト記号表（勤務時間帯）'!$D$6:$X$47,21,FALSE))</f>
        <v/>
      </c>
      <c r="AQ160" s="160" t="str">
        <f>IF(AQ159="","",VLOOKUP(AQ159,'シフト記号表（勤務時間帯）'!$D$6:$X$47,21,FALSE))</f>
        <v/>
      </c>
      <c r="AR160" s="160" t="str">
        <f>IF(AR159="","",VLOOKUP(AR159,'シフト記号表（勤務時間帯）'!$D$6:$X$47,21,FALSE))</f>
        <v/>
      </c>
      <c r="AS160" s="160" t="str">
        <f>IF(AS159="","",VLOOKUP(AS159,'シフト記号表（勤務時間帯）'!$D$6:$X$47,21,FALSE))</f>
        <v/>
      </c>
      <c r="AT160" s="160" t="str">
        <f>IF(AT159="","",VLOOKUP(AT159,'シフト記号表（勤務時間帯）'!$D$6:$X$47,21,FALSE))</f>
        <v/>
      </c>
      <c r="AU160" s="160" t="str">
        <f>IF(AU159="","",VLOOKUP(AU159,'シフト記号表（勤務時間帯）'!$D$6:$X$47,21,FALSE))</f>
        <v/>
      </c>
      <c r="AV160" s="161" t="str">
        <f>IF(AV159="","",VLOOKUP(AV159,'シフト記号表（勤務時間帯）'!$D$6:$X$47,21,FALSE))</f>
        <v/>
      </c>
      <c r="AW160" s="159" t="str">
        <f>IF(AW159="","",VLOOKUP(AW159,'シフト記号表（勤務時間帯）'!$D$6:$X$47,21,FALSE))</f>
        <v/>
      </c>
      <c r="AX160" s="160" t="str">
        <f>IF(AX159="","",VLOOKUP(AX159,'シフト記号表（勤務時間帯）'!$D$6:$X$47,21,FALSE))</f>
        <v/>
      </c>
      <c r="AY160" s="160" t="str">
        <f>IF(AY159="","",VLOOKUP(AY159,'シフト記号表（勤務時間帯）'!$D$6:$X$47,21,FALSE))</f>
        <v/>
      </c>
      <c r="AZ160" s="1199">
        <f>IF($BC$3="４週",SUM(U160:AV160),IF($BC$3="暦月",SUM(U160:AY160),""))</f>
        <v>0</v>
      </c>
      <c r="BA160" s="1200"/>
      <c r="BB160" s="1201">
        <f>IF($BC$3="４週",AZ160/4,IF($BC$3="暦月",(AZ160/($BC$8/7)),""))</f>
        <v>0</v>
      </c>
      <c r="BC160" s="1200"/>
      <c r="BD160" s="1193"/>
      <c r="BE160" s="1194"/>
      <c r="BF160" s="1194"/>
      <c r="BG160" s="1194"/>
      <c r="BH160" s="1195"/>
    </row>
    <row r="161" spans="2:60" ht="20.25" customHeight="1">
      <c r="B161" s="98"/>
      <c r="C161" s="1177"/>
      <c r="D161" s="1178"/>
      <c r="E161" s="1179"/>
      <c r="F161" s="136"/>
      <c r="G161" s="99">
        <f>C159</f>
        <v>0</v>
      </c>
      <c r="H161" s="1189"/>
      <c r="I161" s="1165"/>
      <c r="J161" s="1166"/>
      <c r="K161" s="1166"/>
      <c r="L161" s="1167"/>
      <c r="M161" s="1155"/>
      <c r="N161" s="1156"/>
      <c r="O161" s="1157"/>
      <c r="P161" s="155" t="s">
        <v>73</v>
      </c>
      <c r="Q161" s="23"/>
      <c r="R161" s="23"/>
      <c r="S161" s="15"/>
      <c r="T161" s="50"/>
      <c r="U161" s="162" t="str">
        <f>IF(U159="","",VLOOKUP(U159,'シフト記号表（勤務時間帯）'!$D$6:$Z$47,23,FALSE))</f>
        <v/>
      </c>
      <c r="V161" s="163" t="str">
        <f>IF(V159="","",VLOOKUP(V159,'シフト記号表（勤務時間帯）'!$D$6:$Z$47,23,FALSE))</f>
        <v/>
      </c>
      <c r="W161" s="163" t="str">
        <f>IF(W159="","",VLOOKUP(W159,'シフト記号表（勤務時間帯）'!$D$6:$Z$47,23,FALSE))</f>
        <v/>
      </c>
      <c r="X161" s="163" t="str">
        <f>IF(X159="","",VLOOKUP(X159,'シフト記号表（勤務時間帯）'!$D$6:$Z$47,23,FALSE))</f>
        <v/>
      </c>
      <c r="Y161" s="163" t="str">
        <f>IF(Y159="","",VLOOKUP(Y159,'シフト記号表（勤務時間帯）'!$D$6:$Z$47,23,FALSE))</f>
        <v/>
      </c>
      <c r="Z161" s="163" t="str">
        <f>IF(Z159="","",VLOOKUP(Z159,'シフト記号表（勤務時間帯）'!$D$6:$Z$47,23,FALSE))</f>
        <v/>
      </c>
      <c r="AA161" s="164" t="str">
        <f>IF(AA159="","",VLOOKUP(AA159,'シフト記号表（勤務時間帯）'!$D$6:$Z$47,23,FALSE))</f>
        <v/>
      </c>
      <c r="AB161" s="162" t="str">
        <f>IF(AB159="","",VLOOKUP(AB159,'シフト記号表（勤務時間帯）'!$D$6:$Z$47,23,FALSE))</f>
        <v/>
      </c>
      <c r="AC161" s="163" t="str">
        <f>IF(AC159="","",VLOOKUP(AC159,'シフト記号表（勤務時間帯）'!$D$6:$Z$47,23,FALSE))</f>
        <v/>
      </c>
      <c r="AD161" s="163" t="str">
        <f>IF(AD159="","",VLOOKUP(AD159,'シフト記号表（勤務時間帯）'!$D$6:$Z$47,23,FALSE))</f>
        <v/>
      </c>
      <c r="AE161" s="163" t="str">
        <f>IF(AE159="","",VLOOKUP(AE159,'シフト記号表（勤務時間帯）'!$D$6:$Z$47,23,FALSE))</f>
        <v/>
      </c>
      <c r="AF161" s="163" t="str">
        <f>IF(AF159="","",VLOOKUP(AF159,'シフト記号表（勤務時間帯）'!$D$6:$Z$47,23,FALSE))</f>
        <v/>
      </c>
      <c r="AG161" s="163" t="str">
        <f>IF(AG159="","",VLOOKUP(AG159,'シフト記号表（勤務時間帯）'!$D$6:$Z$47,23,FALSE))</f>
        <v/>
      </c>
      <c r="AH161" s="164" t="str">
        <f>IF(AH159="","",VLOOKUP(AH159,'シフト記号表（勤務時間帯）'!$D$6:$Z$47,23,FALSE))</f>
        <v/>
      </c>
      <c r="AI161" s="162" t="str">
        <f>IF(AI159="","",VLOOKUP(AI159,'シフト記号表（勤務時間帯）'!$D$6:$Z$47,23,FALSE))</f>
        <v/>
      </c>
      <c r="AJ161" s="163" t="str">
        <f>IF(AJ159="","",VLOOKUP(AJ159,'シフト記号表（勤務時間帯）'!$D$6:$Z$47,23,FALSE))</f>
        <v/>
      </c>
      <c r="AK161" s="163" t="str">
        <f>IF(AK159="","",VLOOKUP(AK159,'シフト記号表（勤務時間帯）'!$D$6:$Z$47,23,FALSE))</f>
        <v/>
      </c>
      <c r="AL161" s="163" t="str">
        <f>IF(AL159="","",VLOOKUP(AL159,'シフト記号表（勤務時間帯）'!$D$6:$Z$47,23,FALSE))</f>
        <v/>
      </c>
      <c r="AM161" s="163" t="str">
        <f>IF(AM159="","",VLOOKUP(AM159,'シフト記号表（勤務時間帯）'!$D$6:$Z$47,23,FALSE))</f>
        <v/>
      </c>
      <c r="AN161" s="163" t="str">
        <f>IF(AN159="","",VLOOKUP(AN159,'シフト記号表（勤務時間帯）'!$D$6:$Z$47,23,FALSE))</f>
        <v/>
      </c>
      <c r="AO161" s="164" t="str">
        <f>IF(AO159="","",VLOOKUP(AO159,'シフト記号表（勤務時間帯）'!$D$6:$Z$47,23,FALSE))</f>
        <v/>
      </c>
      <c r="AP161" s="162" t="str">
        <f>IF(AP159="","",VLOOKUP(AP159,'シフト記号表（勤務時間帯）'!$D$6:$Z$47,23,FALSE))</f>
        <v/>
      </c>
      <c r="AQ161" s="163" t="str">
        <f>IF(AQ159="","",VLOOKUP(AQ159,'シフト記号表（勤務時間帯）'!$D$6:$Z$47,23,FALSE))</f>
        <v/>
      </c>
      <c r="AR161" s="163" t="str">
        <f>IF(AR159="","",VLOOKUP(AR159,'シフト記号表（勤務時間帯）'!$D$6:$Z$47,23,FALSE))</f>
        <v/>
      </c>
      <c r="AS161" s="163" t="str">
        <f>IF(AS159="","",VLOOKUP(AS159,'シフト記号表（勤務時間帯）'!$D$6:$Z$47,23,FALSE))</f>
        <v/>
      </c>
      <c r="AT161" s="163" t="str">
        <f>IF(AT159="","",VLOOKUP(AT159,'シフト記号表（勤務時間帯）'!$D$6:$Z$47,23,FALSE))</f>
        <v/>
      </c>
      <c r="AU161" s="163" t="str">
        <f>IF(AU159="","",VLOOKUP(AU159,'シフト記号表（勤務時間帯）'!$D$6:$Z$47,23,FALSE))</f>
        <v/>
      </c>
      <c r="AV161" s="164" t="str">
        <f>IF(AV159="","",VLOOKUP(AV159,'シフト記号表（勤務時間帯）'!$D$6:$Z$47,23,FALSE))</f>
        <v/>
      </c>
      <c r="AW161" s="162" t="str">
        <f>IF(AW159="","",VLOOKUP(AW159,'シフト記号表（勤務時間帯）'!$D$6:$Z$47,23,FALSE))</f>
        <v/>
      </c>
      <c r="AX161" s="163" t="str">
        <f>IF(AX159="","",VLOOKUP(AX159,'シフト記号表（勤務時間帯）'!$D$6:$Z$47,23,FALSE))</f>
        <v/>
      </c>
      <c r="AY161" s="163" t="str">
        <f>IF(AY159="","",VLOOKUP(AY159,'シフト記号表（勤務時間帯）'!$D$6:$Z$47,23,FALSE))</f>
        <v/>
      </c>
      <c r="AZ161" s="1202">
        <f>IF($BC$3="４週",SUM(U161:AV161),IF($BC$3="暦月",SUM(U161:AY161),""))</f>
        <v>0</v>
      </c>
      <c r="BA161" s="1203"/>
      <c r="BB161" s="1204">
        <f>IF($BC$3="４週",AZ161/4,IF($BC$3="暦月",(AZ161/($BC$8/7)),""))</f>
        <v>0</v>
      </c>
      <c r="BC161" s="1203"/>
      <c r="BD161" s="1196"/>
      <c r="BE161" s="1197"/>
      <c r="BF161" s="1197"/>
      <c r="BG161" s="1197"/>
      <c r="BH161" s="1198"/>
    </row>
    <row r="162" spans="2:60" ht="20.25" customHeight="1">
      <c r="B162" s="100"/>
      <c r="C162" s="1171"/>
      <c r="D162" s="1172"/>
      <c r="E162" s="1173"/>
      <c r="F162" s="137"/>
      <c r="G162" s="101"/>
      <c r="H162" s="1247"/>
      <c r="I162" s="1159"/>
      <c r="J162" s="1160"/>
      <c r="K162" s="1160"/>
      <c r="L162" s="1161"/>
      <c r="M162" s="1149"/>
      <c r="N162" s="1150"/>
      <c r="O162" s="1151"/>
      <c r="P162" s="40" t="s">
        <v>18</v>
      </c>
      <c r="Q162" s="41"/>
      <c r="R162" s="41"/>
      <c r="S162" s="42"/>
      <c r="T162" s="53"/>
      <c r="U162" s="165"/>
      <c r="V162" s="166"/>
      <c r="W162" s="166"/>
      <c r="X162" s="166"/>
      <c r="Y162" s="166"/>
      <c r="Z162" s="166"/>
      <c r="AA162" s="167"/>
      <c r="AB162" s="165"/>
      <c r="AC162" s="166"/>
      <c r="AD162" s="166"/>
      <c r="AE162" s="166"/>
      <c r="AF162" s="166"/>
      <c r="AG162" s="166"/>
      <c r="AH162" s="167"/>
      <c r="AI162" s="165"/>
      <c r="AJ162" s="166"/>
      <c r="AK162" s="166"/>
      <c r="AL162" s="166"/>
      <c r="AM162" s="166"/>
      <c r="AN162" s="166"/>
      <c r="AO162" s="167"/>
      <c r="AP162" s="165"/>
      <c r="AQ162" s="166"/>
      <c r="AR162" s="166"/>
      <c r="AS162" s="166"/>
      <c r="AT162" s="166"/>
      <c r="AU162" s="166"/>
      <c r="AV162" s="167"/>
      <c r="AW162" s="165"/>
      <c r="AX162" s="166"/>
      <c r="AY162" s="166"/>
      <c r="AZ162" s="1158"/>
      <c r="BA162" s="1146"/>
      <c r="BB162" s="1145"/>
      <c r="BC162" s="1146"/>
      <c r="BD162" s="1190"/>
      <c r="BE162" s="1191"/>
      <c r="BF162" s="1191"/>
      <c r="BG162" s="1191"/>
      <c r="BH162" s="1192"/>
    </row>
    <row r="163" spans="2:60" ht="20.25" customHeight="1">
      <c r="B163" s="96">
        <f>B160+1</f>
        <v>48</v>
      </c>
      <c r="C163" s="1174"/>
      <c r="D163" s="1175"/>
      <c r="E163" s="1176"/>
      <c r="F163" s="95">
        <f>C162</f>
        <v>0</v>
      </c>
      <c r="G163" s="97"/>
      <c r="H163" s="1184"/>
      <c r="I163" s="1162"/>
      <c r="J163" s="1163"/>
      <c r="K163" s="1163"/>
      <c r="L163" s="1164"/>
      <c r="M163" s="1152"/>
      <c r="N163" s="1153"/>
      <c r="O163" s="1154"/>
      <c r="P163" s="20" t="s">
        <v>72</v>
      </c>
      <c r="Q163" s="21"/>
      <c r="R163" s="21"/>
      <c r="S163" s="16"/>
      <c r="T163" s="46"/>
      <c r="U163" s="159" t="str">
        <f>IF(U162="","",VLOOKUP(U162,'シフト記号表（勤務時間帯）'!$D$6:$X$47,21,FALSE))</f>
        <v/>
      </c>
      <c r="V163" s="160" t="str">
        <f>IF(V162="","",VLOOKUP(V162,'シフト記号表（勤務時間帯）'!$D$6:$X$47,21,FALSE))</f>
        <v/>
      </c>
      <c r="W163" s="160" t="str">
        <f>IF(W162="","",VLOOKUP(W162,'シフト記号表（勤務時間帯）'!$D$6:$X$47,21,FALSE))</f>
        <v/>
      </c>
      <c r="X163" s="160" t="str">
        <f>IF(X162="","",VLOOKUP(X162,'シフト記号表（勤務時間帯）'!$D$6:$X$47,21,FALSE))</f>
        <v/>
      </c>
      <c r="Y163" s="160" t="str">
        <f>IF(Y162="","",VLOOKUP(Y162,'シフト記号表（勤務時間帯）'!$D$6:$X$47,21,FALSE))</f>
        <v/>
      </c>
      <c r="Z163" s="160" t="str">
        <f>IF(Z162="","",VLOOKUP(Z162,'シフト記号表（勤務時間帯）'!$D$6:$X$47,21,FALSE))</f>
        <v/>
      </c>
      <c r="AA163" s="161" t="str">
        <f>IF(AA162="","",VLOOKUP(AA162,'シフト記号表（勤務時間帯）'!$D$6:$X$47,21,FALSE))</f>
        <v/>
      </c>
      <c r="AB163" s="159" t="str">
        <f>IF(AB162="","",VLOOKUP(AB162,'シフト記号表（勤務時間帯）'!$D$6:$X$47,21,FALSE))</f>
        <v/>
      </c>
      <c r="AC163" s="160" t="str">
        <f>IF(AC162="","",VLOOKUP(AC162,'シフト記号表（勤務時間帯）'!$D$6:$X$47,21,FALSE))</f>
        <v/>
      </c>
      <c r="AD163" s="160" t="str">
        <f>IF(AD162="","",VLOOKUP(AD162,'シフト記号表（勤務時間帯）'!$D$6:$X$47,21,FALSE))</f>
        <v/>
      </c>
      <c r="AE163" s="160" t="str">
        <f>IF(AE162="","",VLOOKUP(AE162,'シフト記号表（勤務時間帯）'!$D$6:$X$47,21,FALSE))</f>
        <v/>
      </c>
      <c r="AF163" s="160" t="str">
        <f>IF(AF162="","",VLOOKUP(AF162,'シフト記号表（勤務時間帯）'!$D$6:$X$47,21,FALSE))</f>
        <v/>
      </c>
      <c r="AG163" s="160" t="str">
        <f>IF(AG162="","",VLOOKUP(AG162,'シフト記号表（勤務時間帯）'!$D$6:$X$47,21,FALSE))</f>
        <v/>
      </c>
      <c r="AH163" s="161" t="str">
        <f>IF(AH162="","",VLOOKUP(AH162,'シフト記号表（勤務時間帯）'!$D$6:$X$47,21,FALSE))</f>
        <v/>
      </c>
      <c r="AI163" s="159" t="str">
        <f>IF(AI162="","",VLOOKUP(AI162,'シフト記号表（勤務時間帯）'!$D$6:$X$47,21,FALSE))</f>
        <v/>
      </c>
      <c r="AJ163" s="160" t="str">
        <f>IF(AJ162="","",VLOOKUP(AJ162,'シフト記号表（勤務時間帯）'!$D$6:$X$47,21,FALSE))</f>
        <v/>
      </c>
      <c r="AK163" s="160" t="str">
        <f>IF(AK162="","",VLOOKUP(AK162,'シフト記号表（勤務時間帯）'!$D$6:$X$47,21,FALSE))</f>
        <v/>
      </c>
      <c r="AL163" s="160" t="str">
        <f>IF(AL162="","",VLOOKUP(AL162,'シフト記号表（勤務時間帯）'!$D$6:$X$47,21,FALSE))</f>
        <v/>
      </c>
      <c r="AM163" s="160" t="str">
        <f>IF(AM162="","",VLOOKUP(AM162,'シフト記号表（勤務時間帯）'!$D$6:$X$47,21,FALSE))</f>
        <v/>
      </c>
      <c r="AN163" s="160" t="str">
        <f>IF(AN162="","",VLOOKUP(AN162,'シフト記号表（勤務時間帯）'!$D$6:$X$47,21,FALSE))</f>
        <v/>
      </c>
      <c r="AO163" s="161" t="str">
        <f>IF(AO162="","",VLOOKUP(AO162,'シフト記号表（勤務時間帯）'!$D$6:$X$47,21,FALSE))</f>
        <v/>
      </c>
      <c r="AP163" s="159" t="str">
        <f>IF(AP162="","",VLOOKUP(AP162,'シフト記号表（勤務時間帯）'!$D$6:$X$47,21,FALSE))</f>
        <v/>
      </c>
      <c r="AQ163" s="160" t="str">
        <f>IF(AQ162="","",VLOOKUP(AQ162,'シフト記号表（勤務時間帯）'!$D$6:$X$47,21,FALSE))</f>
        <v/>
      </c>
      <c r="AR163" s="160" t="str">
        <f>IF(AR162="","",VLOOKUP(AR162,'シフト記号表（勤務時間帯）'!$D$6:$X$47,21,FALSE))</f>
        <v/>
      </c>
      <c r="AS163" s="160" t="str">
        <f>IF(AS162="","",VLOOKUP(AS162,'シフト記号表（勤務時間帯）'!$D$6:$X$47,21,FALSE))</f>
        <v/>
      </c>
      <c r="AT163" s="160" t="str">
        <f>IF(AT162="","",VLOOKUP(AT162,'シフト記号表（勤務時間帯）'!$D$6:$X$47,21,FALSE))</f>
        <v/>
      </c>
      <c r="AU163" s="160" t="str">
        <f>IF(AU162="","",VLOOKUP(AU162,'シフト記号表（勤務時間帯）'!$D$6:$X$47,21,FALSE))</f>
        <v/>
      </c>
      <c r="AV163" s="161" t="str">
        <f>IF(AV162="","",VLOOKUP(AV162,'シフト記号表（勤務時間帯）'!$D$6:$X$47,21,FALSE))</f>
        <v/>
      </c>
      <c r="AW163" s="159" t="str">
        <f>IF(AW162="","",VLOOKUP(AW162,'シフト記号表（勤務時間帯）'!$D$6:$X$47,21,FALSE))</f>
        <v/>
      </c>
      <c r="AX163" s="160" t="str">
        <f>IF(AX162="","",VLOOKUP(AX162,'シフト記号表（勤務時間帯）'!$D$6:$X$47,21,FALSE))</f>
        <v/>
      </c>
      <c r="AY163" s="160" t="str">
        <f>IF(AY162="","",VLOOKUP(AY162,'シフト記号表（勤務時間帯）'!$D$6:$X$47,21,FALSE))</f>
        <v/>
      </c>
      <c r="AZ163" s="1199">
        <f>IF($BC$3="４週",SUM(U163:AV163),IF($BC$3="暦月",SUM(U163:AY163),""))</f>
        <v>0</v>
      </c>
      <c r="BA163" s="1200"/>
      <c r="BB163" s="1201">
        <f>IF($BC$3="４週",AZ163/4,IF($BC$3="暦月",(AZ163/($BC$8/7)),""))</f>
        <v>0</v>
      </c>
      <c r="BC163" s="1200"/>
      <c r="BD163" s="1193"/>
      <c r="BE163" s="1194"/>
      <c r="BF163" s="1194"/>
      <c r="BG163" s="1194"/>
      <c r="BH163" s="1195"/>
    </row>
    <row r="164" spans="2:60" ht="20.25" customHeight="1">
      <c r="B164" s="98"/>
      <c r="C164" s="1177"/>
      <c r="D164" s="1178"/>
      <c r="E164" s="1179"/>
      <c r="F164" s="136"/>
      <c r="G164" s="99">
        <f>C162</f>
        <v>0</v>
      </c>
      <c r="H164" s="1189"/>
      <c r="I164" s="1165"/>
      <c r="J164" s="1166"/>
      <c r="K164" s="1166"/>
      <c r="L164" s="1167"/>
      <c r="M164" s="1155"/>
      <c r="N164" s="1156"/>
      <c r="O164" s="1157"/>
      <c r="P164" s="155" t="s">
        <v>73</v>
      </c>
      <c r="Q164" s="23"/>
      <c r="R164" s="23"/>
      <c r="S164" s="15"/>
      <c r="T164" s="50"/>
      <c r="U164" s="162" t="str">
        <f>IF(U162="","",VLOOKUP(U162,'シフト記号表（勤務時間帯）'!$D$6:$Z$47,23,FALSE))</f>
        <v/>
      </c>
      <c r="V164" s="163" t="str">
        <f>IF(V162="","",VLOOKUP(V162,'シフト記号表（勤務時間帯）'!$D$6:$Z$47,23,FALSE))</f>
        <v/>
      </c>
      <c r="W164" s="163" t="str">
        <f>IF(W162="","",VLOOKUP(W162,'シフト記号表（勤務時間帯）'!$D$6:$Z$47,23,FALSE))</f>
        <v/>
      </c>
      <c r="X164" s="163" t="str">
        <f>IF(X162="","",VLOOKUP(X162,'シフト記号表（勤務時間帯）'!$D$6:$Z$47,23,FALSE))</f>
        <v/>
      </c>
      <c r="Y164" s="163" t="str">
        <f>IF(Y162="","",VLOOKUP(Y162,'シフト記号表（勤務時間帯）'!$D$6:$Z$47,23,FALSE))</f>
        <v/>
      </c>
      <c r="Z164" s="163" t="str">
        <f>IF(Z162="","",VLOOKUP(Z162,'シフト記号表（勤務時間帯）'!$D$6:$Z$47,23,FALSE))</f>
        <v/>
      </c>
      <c r="AA164" s="164" t="str">
        <f>IF(AA162="","",VLOOKUP(AA162,'シフト記号表（勤務時間帯）'!$D$6:$Z$47,23,FALSE))</f>
        <v/>
      </c>
      <c r="AB164" s="162" t="str">
        <f>IF(AB162="","",VLOOKUP(AB162,'シフト記号表（勤務時間帯）'!$D$6:$Z$47,23,FALSE))</f>
        <v/>
      </c>
      <c r="AC164" s="163" t="str">
        <f>IF(AC162="","",VLOOKUP(AC162,'シフト記号表（勤務時間帯）'!$D$6:$Z$47,23,FALSE))</f>
        <v/>
      </c>
      <c r="AD164" s="163" t="str">
        <f>IF(AD162="","",VLOOKUP(AD162,'シフト記号表（勤務時間帯）'!$D$6:$Z$47,23,FALSE))</f>
        <v/>
      </c>
      <c r="AE164" s="163" t="str">
        <f>IF(AE162="","",VLOOKUP(AE162,'シフト記号表（勤務時間帯）'!$D$6:$Z$47,23,FALSE))</f>
        <v/>
      </c>
      <c r="AF164" s="163" t="str">
        <f>IF(AF162="","",VLOOKUP(AF162,'シフト記号表（勤務時間帯）'!$D$6:$Z$47,23,FALSE))</f>
        <v/>
      </c>
      <c r="AG164" s="163" t="str">
        <f>IF(AG162="","",VLOOKUP(AG162,'シフト記号表（勤務時間帯）'!$D$6:$Z$47,23,FALSE))</f>
        <v/>
      </c>
      <c r="AH164" s="164" t="str">
        <f>IF(AH162="","",VLOOKUP(AH162,'シフト記号表（勤務時間帯）'!$D$6:$Z$47,23,FALSE))</f>
        <v/>
      </c>
      <c r="AI164" s="162" t="str">
        <f>IF(AI162="","",VLOOKUP(AI162,'シフト記号表（勤務時間帯）'!$D$6:$Z$47,23,FALSE))</f>
        <v/>
      </c>
      <c r="AJ164" s="163" t="str">
        <f>IF(AJ162="","",VLOOKUP(AJ162,'シフト記号表（勤務時間帯）'!$D$6:$Z$47,23,FALSE))</f>
        <v/>
      </c>
      <c r="AK164" s="163" t="str">
        <f>IF(AK162="","",VLOOKUP(AK162,'シフト記号表（勤務時間帯）'!$D$6:$Z$47,23,FALSE))</f>
        <v/>
      </c>
      <c r="AL164" s="163" t="str">
        <f>IF(AL162="","",VLOOKUP(AL162,'シフト記号表（勤務時間帯）'!$D$6:$Z$47,23,FALSE))</f>
        <v/>
      </c>
      <c r="AM164" s="163" t="str">
        <f>IF(AM162="","",VLOOKUP(AM162,'シフト記号表（勤務時間帯）'!$D$6:$Z$47,23,FALSE))</f>
        <v/>
      </c>
      <c r="AN164" s="163" t="str">
        <f>IF(AN162="","",VLOOKUP(AN162,'シフト記号表（勤務時間帯）'!$D$6:$Z$47,23,FALSE))</f>
        <v/>
      </c>
      <c r="AO164" s="164" t="str">
        <f>IF(AO162="","",VLOOKUP(AO162,'シフト記号表（勤務時間帯）'!$D$6:$Z$47,23,FALSE))</f>
        <v/>
      </c>
      <c r="AP164" s="162" t="str">
        <f>IF(AP162="","",VLOOKUP(AP162,'シフト記号表（勤務時間帯）'!$D$6:$Z$47,23,FALSE))</f>
        <v/>
      </c>
      <c r="AQ164" s="163" t="str">
        <f>IF(AQ162="","",VLOOKUP(AQ162,'シフト記号表（勤務時間帯）'!$D$6:$Z$47,23,FALSE))</f>
        <v/>
      </c>
      <c r="AR164" s="163" t="str">
        <f>IF(AR162="","",VLOOKUP(AR162,'シフト記号表（勤務時間帯）'!$D$6:$Z$47,23,FALSE))</f>
        <v/>
      </c>
      <c r="AS164" s="163" t="str">
        <f>IF(AS162="","",VLOOKUP(AS162,'シフト記号表（勤務時間帯）'!$D$6:$Z$47,23,FALSE))</f>
        <v/>
      </c>
      <c r="AT164" s="163" t="str">
        <f>IF(AT162="","",VLOOKUP(AT162,'シフト記号表（勤務時間帯）'!$D$6:$Z$47,23,FALSE))</f>
        <v/>
      </c>
      <c r="AU164" s="163" t="str">
        <f>IF(AU162="","",VLOOKUP(AU162,'シフト記号表（勤務時間帯）'!$D$6:$Z$47,23,FALSE))</f>
        <v/>
      </c>
      <c r="AV164" s="164" t="str">
        <f>IF(AV162="","",VLOOKUP(AV162,'シフト記号表（勤務時間帯）'!$D$6:$Z$47,23,FALSE))</f>
        <v/>
      </c>
      <c r="AW164" s="162" t="str">
        <f>IF(AW162="","",VLOOKUP(AW162,'シフト記号表（勤務時間帯）'!$D$6:$Z$47,23,FALSE))</f>
        <v/>
      </c>
      <c r="AX164" s="163" t="str">
        <f>IF(AX162="","",VLOOKUP(AX162,'シフト記号表（勤務時間帯）'!$D$6:$Z$47,23,FALSE))</f>
        <v/>
      </c>
      <c r="AY164" s="163" t="str">
        <f>IF(AY162="","",VLOOKUP(AY162,'シフト記号表（勤務時間帯）'!$D$6:$Z$47,23,FALSE))</f>
        <v/>
      </c>
      <c r="AZ164" s="1202">
        <f>IF($BC$3="４週",SUM(U164:AV164),IF($BC$3="暦月",SUM(U164:AY164),""))</f>
        <v>0</v>
      </c>
      <c r="BA164" s="1203"/>
      <c r="BB164" s="1204">
        <f>IF($BC$3="４週",AZ164/4,IF($BC$3="暦月",(AZ164/($BC$8/7)),""))</f>
        <v>0</v>
      </c>
      <c r="BC164" s="1203"/>
      <c r="BD164" s="1196"/>
      <c r="BE164" s="1197"/>
      <c r="BF164" s="1197"/>
      <c r="BG164" s="1197"/>
      <c r="BH164" s="1198"/>
    </row>
    <row r="165" spans="2:60" ht="20.25" customHeight="1">
      <c r="B165" s="100"/>
      <c r="C165" s="1171"/>
      <c r="D165" s="1172"/>
      <c r="E165" s="1173"/>
      <c r="F165" s="137"/>
      <c r="G165" s="101"/>
      <c r="H165" s="1247"/>
      <c r="I165" s="1159"/>
      <c r="J165" s="1160"/>
      <c r="K165" s="1160"/>
      <c r="L165" s="1161"/>
      <c r="M165" s="1149"/>
      <c r="N165" s="1150"/>
      <c r="O165" s="1151"/>
      <c r="P165" s="40" t="s">
        <v>18</v>
      </c>
      <c r="Q165" s="41"/>
      <c r="R165" s="41"/>
      <c r="S165" s="42"/>
      <c r="T165" s="53"/>
      <c r="U165" s="165"/>
      <c r="V165" s="166"/>
      <c r="W165" s="166"/>
      <c r="X165" s="166"/>
      <c r="Y165" s="166"/>
      <c r="Z165" s="166"/>
      <c r="AA165" s="167"/>
      <c r="AB165" s="165"/>
      <c r="AC165" s="166"/>
      <c r="AD165" s="166"/>
      <c r="AE165" s="166"/>
      <c r="AF165" s="166"/>
      <c r="AG165" s="166"/>
      <c r="AH165" s="167"/>
      <c r="AI165" s="165"/>
      <c r="AJ165" s="166"/>
      <c r="AK165" s="166"/>
      <c r="AL165" s="166"/>
      <c r="AM165" s="166"/>
      <c r="AN165" s="166"/>
      <c r="AO165" s="167"/>
      <c r="AP165" s="165"/>
      <c r="AQ165" s="166"/>
      <c r="AR165" s="166"/>
      <c r="AS165" s="166"/>
      <c r="AT165" s="166"/>
      <c r="AU165" s="166"/>
      <c r="AV165" s="167"/>
      <c r="AW165" s="165"/>
      <c r="AX165" s="166"/>
      <c r="AY165" s="166"/>
      <c r="AZ165" s="1158"/>
      <c r="BA165" s="1146"/>
      <c r="BB165" s="1145"/>
      <c r="BC165" s="1146"/>
      <c r="BD165" s="1190"/>
      <c r="BE165" s="1191"/>
      <c r="BF165" s="1191"/>
      <c r="BG165" s="1191"/>
      <c r="BH165" s="1192"/>
    </row>
    <row r="166" spans="2:60" ht="20.25" customHeight="1">
      <c r="B166" s="96">
        <f>B163+1</f>
        <v>49</v>
      </c>
      <c r="C166" s="1174"/>
      <c r="D166" s="1175"/>
      <c r="E166" s="1176"/>
      <c r="F166" s="95">
        <f>C165</f>
        <v>0</v>
      </c>
      <c r="G166" s="97"/>
      <c r="H166" s="1184"/>
      <c r="I166" s="1162"/>
      <c r="J166" s="1163"/>
      <c r="K166" s="1163"/>
      <c r="L166" s="1164"/>
      <c r="M166" s="1152"/>
      <c r="N166" s="1153"/>
      <c r="O166" s="1154"/>
      <c r="P166" s="20" t="s">
        <v>72</v>
      </c>
      <c r="Q166" s="21"/>
      <c r="R166" s="21"/>
      <c r="S166" s="16"/>
      <c r="T166" s="46"/>
      <c r="U166" s="159" t="str">
        <f>IF(U165="","",VLOOKUP(U165,'シフト記号表（勤務時間帯）'!$D$6:$X$47,21,FALSE))</f>
        <v/>
      </c>
      <c r="V166" s="160" t="str">
        <f>IF(V165="","",VLOOKUP(V165,'シフト記号表（勤務時間帯）'!$D$6:$X$47,21,FALSE))</f>
        <v/>
      </c>
      <c r="W166" s="160" t="str">
        <f>IF(W165="","",VLOOKUP(W165,'シフト記号表（勤務時間帯）'!$D$6:$X$47,21,FALSE))</f>
        <v/>
      </c>
      <c r="X166" s="160" t="str">
        <f>IF(X165="","",VLOOKUP(X165,'シフト記号表（勤務時間帯）'!$D$6:$X$47,21,FALSE))</f>
        <v/>
      </c>
      <c r="Y166" s="160" t="str">
        <f>IF(Y165="","",VLOOKUP(Y165,'シフト記号表（勤務時間帯）'!$D$6:$X$47,21,FALSE))</f>
        <v/>
      </c>
      <c r="Z166" s="160" t="str">
        <f>IF(Z165="","",VLOOKUP(Z165,'シフト記号表（勤務時間帯）'!$D$6:$X$47,21,FALSE))</f>
        <v/>
      </c>
      <c r="AA166" s="161" t="str">
        <f>IF(AA165="","",VLOOKUP(AA165,'シフト記号表（勤務時間帯）'!$D$6:$X$47,21,FALSE))</f>
        <v/>
      </c>
      <c r="AB166" s="159" t="str">
        <f>IF(AB165="","",VLOOKUP(AB165,'シフト記号表（勤務時間帯）'!$D$6:$X$47,21,FALSE))</f>
        <v/>
      </c>
      <c r="AC166" s="160" t="str">
        <f>IF(AC165="","",VLOOKUP(AC165,'シフト記号表（勤務時間帯）'!$D$6:$X$47,21,FALSE))</f>
        <v/>
      </c>
      <c r="AD166" s="160" t="str">
        <f>IF(AD165="","",VLOOKUP(AD165,'シフト記号表（勤務時間帯）'!$D$6:$X$47,21,FALSE))</f>
        <v/>
      </c>
      <c r="AE166" s="160" t="str">
        <f>IF(AE165="","",VLOOKUP(AE165,'シフト記号表（勤務時間帯）'!$D$6:$X$47,21,FALSE))</f>
        <v/>
      </c>
      <c r="AF166" s="160" t="str">
        <f>IF(AF165="","",VLOOKUP(AF165,'シフト記号表（勤務時間帯）'!$D$6:$X$47,21,FALSE))</f>
        <v/>
      </c>
      <c r="AG166" s="160" t="str">
        <f>IF(AG165="","",VLOOKUP(AG165,'シフト記号表（勤務時間帯）'!$D$6:$X$47,21,FALSE))</f>
        <v/>
      </c>
      <c r="AH166" s="161" t="str">
        <f>IF(AH165="","",VLOOKUP(AH165,'シフト記号表（勤務時間帯）'!$D$6:$X$47,21,FALSE))</f>
        <v/>
      </c>
      <c r="AI166" s="159" t="str">
        <f>IF(AI165="","",VLOOKUP(AI165,'シフト記号表（勤務時間帯）'!$D$6:$X$47,21,FALSE))</f>
        <v/>
      </c>
      <c r="AJ166" s="160" t="str">
        <f>IF(AJ165="","",VLOOKUP(AJ165,'シフト記号表（勤務時間帯）'!$D$6:$X$47,21,FALSE))</f>
        <v/>
      </c>
      <c r="AK166" s="160" t="str">
        <f>IF(AK165="","",VLOOKUP(AK165,'シフト記号表（勤務時間帯）'!$D$6:$X$47,21,FALSE))</f>
        <v/>
      </c>
      <c r="AL166" s="160" t="str">
        <f>IF(AL165="","",VLOOKUP(AL165,'シフト記号表（勤務時間帯）'!$D$6:$X$47,21,FALSE))</f>
        <v/>
      </c>
      <c r="AM166" s="160" t="str">
        <f>IF(AM165="","",VLOOKUP(AM165,'シフト記号表（勤務時間帯）'!$D$6:$X$47,21,FALSE))</f>
        <v/>
      </c>
      <c r="AN166" s="160" t="str">
        <f>IF(AN165="","",VLOOKUP(AN165,'シフト記号表（勤務時間帯）'!$D$6:$X$47,21,FALSE))</f>
        <v/>
      </c>
      <c r="AO166" s="161" t="str">
        <f>IF(AO165="","",VLOOKUP(AO165,'シフト記号表（勤務時間帯）'!$D$6:$X$47,21,FALSE))</f>
        <v/>
      </c>
      <c r="AP166" s="159" t="str">
        <f>IF(AP165="","",VLOOKUP(AP165,'シフト記号表（勤務時間帯）'!$D$6:$X$47,21,FALSE))</f>
        <v/>
      </c>
      <c r="AQ166" s="160" t="str">
        <f>IF(AQ165="","",VLOOKUP(AQ165,'シフト記号表（勤務時間帯）'!$D$6:$X$47,21,FALSE))</f>
        <v/>
      </c>
      <c r="AR166" s="160" t="str">
        <f>IF(AR165="","",VLOOKUP(AR165,'シフト記号表（勤務時間帯）'!$D$6:$X$47,21,FALSE))</f>
        <v/>
      </c>
      <c r="AS166" s="160" t="str">
        <f>IF(AS165="","",VLOOKUP(AS165,'シフト記号表（勤務時間帯）'!$D$6:$X$47,21,FALSE))</f>
        <v/>
      </c>
      <c r="AT166" s="160" t="str">
        <f>IF(AT165="","",VLOOKUP(AT165,'シフト記号表（勤務時間帯）'!$D$6:$X$47,21,FALSE))</f>
        <v/>
      </c>
      <c r="AU166" s="160" t="str">
        <f>IF(AU165="","",VLOOKUP(AU165,'シフト記号表（勤務時間帯）'!$D$6:$X$47,21,FALSE))</f>
        <v/>
      </c>
      <c r="AV166" s="161" t="str">
        <f>IF(AV165="","",VLOOKUP(AV165,'シフト記号表（勤務時間帯）'!$D$6:$X$47,21,FALSE))</f>
        <v/>
      </c>
      <c r="AW166" s="159" t="str">
        <f>IF(AW165="","",VLOOKUP(AW165,'シフト記号表（勤務時間帯）'!$D$6:$X$47,21,FALSE))</f>
        <v/>
      </c>
      <c r="AX166" s="160" t="str">
        <f>IF(AX165="","",VLOOKUP(AX165,'シフト記号表（勤務時間帯）'!$D$6:$X$47,21,FALSE))</f>
        <v/>
      </c>
      <c r="AY166" s="160" t="str">
        <f>IF(AY165="","",VLOOKUP(AY165,'シフト記号表（勤務時間帯）'!$D$6:$X$47,21,FALSE))</f>
        <v/>
      </c>
      <c r="AZ166" s="1199">
        <f>IF($BC$3="４週",SUM(U166:AV166),IF($BC$3="暦月",SUM(U166:AY166),""))</f>
        <v>0</v>
      </c>
      <c r="BA166" s="1200"/>
      <c r="BB166" s="1201">
        <f>IF($BC$3="４週",AZ166/4,IF($BC$3="暦月",(AZ166/($BC$8/7)),""))</f>
        <v>0</v>
      </c>
      <c r="BC166" s="1200"/>
      <c r="BD166" s="1193"/>
      <c r="BE166" s="1194"/>
      <c r="BF166" s="1194"/>
      <c r="BG166" s="1194"/>
      <c r="BH166" s="1195"/>
    </row>
    <row r="167" spans="2:60" ht="20.25" customHeight="1">
      <c r="B167" s="98"/>
      <c r="C167" s="1177"/>
      <c r="D167" s="1178"/>
      <c r="E167" s="1179"/>
      <c r="F167" s="136"/>
      <c r="G167" s="99">
        <f>C165</f>
        <v>0</v>
      </c>
      <c r="H167" s="1189"/>
      <c r="I167" s="1165"/>
      <c r="J167" s="1166"/>
      <c r="K167" s="1166"/>
      <c r="L167" s="1167"/>
      <c r="M167" s="1155"/>
      <c r="N167" s="1156"/>
      <c r="O167" s="1157"/>
      <c r="P167" s="155" t="s">
        <v>73</v>
      </c>
      <c r="Q167" s="23"/>
      <c r="R167" s="23"/>
      <c r="S167" s="15"/>
      <c r="T167" s="50"/>
      <c r="U167" s="162" t="str">
        <f>IF(U165="","",VLOOKUP(U165,'シフト記号表（勤務時間帯）'!$D$6:$Z$47,23,FALSE))</f>
        <v/>
      </c>
      <c r="V167" s="163" t="str">
        <f>IF(V165="","",VLOOKUP(V165,'シフト記号表（勤務時間帯）'!$D$6:$Z$47,23,FALSE))</f>
        <v/>
      </c>
      <c r="W167" s="163" t="str">
        <f>IF(W165="","",VLOOKUP(W165,'シフト記号表（勤務時間帯）'!$D$6:$Z$47,23,FALSE))</f>
        <v/>
      </c>
      <c r="X167" s="163" t="str">
        <f>IF(X165="","",VLOOKUP(X165,'シフト記号表（勤務時間帯）'!$D$6:$Z$47,23,FALSE))</f>
        <v/>
      </c>
      <c r="Y167" s="163" t="str">
        <f>IF(Y165="","",VLOOKUP(Y165,'シフト記号表（勤務時間帯）'!$D$6:$Z$47,23,FALSE))</f>
        <v/>
      </c>
      <c r="Z167" s="163" t="str">
        <f>IF(Z165="","",VLOOKUP(Z165,'シフト記号表（勤務時間帯）'!$D$6:$Z$47,23,FALSE))</f>
        <v/>
      </c>
      <c r="AA167" s="164" t="str">
        <f>IF(AA165="","",VLOOKUP(AA165,'シフト記号表（勤務時間帯）'!$D$6:$Z$47,23,FALSE))</f>
        <v/>
      </c>
      <c r="AB167" s="162" t="str">
        <f>IF(AB165="","",VLOOKUP(AB165,'シフト記号表（勤務時間帯）'!$D$6:$Z$47,23,FALSE))</f>
        <v/>
      </c>
      <c r="AC167" s="163" t="str">
        <f>IF(AC165="","",VLOOKUP(AC165,'シフト記号表（勤務時間帯）'!$D$6:$Z$47,23,FALSE))</f>
        <v/>
      </c>
      <c r="AD167" s="163" t="str">
        <f>IF(AD165="","",VLOOKUP(AD165,'シフト記号表（勤務時間帯）'!$D$6:$Z$47,23,FALSE))</f>
        <v/>
      </c>
      <c r="AE167" s="163" t="str">
        <f>IF(AE165="","",VLOOKUP(AE165,'シフト記号表（勤務時間帯）'!$D$6:$Z$47,23,FALSE))</f>
        <v/>
      </c>
      <c r="AF167" s="163" t="str">
        <f>IF(AF165="","",VLOOKUP(AF165,'シフト記号表（勤務時間帯）'!$D$6:$Z$47,23,FALSE))</f>
        <v/>
      </c>
      <c r="AG167" s="163" t="str">
        <f>IF(AG165="","",VLOOKUP(AG165,'シフト記号表（勤務時間帯）'!$D$6:$Z$47,23,FALSE))</f>
        <v/>
      </c>
      <c r="AH167" s="164" t="str">
        <f>IF(AH165="","",VLOOKUP(AH165,'シフト記号表（勤務時間帯）'!$D$6:$Z$47,23,FALSE))</f>
        <v/>
      </c>
      <c r="AI167" s="162" t="str">
        <f>IF(AI165="","",VLOOKUP(AI165,'シフト記号表（勤務時間帯）'!$D$6:$Z$47,23,FALSE))</f>
        <v/>
      </c>
      <c r="AJ167" s="163" t="str">
        <f>IF(AJ165="","",VLOOKUP(AJ165,'シフト記号表（勤務時間帯）'!$D$6:$Z$47,23,FALSE))</f>
        <v/>
      </c>
      <c r="AK167" s="163" t="str">
        <f>IF(AK165="","",VLOOKUP(AK165,'シフト記号表（勤務時間帯）'!$D$6:$Z$47,23,FALSE))</f>
        <v/>
      </c>
      <c r="AL167" s="163" t="str">
        <f>IF(AL165="","",VLOOKUP(AL165,'シフト記号表（勤務時間帯）'!$D$6:$Z$47,23,FALSE))</f>
        <v/>
      </c>
      <c r="AM167" s="163" t="str">
        <f>IF(AM165="","",VLOOKUP(AM165,'シフト記号表（勤務時間帯）'!$D$6:$Z$47,23,FALSE))</f>
        <v/>
      </c>
      <c r="AN167" s="163" t="str">
        <f>IF(AN165="","",VLOOKUP(AN165,'シフト記号表（勤務時間帯）'!$D$6:$Z$47,23,FALSE))</f>
        <v/>
      </c>
      <c r="AO167" s="164" t="str">
        <f>IF(AO165="","",VLOOKUP(AO165,'シフト記号表（勤務時間帯）'!$D$6:$Z$47,23,FALSE))</f>
        <v/>
      </c>
      <c r="AP167" s="162" t="str">
        <f>IF(AP165="","",VLOOKUP(AP165,'シフト記号表（勤務時間帯）'!$D$6:$Z$47,23,FALSE))</f>
        <v/>
      </c>
      <c r="AQ167" s="163" t="str">
        <f>IF(AQ165="","",VLOOKUP(AQ165,'シフト記号表（勤務時間帯）'!$D$6:$Z$47,23,FALSE))</f>
        <v/>
      </c>
      <c r="AR167" s="163" t="str">
        <f>IF(AR165="","",VLOOKUP(AR165,'シフト記号表（勤務時間帯）'!$D$6:$Z$47,23,FALSE))</f>
        <v/>
      </c>
      <c r="AS167" s="163" t="str">
        <f>IF(AS165="","",VLOOKUP(AS165,'シフト記号表（勤務時間帯）'!$D$6:$Z$47,23,FALSE))</f>
        <v/>
      </c>
      <c r="AT167" s="163" t="str">
        <f>IF(AT165="","",VLOOKUP(AT165,'シフト記号表（勤務時間帯）'!$D$6:$Z$47,23,FALSE))</f>
        <v/>
      </c>
      <c r="AU167" s="163" t="str">
        <f>IF(AU165="","",VLOOKUP(AU165,'シフト記号表（勤務時間帯）'!$D$6:$Z$47,23,FALSE))</f>
        <v/>
      </c>
      <c r="AV167" s="164" t="str">
        <f>IF(AV165="","",VLOOKUP(AV165,'シフト記号表（勤務時間帯）'!$D$6:$Z$47,23,FALSE))</f>
        <v/>
      </c>
      <c r="AW167" s="162" t="str">
        <f>IF(AW165="","",VLOOKUP(AW165,'シフト記号表（勤務時間帯）'!$D$6:$Z$47,23,FALSE))</f>
        <v/>
      </c>
      <c r="AX167" s="163" t="str">
        <f>IF(AX165="","",VLOOKUP(AX165,'シフト記号表（勤務時間帯）'!$D$6:$Z$47,23,FALSE))</f>
        <v/>
      </c>
      <c r="AY167" s="163" t="str">
        <f>IF(AY165="","",VLOOKUP(AY165,'シフト記号表（勤務時間帯）'!$D$6:$Z$47,23,FALSE))</f>
        <v/>
      </c>
      <c r="AZ167" s="1202">
        <f>IF($BC$3="４週",SUM(U167:AV167),IF($BC$3="暦月",SUM(U167:AY167),""))</f>
        <v>0</v>
      </c>
      <c r="BA167" s="1203"/>
      <c r="BB167" s="1204">
        <f>IF($BC$3="４週",AZ167/4,IF($BC$3="暦月",(AZ167/($BC$8/7)),""))</f>
        <v>0</v>
      </c>
      <c r="BC167" s="1203"/>
      <c r="BD167" s="1196"/>
      <c r="BE167" s="1197"/>
      <c r="BF167" s="1197"/>
      <c r="BG167" s="1197"/>
      <c r="BH167" s="1198"/>
    </row>
    <row r="168" spans="2:60" ht="20.25" customHeight="1">
      <c r="B168" s="100"/>
      <c r="C168" s="1171"/>
      <c r="D168" s="1172"/>
      <c r="E168" s="1173"/>
      <c r="F168" s="137"/>
      <c r="G168" s="101"/>
      <c r="H168" s="1247"/>
      <c r="I168" s="1159"/>
      <c r="J168" s="1160"/>
      <c r="K168" s="1160"/>
      <c r="L168" s="1161"/>
      <c r="M168" s="1149"/>
      <c r="N168" s="1150"/>
      <c r="O168" s="1151"/>
      <c r="P168" s="40" t="s">
        <v>18</v>
      </c>
      <c r="Q168" s="41"/>
      <c r="R168" s="41"/>
      <c r="S168" s="42"/>
      <c r="T168" s="53"/>
      <c r="U168" s="165"/>
      <c r="V168" s="166"/>
      <c r="W168" s="166"/>
      <c r="X168" s="166"/>
      <c r="Y168" s="166"/>
      <c r="Z168" s="166"/>
      <c r="AA168" s="167"/>
      <c r="AB168" s="165"/>
      <c r="AC168" s="166"/>
      <c r="AD168" s="166"/>
      <c r="AE168" s="166"/>
      <c r="AF168" s="166"/>
      <c r="AG168" s="166"/>
      <c r="AH168" s="167"/>
      <c r="AI168" s="165"/>
      <c r="AJ168" s="166"/>
      <c r="AK168" s="166"/>
      <c r="AL168" s="166"/>
      <c r="AM168" s="166"/>
      <c r="AN168" s="166"/>
      <c r="AO168" s="167"/>
      <c r="AP168" s="165"/>
      <c r="AQ168" s="166"/>
      <c r="AR168" s="166"/>
      <c r="AS168" s="166"/>
      <c r="AT168" s="166"/>
      <c r="AU168" s="166"/>
      <c r="AV168" s="167"/>
      <c r="AW168" s="165"/>
      <c r="AX168" s="166"/>
      <c r="AY168" s="166"/>
      <c r="AZ168" s="1158"/>
      <c r="BA168" s="1146"/>
      <c r="BB168" s="1145"/>
      <c r="BC168" s="1146"/>
      <c r="BD168" s="1190"/>
      <c r="BE168" s="1191"/>
      <c r="BF168" s="1191"/>
      <c r="BG168" s="1191"/>
      <c r="BH168" s="1192"/>
    </row>
    <row r="169" spans="2:60" ht="20.25" customHeight="1">
      <c r="B169" s="96">
        <f>B166+1</f>
        <v>50</v>
      </c>
      <c r="C169" s="1174"/>
      <c r="D169" s="1175"/>
      <c r="E169" s="1176"/>
      <c r="F169" s="95">
        <f>C168</f>
        <v>0</v>
      </c>
      <c r="G169" s="97"/>
      <c r="H169" s="1184"/>
      <c r="I169" s="1162"/>
      <c r="J169" s="1163"/>
      <c r="K169" s="1163"/>
      <c r="L169" s="1164"/>
      <c r="M169" s="1152"/>
      <c r="N169" s="1153"/>
      <c r="O169" s="1154"/>
      <c r="P169" s="20" t="s">
        <v>72</v>
      </c>
      <c r="Q169" s="21"/>
      <c r="R169" s="21"/>
      <c r="S169" s="16"/>
      <c r="T169" s="46"/>
      <c r="U169" s="159" t="str">
        <f>IF(U168="","",VLOOKUP(U168,'シフト記号表（勤務時間帯）'!$D$6:$X$47,21,FALSE))</f>
        <v/>
      </c>
      <c r="V169" s="160" t="str">
        <f>IF(V168="","",VLOOKUP(V168,'シフト記号表（勤務時間帯）'!$D$6:$X$47,21,FALSE))</f>
        <v/>
      </c>
      <c r="W169" s="160" t="str">
        <f>IF(W168="","",VLOOKUP(W168,'シフト記号表（勤務時間帯）'!$D$6:$X$47,21,FALSE))</f>
        <v/>
      </c>
      <c r="X169" s="160" t="str">
        <f>IF(X168="","",VLOOKUP(X168,'シフト記号表（勤務時間帯）'!$D$6:$X$47,21,FALSE))</f>
        <v/>
      </c>
      <c r="Y169" s="160" t="str">
        <f>IF(Y168="","",VLOOKUP(Y168,'シフト記号表（勤務時間帯）'!$D$6:$X$47,21,FALSE))</f>
        <v/>
      </c>
      <c r="Z169" s="160" t="str">
        <f>IF(Z168="","",VLOOKUP(Z168,'シフト記号表（勤務時間帯）'!$D$6:$X$47,21,FALSE))</f>
        <v/>
      </c>
      <c r="AA169" s="161" t="str">
        <f>IF(AA168="","",VLOOKUP(AA168,'シフト記号表（勤務時間帯）'!$D$6:$X$47,21,FALSE))</f>
        <v/>
      </c>
      <c r="AB169" s="159" t="str">
        <f>IF(AB168="","",VLOOKUP(AB168,'シフト記号表（勤務時間帯）'!$D$6:$X$47,21,FALSE))</f>
        <v/>
      </c>
      <c r="AC169" s="160" t="str">
        <f>IF(AC168="","",VLOOKUP(AC168,'シフト記号表（勤務時間帯）'!$D$6:$X$47,21,FALSE))</f>
        <v/>
      </c>
      <c r="AD169" s="160" t="str">
        <f>IF(AD168="","",VLOOKUP(AD168,'シフト記号表（勤務時間帯）'!$D$6:$X$47,21,FALSE))</f>
        <v/>
      </c>
      <c r="AE169" s="160" t="str">
        <f>IF(AE168="","",VLOOKUP(AE168,'シフト記号表（勤務時間帯）'!$D$6:$X$47,21,FALSE))</f>
        <v/>
      </c>
      <c r="AF169" s="160" t="str">
        <f>IF(AF168="","",VLOOKUP(AF168,'シフト記号表（勤務時間帯）'!$D$6:$X$47,21,FALSE))</f>
        <v/>
      </c>
      <c r="AG169" s="160" t="str">
        <f>IF(AG168="","",VLOOKUP(AG168,'シフト記号表（勤務時間帯）'!$D$6:$X$47,21,FALSE))</f>
        <v/>
      </c>
      <c r="AH169" s="161" t="str">
        <f>IF(AH168="","",VLOOKUP(AH168,'シフト記号表（勤務時間帯）'!$D$6:$X$47,21,FALSE))</f>
        <v/>
      </c>
      <c r="AI169" s="159" t="str">
        <f>IF(AI168="","",VLOOKUP(AI168,'シフト記号表（勤務時間帯）'!$D$6:$X$47,21,FALSE))</f>
        <v/>
      </c>
      <c r="AJ169" s="160" t="str">
        <f>IF(AJ168="","",VLOOKUP(AJ168,'シフト記号表（勤務時間帯）'!$D$6:$X$47,21,FALSE))</f>
        <v/>
      </c>
      <c r="AK169" s="160" t="str">
        <f>IF(AK168="","",VLOOKUP(AK168,'シフト記号表（勤務時間帯）'!$D$6:$X$47,21,FALSE))</f>
        <v/>
      </c>
      <c r="AL169" s="160" t="str">
        <f>IF(AL168="","",VLOOKUP(AL168,'シフト記号表（勤務時間帯）'!$D$6:$X$47,21,FALSE))</f>
        <v/>
      </c>
      <c r="AM169" s="160" t="str">
        <f>IF(AM168="","",VLOOKUP(AM168,'シフト記号表（勤務時間帯）'!$D$6:$X$47,21,FALSE))</f>
        <v/>
      </c>
      <c r="AN169" s="160" t="str">
        <f>IF(AN168="","",VLOOKUP(AN168,'シフト記号表（勤務時間帯）'!$D$6:$X$47,21,FALSE))</f>
        <v/>
      </c>
      <c r="AO169" s="161" t="str">
        <f>IF(AO168="","",VLOOKUP(AO168,'シフト記号表（勤務時間帯）'!$D$6:$X$47,21,FALSE))</f>
        <v/>
      </c>
      <c r="AP169" s="159" t="str">
        <f>IF(AP168="","",VLOOKUP(AP168,'シフト記号表（勤務時間帯）'!$D$6:$X$47,21,FALSE))</f>
        <v/>
      </c>
      <c r="AQ169" s="160" t="str">
        <f>IF(AQ168="","",VLOOKUP(AQ168,'シフト記号表（勤務時間帯）'!$D$6:$X$47,21,FALSE))</f>
        <v/>
      </c>
      <c r="AR169" s="160" t="str">
        <f>IF(AR168="","",VLOOKUP(AR168,'シフト記号表（勤務時間帯）'!$D$6:$X$47,21,FALSE))</f>
        <v/>
      </c>
      <c r="AS169" s="160" t="str">
        <f>IF(AS168="","",VLOOKUP(AS168,'シフト記号表（勤務時間帯）'!$D$6:$X$47,21,FALSE))</f>
        <v/>
      </c>
      <c r="AT169" s="160" t="str">
        <f>IF(AT168="","",VLOOKUP(AT168,'シフト記号表（勤務時間帯）'!$D$6:$X$47,21,FALSE))</f>
        <v/>
      </c>
      <c r="AU169" s="160" t="str">
        <f>IF(AU168="","",VLOOKUP(AU168,'シフト記号表（勤務時間帯）'!$D$6:$X$47,21,FALSE))</f>
        <v/>
      </c>
      <c r="AV169" s="161" t="str">
        <f>IF(AV168="","",VLOOKUP(AV168,'シフト記号表（勤務時間帯）'!$D$6:$X$47,21,FALSE))</f>
        <v/>
      </c>
      <c r="AW169" s="159" t="str">
        <f>IF(AW168="","",VLOOKUP(AW168,'シフト記号表（勤務時間帯）'!$D$6:$X$47,21,FALSE))</f>
        <v/>
      </c>
      <c r="AX169" s="160" t="str">
        <f>IF(AX168="","",VLOOKUP(AX168,'シフト記号表（勤務時間帯）'!$D$6:$X$47,21,FALSE))</f>
        <v/>
      </c>
      <c r="AY169" s="160" t="str">
        <f>IF(AY168="","",VLOOKUP(AY168,'シフト記号表（勤務時間帯）'!$D$6:$X$47,21,FALSE))</f>
        <v/>
      </c>
      <c r="AZ169" s="1199">
        <f>IF($BC$3="４週",SUM(U169:AV169),IF($BC$3="暦月",SUM(U169:AY169),""))</f>
        <v>0</v>
      </c>
      <c r="BA169" s="1200"/>
      <c r="BB169" s="1201">
        <f>IF($BC$3="４週",AZ169/4,IF($BC$3="暦月",(AZ169/($BC$8/7)),""))</f>
        <v>0</v>
      </c>
      <c r="BC169" s="1200"/>
      <c r="BD169" s="1193"/>
      <c r="BE169" s="1194"/>
      <c r="BF169" s="1194"/>
      <c r="BG169" s="1194"/>
      <c r="BH169" s="1195"/>
    </row>
    <row r="170" spans="2:60" ht="20.25" customHeight="1" thickBot="1">
      <c r="B170" s="98"/>
      <c r="C170" s="1177"/>
      <c r="D170" s="1178"/>
      <c r="E170" s="1179"/>
      <c r="F170" s="136"/>
      <c r="G170" s="99">
        <f>C168</f>
        <v>0</v>
      </c>
      <c r="H170" s="1189"/>
      <c r="I170" s="1165"/>
      <c r="J170" s="1166"/>
      <c r="K170" s="1166"/>
      <c r="L170" s="1167"/>
      <c r="M170" s="1155"/>
      <c r="N170" s="1156"/>
      <c r="O170" s="1157"/>
      <c r="P170" s="155" t="s">
        <v>73</v>
      </c>
      <c r="Q170" s="23"/>
      <c r="R170" s="23"/>
      <c r="S170" s="15"/>
      <c r="T170" s="50"/>
      <c r="U170" s="162" t="str">
        <f>IF(U168="","",VLOOKUP(U168,'シフト記号表（勤務時間帯）'!$D$6:$Z$47,23,FALSE))</f>
        <v/>
      </c>
      <c r="V170" s="163" t="str">
        <f>IF(V168="","",VLOOKUP(V168,'シフト記号表（勤務時間帯）'!$D$6:$Z$47,23,FALSE))</f>
        <v/>
      </c>
      <c r="W170" s="163" t="str">
        <f>IF(W168="","",VLOOKUP(W168,'シフト記号表（勤務時間帯）'!$D$6:$Z$47,23,FALSE))</f>
        <v/>
      </c>
      <c r="X170" s="163" t="str">
        <f>IF(X168="","",VLOOKUP(X168,'シフト記号表（勤務時間帯）'!$D$6:$Z$47,23,FALSE))</f>
        <v/>
      </c>
      <c r="Y170" s="163" t="str">
        <f>IF(Y168="","",VLOOKUP(Y168,'シフト記号表（勤務時間帯）'!$D$6:$Z$47,23,FALSE))</f>
        <v/>
      </c>
      <c r="Z170" s="163" t="str">
        <f>IF(Z168="","",VLOOKUP(Z168,'シフト記号表（勤務時間帯）'!$D$6:$Z$47,23,FALSE))</f>
        <v/>
      </c>
      <c r="AA170" s="164" t="str">
        <f>IF(AA168="","",VLOOKUP(AA168,'シフト記号表（勤務時間帯）'!$D$6:$Z$47,23,FALSE))</f>
        <v/>
      </c>
      <c r="AB170" s="162" t="str">
        <f>IF(AB168="","",VLOOKUP(AB168,'シフト記号表（勤務時間帯）'!$D$6:$Z$47,23,FALSE))</f>
        <v/>
      </c>
      <c r="AC170" s="163" t="str">
        <f>IF(AC168="","",VLOOKUP(AC168,'シフト記号表（勤務時間帯）'!$D$6:$Z$47,23,FALSE))</f>
        <v/>
      </c>
      <c r="AD170" s="163" t="str">
        <f>IF(AD168="","",VLOOKUP(AD168,'シフト記号表（勤務時間帯）'!$D$6:$Z$47,23,FALSE))</f>
        <v/>
      </c>
      <c r="AE170" s="163" t="str">
        <f>IF(AE168="","",VLOOKUP(AE168,'シフト記号表（勤務時間帯）'!$D$6:$Z$47,23,FALSE))</f>
        <v/>
      </c>
      <c r="AF170" s="163" t="str">
        <f>IF(AF168="","",VLOOKUP(AF168,'シフト記号表（勤務時間帯）'!$D$6:$Z$47,23,FALSE))</f>
        <v/>
      </c>
      <c r="AG170" s="163" t="str">
        <f>IF(AG168="","",VLOOKUP(AG168,'シフト記号表（勤務時間帯）'!$D$6:$Z$47,23,FALSE))</f>
        <v/>
      </c>
      <c r="AH170" s="164" t="str">
        <f>IF(AH168="","",VLOOKUP(AH168,'シフト記号表（勤務時間帯）'!$D$6:$Z$47,23,FALSE))</f>
        <v/>
      </c>
      <c r="AI170" s="162" t="str">
        <f>IF(AI168="","",VLOOKUP(AI168,'シフト記号表（勤務時間帯）'!$D$6:$Z$47,23,FALSE))</f>
        <v/>
      </c>
      <c r="AJ170" s="163" t="str">
        <f>IF(AJ168="","",VLOOKUP(AJ168,'シフト記号表（勤務時間帯）'!$D$6:$Z$47,23,FALSE))</f>
        <v/>
      </c>
      <c r="AK170" s="163" t="str">
        <f>IF(AK168="","",VLOOKUP(AK168,'シフト記号表（勤務時間帯）'!$D$6:$Z$47,23,FALSE))</f>
        <v/>
      </c>
      <c r="AL170" s="163" t="str">
        <f>IF(AL168="","",VLOOKUP(AL168,'シフト記号表（勤務時間帯）'!$D$6:$Z$47,23,FALSE))</f>
        <v/>
      </c>
      <c r="AM170" s="163" t="str">
        <f>IF(AM168="","",VLOOKUP(AM168,'シフト記号表（勤務時間帯）'!$D$6:$Z$47,23,FALSE))</f>
        <v/>
      </c>
      <c r="AN170" s="163" t="str">
        <f>IF(AN168="","",VLOOKUP(AN168,'シフト記号表（勤務時間帯）'!$D$6:$Z$47,23,FALSE))</f>
        <v/>
      </c>
      <c r="AO170" s="164" t="str">
        <f>IF(AO168="","",VLOOKUP(AO168,'シフト記号表（勤務時間帯）'!$D$6:$Z$47,23,FALSE))</f>
        <v/>
      </c>
      <c r="AP170" s="162" t="str">
        <f>IF(AP168="","",VLOOKUP(AP168,'シフト記号表（勤務時間帯）'!$D$6:$Z$47,23,FALSE))</f>
        <v/>
      </c>
      <c r="AQ170" s="163" t="str">
        <f>IF(AQ168="","",VLOOKUP(AQ168,'シフト記号表（勤務時間帯）'!$D$6:$Z$47,23,FALSE))</f>
        <v/>
      </c>
      <c r="AR170" s="163" t="str">
        <f>IF(AR168="","",VLOOKUP(AR168,'シフト記号表（勤務時間帯）'!$D$6:$Z$47,23,FALSE))</f>
        <v/>
      </c>
      <c r="AS170" s="163" t="str">
        <f>IF(AS168="","",VLOOKUP(AS168,'シフト記号表（勤務時間帯）'!$D$6:$Z$47,23,FALSE))</f>
        <v/>
      </c>
      <c r="AT170" s="163" t="str">
        <f>IF(AT168="","",VLOOKUP(AT168,'シフト記号表（勤務時間帯）'!$D$6:$Z$47,23,FALSE))</f>
        <v/>
      </c>
      <c r="AU170" s="163" t="str">
        <f>IF(AU168="","",VLOOKUP(AU168,'シフト記号表（勤務時間帯）'!$D$6:$Z$47,23,FALSE))</f>
        <v/>
      </c>
      <c r="AV170" s="164" t="str">
        <f>IF(AV168="","",VLOOKUP(AV168,'シフト記号表（勤務時間帯）'!$D$6:$Z$47,23,FALSE))</f>
        <v/>
      </c>
      <c r="AW170" s="162" t="str">
        <f>IF(AW168="","",VLOOKUP(AW168,'シフト記号表（勤務時間帯）'!$D$6:$Z$47,23,FALSE))</f>
        <v/>
      </c>
      <c r="AX170" s="163" t="str">
        <f>IF(AX168="","",VLOOKUP(AX168,'シフト記号表（勤務時間帯）'!$D$6:$Z$47,23,FALSE))</f>
        <v/>
      </c>
      <c r="AY170" s="163" t="str">
        <f>IF(AY168="","",VLOOKUP(AY168,'シフト記号表（勤務時間帯）'!$D$6:$Z$47,23,FALSE))</f>
        <v/>
      </c>
      <c r="AZ170" s="1202">
        <f>IF($BC$3="４週",SUM(U170:AV170),IF($BC$3="暦月",SUM(U170:AY170),""))</f>
        <v>0</v>
      </c>
      <c r="BA170" s="1203"/>
      <c r="BB170" s="1204">
        <f>IF($BC$3="４週",AZ170/4,IF($BC$3="暦月",(AZ170/($BC$8/7)),""))</f>
        <v>0</v>
      </c>
      <c r="BC170" s="1203"/>
      <c r="BD170" s="1196"/>
      <c r="BE170" s="1197"/>
      <c r="BF170" s="1197"/>
      <c r="BG170" s="1197"/>
      <c r="BH170" s="1198"/>
    </row>
    <row r="171" spans="2:60" ht="20.25" customHeight="1">
      <c r="B171" s="1231" t="s">
        <v>228</v>
      </c>
      <c r="C171" s="1232"/>
      <c r="D171" s="1232"/>
      <c r="E171" s="1232"/>
      <c r="F171" s="1232"/>
      <c r="G171" s="1232"/>
      <c r="H171" s="1232"/>
      <c r="I171" s="1232"/>
      <c r="J171" s="1232"/>
      <c r="K171" s="1232"/>
      <c r="L171" s="1232"/>
      <c r="M171" s="1232"/>
      <c r="N171" s="1232"/>
      <c r="O171" s="1232"/>
      <c r="P171" s="1232"/>
      <c r="Q171" s="1232"/>
      <c r="R171" s="1232"/>
      <c r="S171" s="1232"/>
      <c r="T171" s="1233"/>
      <c r="U171" s="168"/>
      <c r="V171" s="169"/>
      <c r="W171" s="169"/>
      <c r="X171" s="169"/>
      <c r="Y171" s="169"/>
      <c r="Z171" s="169"/>
      <c r="AA171" s="170"/>
      <c r="AB171" s="171"/>
      <c r="AC171" s="169"/>
      <c r="AD171" s="169"/>
      <c r="AE171" s="169"/>
      <c r="AF171" s="169"/>
      <c r="AG171" s="169"/>
      <c r="AH171" s="170"/>
      <c r="AI171" s="171"/>
      <c r="AJ171" s="169"/>
      <c r="AK171" s="169"/>
      <c r="AL171" s="169"/>
      <c r="AM171" s="169"/>
      <c r="AN171" s="169"/>
      <c r="AO171" s="170"/>
      <c r="AP171" s="171"/>
      <c r="AQ171" s="169"/>
      <c r="AR171" s="169"/>
      <c r="AS171" s="169"/>
      <c r="AT171" s="169"/>
      <c r="AU171" s="169"/>
      <c r="AV171" s="170"/>
      <c r="AW171" s="171"/>
      <c r="AX171" s="169"/>
      <c r="AY171" s="172"/>
      <c r="AZ171" s="1213"/>
      <c r="BA171" s="1214"/>
      <c r="BB171" s="1219"/>
      <c r="BC171" s="1220"/>
      <c r="BD171" s="1220"/>
      <c r="BE171" s="1220"/>
      <c r="BF171" s="1220"/>
      <c r="BG171" s="1220"/>
      <c r="BH171" s="1221"/>
    </row>
    <row r="172" spans="2:60" ht="20.25" customHeight="1">
      <c r="B172" s="1234" t="s">
        <v>229</v>
      </c>
      <c r="C172" s="1235"/>
      <c r="D172" s="1235"/>
      <c r="E172" s="1235"/>
      <c r="F172" s="1235"/>
      <c r="G172" s="1235"/>
      <c r="H172" s="1235"/>
      <c r="I172" s="1235"/>
      <c r="J172" s="1235"/>
      <c r="K172" s="1235"/>
      <c r="L172" s="1235"/>
      <c r="M172" s="1235"/>
      <c r="N172" s="1235"/>
      <c r="O172" s="1235"/>
      <c r="P172" s="1235"/>
      <c r="Q172" s="1235"/>
      <c r="R172" s="1235"/>
      <c r="S172" s="1235"/>
      <c r="T172" s="1236"/>
      <c r="U172" s="173"/>
      <c r="V172" s="174"/>
      <c r="W172" s="174"/>
      <c r="X172" s="174"/>
      <c r="Y172" s="174"/>
      <c r="Z172" s="174"/>
      <c r="AA172" s="175"/>
      <c r="AB172" s="176"/>
      <c r="AC172" s="174"/>
      <c r="AD172" s="174"/>
      <c r="AE172" s="174"/>
      <c r="AF172" s="174"/>
      <c r="AG172" s="174"/>
      <c r="AH172" s="175"/>
      <c r="AI172" s="176"/>
      <c r="AJ172" s="174"/>
      <c r="AK172" s="174"/>
      <c r="AL172" s="174"/>
      <c r="AM172" s="174"/>
      <c r="AN172" s="174"/>
      <c r="AO172" s="175"/>
      <c r="AP172" s="176"/>
      <c r="AQ172" s="174"/>
      <c r="AR172" s="174"/>
      <c r="AS172" s="174"/>
      <c r="AT172" s="174"/>
      <c r="AU172" s="174"/>
      <c r="AV172" s="175"/>
      <c r="AW172" s="176"/>
      <c r="AX172" s="174"/>
      <c r="AY172" s="177"/>
      <c r="AZ172" s="1215"/>
      <c r="BA172" s="1216"/>
      <c r="BB172" s="1222"/>
      <c r="BC172" s="1223"/>
      <c r="BD172" s="1223"/>
      <c r="BE172" s="1223"/>
      <c r="BF172" s="1223"/>
      <c r="BG172" s="1223"/>
      <c r="BH172" s="1224"/>
    </row>
    <row r="173" spans="2:60" ht="20.25" customHeight="1">
      <c r="B173" s="1234" t="s">
        <v>230</v>
      </c>
      <c r="C173" s="1235"/>
      <c r="D173" s="1235"/>
      <c r="E173" s="1235"/>
      <c r="F173" s="1235"/>
      <c r="G173" s="1235"/>
      <c r="H173" s="1235"/>
      <c r="I173" s="1235"/>
      <c r="J173" s="1235"/>
      <c r="K173" s="1235"/>
      <c r="L173" s="1235"/>
      <c r="M173" s="1235"/>
      <c r="N173" s="1235"/>
      <c r="O173" s="1235"/>
      <c r="P173" s="1235"/>
      <c r="Q173" s="1235"/>
      <c r="R173" s="1235"/>
      <c r="S173" s="1235"/>
      <c r="T173" s="1236"/>
      <c r="U173" s="173"/>
      <c r="V173" s="174"/>
      <c r="W173" s="174"/>
      <c r="X173" s="174"/>
      <c r="Y173" s="174"/>
      <c r="Z173" s="174"/>
      <c r="AA173" s="178"/>
      <c r="AB173" s="179"/>
      <c r="AC173" s="174"/>
      <c r="AD173" s="174"/>
      <c r="AE173" s="174"/>
      <c r="AF173" s="174"/>
      <c r="AG173" s="174"/>
      <c r="AH173" s="178"/>
      <c r="AI173" s="179"/>
      <c r="AJ173" s="174"/>
      <c r="AK173" s="174"/>
      <c r="AL173" s="174"/>
      <c r="AM173" s="174"/>
      <c r="AN173" s="174"/>
      <c r="AO173" s="178"/>
      <c r="AP173" s="179"/>
      <c r="AQ173" s="174"/>
      <c r="AR173" s="174"/>
      <c r="AS173" s="174"/>
      <c r="AT173" s="174"/>
      <c r="AU173" s="174"/>
      <c r="AV173" s="178"/>
      <c r="AW173" s="179"/>
      <c r="AX173" s="174"/>
      <c r="AY173" s="177"/>
      <c r="AZ173" s="1217"/>
      <c r="BA173" s="1218"/>
      <c r="BB173" s="1222"/>
      <c r="BC173" s="1223"/>
      <c r="BD173" s="1223"/>
      <c r="BE173" s="1223"/>
      <c r="BF173" s="1223"/>
      <c r="BG173" s="1223"/>
      <c r="BH173" s="1224"/>
    </row>
    <row r="174" spans="2:60" ht="20.25" customHeight="1">
      <c r="B174" s="1234" t="s">
        <v>231</v>
      </c>
      <c r="C174" s="1235"/>
      <c r="D174" s="1235"/>
      <c r="E174" s="1235"/>
      <c r="F174" s="1235"/>
      <c r="G174" s="1235"/>
      <c r="H174" s="1235"/>
      <c r="I174" s="1235"/>
      <c r="J174" s="1235"/>
      <c r="K174" s="1235"/>
      <c r="L174" s="1235"/>
      <c r="M174" s="1235"/>
      <c r="N174" s="1235"/>
      <c r="O174" s="1235"/>
      <c r="P174" s="1235"/>
      <c r="Q174" s="1235"/>
      <c r="R174" s="1235"/>
      <c r="S174" s="1235"/>
      <c r="T174" s="1236"/>
      <c r="U174" s="180" t="str">
        <f t="shared" ref="U174:AY174" si="1">IF(SUMIF($F$21:$F$68,"介護従業者",U21:U68)=0,"",SUMIF($F$21:$F$68,"介護従業者",U21:U68))</f>
        <v/>
      </c>
      <c r="V174" s="181" t="str">
        <f t="shared" si="1"/>
        <v/>
      </c>
      <c r="W174" s="181" t="str">
        <f t="shared" si="1"/>
        <v/>
      </c>
      <c r="X174" s="181" t="str">
        <f t="shared" si="1"/>
        <v/>
      </c>
      <c r="Y174" s="181" t="str">
        <f t="shared" si="1"/>
        <v/>
      </c>
      <c r="Z174" s="181" t="str">
        <f t="shared" si="1"/>
        <v/>
      </c>
      <c r="AA174" s="182" t="str">
        <f t="shared" si="1"/>
        <v/>
      </c>
      <c r="AB174" s="180" t="str">
        <f t="shared" si="1"/>
        <v/>
      </c>
      <c r="AC174" s="181" t="str">
        <f t="shared" si="1"/>
        <v/>
      </c>
      <c r="AD174" s="181" t="str">
        <f t="shared" si="1"/>
        <v/>
      </c>
      <c r="AE174" s="181" t="str">
        <f t="shared" si="1"/>
        <v/>
      </c>
      <c r="AF174" s="181" t="str">
        <f t="shared" si="1"/>
        <v/>
      </c>
      <c r="AG174" s="181" t="str">
        <f t="shared" si="1"/>
        <v/>
      </c>
      <c r="AH174" s="182" t="str">
        <f t="shared" si="1"/>
        <v/>
      </c>
      <c r="AI174" s="180" t="str">
        <f t="shared" si="1"/>
        <v/>
      </c>
      <c r="AJ174" s="181" t="str">
        <f t="shared" si="1"/>
        <v/>
      </c>
      <c r="AK174" s="181" t="str">
        <f t="shared" si="1"/>
        <v/>
      </c>
      <c r="AL174" s="181" t="str">
        <f t="shared" si="1"/>
        <v/>
      </c>
      <c r="AM174" s="181" t="str">
        <f t="shared" si="1"/>
        <v/>
      </c>
      <c r="AN174" s="181" t="str">
        <f t="shared" si="1"/>
        <v/>
      </c>
      <c r="AO174" s="182" t="str">
        <f t="shared" si="1"/>
        <v/>
      </c>
      <c r="AP174" s="180" t="str">
        <f t="shared" si="1"/>
        <v/>
      </c>
      <c r="AQ174" s="181" t="str">
        <f t="shared" si="1"/>
        <v/>
      </c>
      <c r="AR174" s="181" t="str">
        <f t="shared" si="1"/>
        <v/>
      </c>
      <c r="AS174" s="181" t="str">
        <f t="shared" si="1"/>
        <v/>
      </c>
      <c r="AT174" s="181" t="str">
        <f t="shared" si="1"/>
        <v/>
      </c>
      <c r="AU174" s="181" t="str">
        <f t="shared" si="1"/>
        <v/>
      </c>
      <c r="AV174" s="182" t="str">
        <f t="shared" si="1"/>
        <v/>
      </c>
      <c r="AW174" s="180" t="str">
        <f t="shared" si="1"/>
        <v/>
      </c>
      <c r="AX174" s="181" t="str">
        <f t="shared" si="1"/>
        <v/>
      </c>
      <c r="AY174" s="181" t="str">
        <f t="shared" si="1"/>
        <v/>
      </c>
      <c r="AZ174" s="1237">
        <f>IF($BC$3="４週",SUM(U174:AV174),IF($BC$3="暦月",SUM(U174:AY174),""))</f>
        <v>0</v>
      </c>
      <c r="BA174" s="1238"/>
      <c r="BB174" s="1222"/>
      <c r="BC174" s="1223"/>
      <c r="BD174" s="1223"/>
      <c r="BE174" s="1223"/>
      <c r="BF174" s="1223"/>
      <c r="BG174" s="1223"/>
      <c r="BH174" s="1224"/>
    </row>
    <row r="175" spans="2:60" ht="20.25" customHeight="1" thickBot="1">
      <c r="B175" s="1228" t="s">
        <v>232</v>
      </c>
      <c r="C175" s="1229"/>
      <c r="D175" s="1229"/>
      <c r="E175" s="1229"/>
      <c r="F175" s="1229"/>
      <c r="G175" s="1229"/>
      <c r="H175" s="1229"/>
      <c r="I175" s="1229"/>
      <c r="J175" s="1229"/>
      <c r="K175" s="1229"/>
      <c r="L175" s="1229"/>
      <c r="M175" s="1229"/>
      <c r="N175" s="1229"/>
      <c r="O175" s="1229"/>
      <c r="P175" s="1229"/>
      <c r="Q175" s="1229"/>
      <c r="R175" s="1229"/>
      <c r="S175" s="1229"/>
      <c r="T175" s="1230"/>
      <c r="U175" s="183" t="str">
        <f t="shared" ref="U175:AY175" si="2">IF(SUMIF($G$21:$G$68,"介護従業者",U21:U68)=0,"",SUMIF($G$21:$G$68,"介護従業者",U21:U68))</f>
        <v/>
      </c>
      <c r="V175" s="184" t="str">
        <f t="shared" si="2"/>
        <v/>
      </c>
      <c r="W175" s="184" t="str">
        <f t="shared" si="2"/>
        <v/>
      </c>
      <c r="X175" s="184" t="str">
        <f t="shared" si="2"/>
        <v/>
      </c>
      <c r="Y175" s="184" t="str">
        <f t="shared" si="2"/>
        <v/>
      </c>
      <c r="Z175" s="184" t="str">
        <f t="shared" si="2"/>
        <v/>
      </c>
      <c r="AA175" s="185" t="str">
        <f t="shared" si="2"/>
        <v/>
      </c>
      <c r="AB175" s="186" t="str">
        <f t="shared" si="2"/>
        <v/>
      </c>
      <c r="AC175" s="184" t="str">
        <f t="shared" si="2"/>
        <v/>
      </c>
      <c r="AD175" s="184" t="str">
        <f t="shared" si="2"/>
        <v/>
      </c>
      <c r="AE175" s="184" t="str">
        <f t="shared" si="2"/>
        <v/>
      </c>
      <c r="AF175" s="184" t="str">
        <f t="shared" si="2"/>
        <v/>
      </c>
      <c r="AG175" s="184" t="str">
        <f t="shared" si="2"/>
        <v/>
      </c>
      <c r="AH175" s="185" t="str">
        <f t="shared" si="2"/>
        <v/>
      </c>
      <c r="AI175" s="186" t="str">
        <f t="shared" si="2"/>
        <v/>
      </c>
      <c r="AJ175" s="184" t="str">
        <f t="shared" si="2"/>
        <v/>
      </c>
      <c r="AK175" s="184" t="str">
        <f t="shared" si="2"/>
        <v/>
      </c>
      <c r="AL175" s="184" t="str">
        <f t="shared" si="2"/>
        <v/>
      </c>
      <c r="AM175" s="184" t="str">
        <f t="shared" si="2"/>
        <v/>
      </c>
      <c r="AN175" s="184" t="str">
        <f t="shared" si="2"/>
        <v/>
      </c>
      <c r="AO175" s="185" t="str">
        <f t="shared" si="2"/>
        <v/>
      </c>
      <c r="AP175" s="186" t="str">
        <f t="shared" si="2"/>
        <v/>
      </c>
      <c r="AQ175" s="184" t="str">
        <f t="shared" si="2"/>
        <v/>
      </c>
      <c r="AR175" s="184" t="str">
        <f t="shared" si="2"/>
        <v/>
      </c>
      <c r="AS175" s="184" t="str">
        <f t="shared" si="2"/>
        <v/>
      </c>
      <c r="AT175" s="184" t="str">
        <f t="shared" si="2"/>
        <v/>
      </c>
      <c r="AU175" s="184" t="str">
        <f t="shared" si="2"/>
        <v/>
      </c>
      <c r="AV175" s="185" t="str">
        <f t="shared" si="2"/>
        <v/>
      </c>
      <c r="AW175" s="186" t="str">
        <f t="shared" si="2"/>
        <v/>
      </c>
      <c r="AX175" s="184" t="str">
        <f t="shared" si="2"/>
        <v/>
      </c>
      <c r="AY175" s="187" t="str">
        <f t="shared" si="2"/>
        <v/>
      </c>
      <c r="AZ175" s="1211">
        <f>IF($BC$3="４週",SUM(U175:AV175),IF($BC$3="暦月",SUM(U175:AY175),""))</f>
        <v>0</v>
      </c>
      <c r="BA175" s="1212"/>
      <c r="BB175" s="1225"/>
      <c r="BC175" s="1226"/>
      <c r="BD175" s="1226"/>
      <c r="BE175" s="1226"/>
      <c r="BF175" s="1226"/>
      <c r="BG175" s="1226"/>
      <c r="BH175" s="1227"/>
    </row>
    <row r="176" spans="2:60" s="25" customFormat="1" ht="20.25" customHeight="1">
      <c r="C176" s="13"/>
      <c r="D176" s="13"/>
      <c r="E176" s="13"/>
      <c r="F176" s="13"/>
      <c r="G176" s="13"/>
      <c r="BH176" s="43"/>
    </row>
    <row r="177" ht="20.25" customHeight="1"/>
    <row r="178" ht="20.25" customHeight="1"/>
    <row r="179" ht="20.25" customHeight="1"/>
    <row r="180" ht="20.25" customHeight="1"/>
    <row r="181" ht="20.25" customHeight="1"/>
    <row r="182" ht="20.25" customHeight="1"/>
    <row r="183" ht="20.25" customHeight="1"/>
    <row r="184" ht="20.25" customHeight="1"/>
    <row r="185" ht="20.25" customHeight="1"/>
    <row r="186" ht="20.25" customHeight="1"/>
    <row r="187" ht="20.25" customHeight="1"/>
    <row r="188" ht="20.25" customHeight="1"/>
    <row r="189" ht="20.25" customHeight="1"/>
    <row r="190" ht="20.25" customHeight="1"/>
    <row r="191" ht="20.25" customHeight="1"/>
    <row r="192" ht="20.25" customHeight="1"/>
    <row r="193" ht="20.25" customHeight="1"/>
    <row r="194" ht="20.25" customHeight="1"/>
    <row r="195" ht="20.25" customHeight="1"/>
    <row r="196" ht="20.25" customHeight="1"/>
    <row r="197" ht="20.25" customHeight="1"/>
    <row r="198" ht="20.25" customHeight="1"/>
    <row r="199" ht="20.25" customHeight="1"/>
    <row r="200" ht="20.25" customHeight="1"/>
    <row r="201" ht="20.25" customHeight="1"/>
    <row r="202" ht="20.25" customHeight="1"/>
    <row r="203" ht="20.25" customHeight="1"/>
    <row r="230" spans="3:57">
      <c r="C230" s="3"/>
      <c r="D230" s="3"/>
      <c r="E230" s="3"/>
      <c r="F230" s="3"/>
      <c r="G230" s="3"/>
      <c r="H230" s="3"/>
      <c r="I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row>
    <row r="231" spans="3:57">
      <c r="C231" s="3"/>
      <c r="D231" s="3"/>
      <c r="E231" s="3"/>
      <c r="F231" s="3"/>
      <c r="G231" s="3"/>
      <c r="H231" s="3"/>
      <c r="I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row>
    <row r="232" spans="3:57">
      <c r="C232" s="11"/>
      <c r="D232" s="11"/>
      <c r="E232" s="11"/>
      <c r="F232" s="11"/>
      <c r="G232" s="11"/>
      <c r="H232" s="11"/>
      <c r="I232" s="3"/>
      <c r="J232" s="3"/>
    </row>
    <row r="233" spans="3:57">
      <c r="C233" s="11"/>
      <c r="D233" s="11"/>
      <c r="E233" s="11"/>
      <c r="F233" s="11"/>
      <c r="G233" s="11"/>
      <c r="H233" s="11"/>
      <c r="I233" s="3"/>
      <c r="J233" s="3"/>
    </row>
    <row r="234" spans="3:57">
      <c r="C234" s="3"/>
      <c r="D234" s="3"/>
      <c r="E234" s="3"/>
      <c r="F234" s="3"/>
      <c r="G234" s="3"/>
      <c r="H234" s="3"/>
    </row>
    <row r="235" spans="3:57">
      <c r="C235" s="3"/>
      <c r="D235" s="3"/>
      <c r="E235" s="3"/>
      <c r="F235" s="3"/>
      <c r="G235" s="3"/>
      <c r="H235" s="3"/>
    </row>
    <row r="236" spans="3:57">
      <c r="C236" s="3"/>
      <c r="D236" s="3"/>
      <c r="E236" s="3"/>
      <c r="F236" s="3"/>
      <c r="G236" s="3"/>
      <c r="H236" s="3"/>
    </row>
    <row r="237" spans="3:57">
      <c r="C237" s="3"/>
      <c r="D237" s="3"/>
      <c r="E237" s="3"/>
      <c r="F237" s="3"/>
      <c r="G237" s="3"/>
      <c r="H237" s="3"/>
    </row>
  </sheetData>
  <sheetProtection insertRows="0" deleteRows="0"/>
  <mergeCells count="591">
    <mergeCell ref="BC4:BF4"/>
    <mergeCell ref="AY6:AZ6"/>
    <mergeCell ref="BC6:BD6"/>
    <mergeCell ref="BC8:BD8"/>
    <mergeCell ref="U12:V12"/>
    <mergeCell ref="BB13:BD13"/>
    <mergeCell ref="BF13:BH13"/>
    <mergeCell ref="AR1:BG1"/>
    <mergeCell ref="AA2:AB2"/>
    <mergeCell ref="AD2:AE2"/>
    <mergeCell ref="AH2:AI2"/>
    <mergeCell ref="AR2:BG2"/>
    <mergeCell ref="BC3:BF3"/>
    <mergeCell ref="AM13:AN13"/>
    <mergeCell ref="BC10:BD10"/>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AM14:AN14"/>
    <mergeCell ref="C24:E26"/>
    <mergeCell ref="H24:H26"/>
    <mergeCell ref="I24:L26"/>
    <mergeCell ref="M24:O26"/>
    <mergeCell ref="AZ24:BA24"/>
    <mergeCell ref="C21:E23"/>
    <mergeCell ref="H21:H23"/>
    <mergeCell ref="I21:L23"/>
    <mergeCell ref="M21:O23"/>
    <mergeCell ref="AZ21:BA21"/>
    <mergeCell ref="BB24:BC24"/>
    <mergeCell ref="BD24:BH26"/>
    <mergeCell ref="AZ25:BA25"/>
    <mergeCell ref="BB25:BC25"/>
    <mergeCell ref="AZ26:BA26"/>
    <mergeCell ref="BB26:BC26"/>
    <mergeCell ref="BD21:BH23"/>
    <mergeCell ref="AZ22:BA22"/>
    <mergeCell ref="BB22:BC22"/>
    <mergeCell ref="AZ23:BA23"/>
    <mergeCell ref="BB23:BC23"/>
    <mergeCell ref="BB21:BC21"/>
    <mergeCell ref="C30:E32"/>
    <mergeCell ref="H30:H32"/>
    <mergeCell ref="I30:L32"/>
    <mergeCell ref="M30:O32"/>
    <mergeCell ref="AZ30:BA30"/>
    <mergeCell ref="C27:E29"/>
    <mergeCell ref="H27:H29"/>
    <mergeCell ref="I27:L29"/>
    <mergeCell ref="M27:O29"/>
    <mergeCell ref="AZ27:BA27"/>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6:E38"/>
    <mergeCell ref="H36:H38"/>
    <mergeCell ref="I36:L38"/>
    <mergeCell ref="M36:O38"/>
    <mergeCell ref="AZ36:BA36"/>
    <mergeCell ref="C33:E35"/>
    <mergeCell ref="H33:H35"/>
    <mergeCell ref="I33:L35"/>
    <mergeCell ref="M33:O35"/>
    <mergeCell ref="AZ33:BA33"/>
    <mergeCell ref="BB36:BC36"/>
    <mergeCell ref="BD36:BH38"/>
    <mergeCell ref="AZ37:BA37"/>
    <mergeCell ref="BB37:BC37"/>
    <mergeCell ref="AZ38:BA38"/>
    <mergeCell ref="BB38:BC38"/>
    <mergeCell ref="BD33:BH35"/>
    <mergeCell ref="AZ34:BA34"/>
    <mergeCell ref="BB34:BC34"/>
    <mergeCell ref="AZ35:BA35"/>
    <mergeCell ref="BB35:BC35"/>
    <mergeCell ref="BB33:BC33"/>
    <mergeCell ref="C42:E44"/>
    <mergeCell ref="H42:H44"/>
    <mergeCell ref="I42:L44"/>
    <mergeCell ref="M42:O44"/>
    <mergeCell ref="AZ42:BA42"/>
    <mergeCell ref="C39:E41"/>
    <mergeCell ref="H39:H41"/>
    <mergeCell ref="I39:L41"/>
    <mergeCell ref="M39:O41"/>
    <mergeCell ref="AZ39:BA39"/>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8:E50"/>
    <mergeCell ref="H48:H50"/>
    <mergeCell ref="I48:L50"/>
    <mergeCell ref="M48:O50"/>
    <mergeCell ref="AZ48:BA48"/>
    <mergeCell ref="C45:E47"/>
    <mergeCell ref="H45:H47"/>
    <mergeCell ref="I45:L47"/>
    <mergeCell ref="M45:O47"/>
    <mergeCell ref="AZ45:BA45"/>
    <mergeCell ref="BB48:BC48"/>
    <mergeCell ref="BD48:BH50"/>
    <mergeCell ref="AZ49:BA49"/>
    <mergeCell ref="BB49:BC49"/>
    <mergeCell ref="AZ50:BA50"/>
    <mergeCell ref="BB50:BC50"/>
    <mergeCell ref="BD45:BH47"/>
    <mergeCell ref="AZ46:BA46"/>
    <mergeCell ref="BB46:BC46"/>
    <mergeCell ref="AZ47:BA47"/>
    <mergeCell ref="BB47:BC47"/>
    <mergeCell ref="BB45:BC45"/>
    <mergeCell ref="C54:E56"/>
    <mergeCell ref="H54:H56"/>
    <mergeCell ref="I54:L56"/>
    <mergeCell ref="M54:O56"/>
    <mergeCell ref="AZ54:BA54"/>
    <mergeCell ref="C51:E53"/>
    <mergeCell ref="H51:H53"/>
    <mergeCell ref="I51:L53"/>
    <mergeCell ref="M51:O53"/>
    <mergeCell ref="AZ51:BA51"/>
    <mergeCell ref="BB54:BC54"/>
    <mergeCell ref="BD54:BH56"/>
    <mergeCell ref="AZ55:BA55"/>
    <mergeCell ref="BB55:BC55"/>
    <mergeCell ref="AZ56:BA56"/>
    <mergeCell ref="BB56:BC56"/>
    <mergeCell ref="BD51:BH53"/>
    <mergeCell ref="AZ52:BA52"/>
    <mergeCell ref="BB52:BC52"/>
    <mergeCell ref="AZ53:BA53"/>
    <mergeCell ref="BB53:BC53"/>
    <mergeCell ref="BB51:BC51"/>
    <mergeCell ref="C60:E62"/>
    <mergeCell ref="H60:H62"/>
    <mergeCell ref="I60:L62"/>
    <mergeCell ref="M60:O62"/>
    <mergeCell ref="AZ60:BA60"/>
    <mergeCell ref="C57:E59"/>
    <mergeCell ref="H57:H59"/>
    <mergeCell ref="I57:L59"/>
    <mergeCell ref="M57:O59"/>
    <mergeCell ref="AZ57:BA57"/>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6:E68"/>
    <mergeCell ref="H66:H68"/>
    <mergeCell ref="I66:L68"/>
    <mergeCell ref="M66:O68"/>
    <mergeCell ref="AZ66:BA66"/>
    <mergeCell ref="C63:E65"/>
    <mergeCell ref="H63:H65"/>
    <mergeCell ref="I63:L65"/>
    <mergeCell ref="M63:O65"/>
    <mergeCell ref="AZ63:BA63"/>
    <mergeCell ref="BB66:BC66"/>
    <mergeCell ref="BD66:BH68"/>
    <mergeCell ref="AZ67:BA67"/>
    <mergeCell ref="BB67:BC67"/>
    <mergeCell ref="AZ68:BA68"/>
    <mergeCell ref="BB68:BC68"/>
    <mergeCell ref="BD63:BH65"/>
    <mergeCell ref="AZ64:BA64"/>
    <mergeCell ref="BB64:BC64"/>
    <mergeCell ref="AZ65:BA65"/>
    <mergeCell ref="BB65:BC65"/>
    <mergeCell ref="BB63:BC63"/>
    <mergeCell ref="B171:T171"/>
    <mergeCell ref="AZ171:BA173"/>
    <mergeCell ref="BB171:BH175"/>
    <mergeCell ref="B172:T172"/>
    <mergeCell ref="B173:T173"/>
    <mergeCell ref="B174:T174"/>
    <mergeCell ref="AZ174:BA174"/>
    <mergeCell ref="B175:T175"/>
    <mergeCell ref="AZ175:BA175"/>
    <mergeCell ref="C72:E74"/>
    <mergeCell ref="H72:H74"/>
    <mergeCell ref="I72:L74"/>
    <mergeCell ref="M72:O74"/>
    <mergeCell ref="AZ72:BA72"/>
    <mergeCell ref="C69:E71"/>
    <mergeCell ref="H69:H71"/>
    <mergeCell ref="I69:L71"/>
    <mergeCell ref="M69:O71"/>
    <mergeCell ref="AZ69:BA69"/>
    <mergeCell ref="BB72:BC72"/>
    <mergeCell ref="BD72:BH74"/>
    <mergeCell ref="AZ73:BA73"/>
    <mergeCell ref="BB73:BC73"/>
    <mergeCell ref="AZ74:BA74"/>
    <mergeCell ref="BB74:BC74"/>
    <mergeCell ref="BD69:BH71"/>
    <mergeCell ref="AZ70:BA70"/>
    <mergeCell ref="BB70:BC70"/>
    <mergeCell ref="AZ71:BA71"/>
    <mergeCell ref="BB71:BC71"/>
    <mergeCell ref="BB69:BC69"/>
    <mergeCell ref="C78:E80"/>
    <mergeCell ref="H78:H80"/>
    <mergeCell ref="I78:L80"/>
    <mergeCell ref="M78:O80"/>
    <mergeCell ref="AZ78:BA78"/>
    <mergeCell ref="C75:E77"/>
    <mergeCell ref="H75:H77"/>
    <mergeCell ref="I75:L77"/>
    <mergeCell ref="M75:O77"/>
    <mergeCell ref="AZ75:BA75"/>
    <mergeCell ref="BB78:BC78"/>
    <mergeCell ref="BD78:BH80"/>
    <mergeCell ref="AZ79:BA79"/>
    <mergeCell ref="BB79:BC79"/>
    <mergeCell ref="AZ80:BA80"/>
    <mergeCell ref="BB80:BC80"/>
    <mergeCell ref="BD75:BH77"/>
    <mergeCell ref="AZ76:BA76"/>
    <mergeCell ref="BB76:BC76"/>
    <mergeCell ref="AZ77:BA77"/>
    <mergeCell ref="BB77:BC77"/>
    <mergeCell ref="BB75:BC75"/>
    <mergeCell ref="C84:E86"/>
    <mergeCell ref="H84:H86"/>
    <mergeCell ref="I84:L86"/>
    <mergeCell ref="M84:O86"/>
    <mergeCell ref="AZ84:BA84"/>
    <mergeCell ref="C81:E83"/>
    <mergeCell ref="H81:H83"/>
    <mergeCell ref="I81:L83"/>
    <mergeCell ref="M81:O83"/>
    <mergeCell ref="AZ81:BA81"/>
    <mergeCell ref="BB84:BC84"/>
    <mergeCell ref="BD84:BH86"/>
    <mergeCell ref="AZ85:BA85"/>
    <mergeCell ref="BB85:BC85"/>
    <mergeCell ref="AZ86:BA86"/>
    <mergeCell ref="BB86:BC86"/>
    <mergeCell ref="BD81:BH83"/>
    <mergeCell ref="AZ82:BA82"/>
    <mergeCell ref="BB82:BC82"/>
    <mergeCell ref="AZ83:BA83"/>
    <mergeCell ref="BB83:BC83"/>
    <mergeCell ref="BB81:BC81"/>
    <mergeCell ref="C90:E92"/>
    <mergeCell ref="H90:H92"/>
    <mergeCell ref="I90:L92"/>
    <mergeCell ref="M90:O92"/>
    <mergeCell ref="AZ90:BA90"/>
    <mergeCell ref="C87:E89"/>
    <mergeCell ref="H87:H89"/>
    <mergeCell ref="I87:L89"/>
    <mergeCell ref="M87:O89"/>
    <mergeCell ref="AZ87:BA87"/>
    <mergeCell ref="BB90:BC90"/>
    <mergeCell ref="BD90:BH92"/>
    <mergeCell ref="AZ91:BA91"/>
    <mergeCell ref="BB91:BC91"/>
    <mergeCell ref="AZ92:BA92"/>
    <mergeCell ref="BB92:BC92"/>
    <mergeCell ref="BD87:BH89"/>
    <mergeCell ref="AZ88:BA88"/>
    <mergeCell ref="BB88:BC88"/>
    <mergeCell ref="AZ89:BA89"/>
    <mergeCell ref="BB89:BC89"/>
    <mergeCell ref="BB87:BC87"/>
    <mergeCell ref="C96:E98"/>
    <mergeCell ref="H96:H98"/>
    <mergeCell ref="I96:L98"/>
    <mergeCell ref="M96:O98"/>
    <mergeCell ref="AZ96:BA96"/>
    <mergeCell ref="C93:E95"/>
    <mergeCell ref="H93:H95"/>
    <mergeCell ref="I93:L95"/>
    <mergeCell ref="M93:O95"/>
    <mergeCell ref="AZ93:BA93"/>
    <mergeCell ref="BB96:BC96"/>
    <mergeCell ref="BD96:BH98"/>
    <mergeCell ref="AZ97:BA97"/>
    <mergeCell ref="BB97:BC97"/>
    <mergeCell ref="AZ98:BA98"/>
    <mergeCell ref="BB98:BC98"/>
    <mergeCell ref="BD93:BH95"/>
    <mergeCell ref="AZ94:BA94"/>
    <mergeCell ref="BB94:BC94"/>
    <mergeCell ref="AZ95:BA95"/>
    <mergeCell ref="BB95:BC95"/>
    <mergeCell ref="BB93:BC93"/>
    <mergeCell ref="C102:E104"/>
    <mergeCell ref="H102:H104"/>
    <mergeCell ref="I102:L104"/>
    <mergeCell ref="M102:O104"/>
    <mergeCell ref="AZ102:BA102"/>
    <mergeCell ref="C99:E101"/>
    <mergeCell ref="H99:H101"/>
    <mergeCell ref="I99:L101"/>
    <mergeCell ref="M99:O101"/>
    <mergeCell ref="AZ99:BA99"/>
    <mergeCell ref="BB102:BC102"/>
    <mergeCell ref="BD102:BH104"/>
    <mergeCell ref="AZ103:BA103"/>
    <mergeCell ref="BB103:BC103"/>
    <mergeCell ref="AZ104:BA104"/>
    <mergeCell ref="BB104:BC104"/>
    <mergeCell ref="BD99:BH101"/>
    <mergeCell ref="AZ100:BA100"/>
    <mergeCell ref="BB100:BC100"/>
    <mergeCell ref="AZ101:BA101"/>
    <mergeCell ref="BB101:BC101"/>
    <mergeCell ref="BB99:BC99"/>
    <mergeCell ref="C108:E110"/>
    <mergeCell ref="H108:H110"/>
    <mergeCell ref="I108:L110"/>
    <mergeCell ref="M108:O110"/>
    <mergeCell ref="AZ108:BA108"/>
    <mergeCell ref="C105:E107"/>
    <mergeCell ref="H105:H107"/>
    <mergeCell ref="I105:L107"/>
    <mergeCell ref="M105:O107"/>
    <mergeCell ref="AZ105:BA105"/>
    <mergeCell ref="BB108:BC108"/>
    <mergeCell ref="BD108:BH110"/>
    <mergeCell ref="AZ109:BA109"/>
    <mergeCell ref="BB109:BC109"/>
    <mergeCell ref="AZ110:BA110"/>
    <mergeCell ref="BB110:BC110"/>
    <mergeCell ref="BD105:BH107"/>
    <mergeCell ref="AZ106:BA106"/>
    <mergeCell ref="BB106:BC106"/>
    <mergeCell ref="AZ107:BA107"/>
    <mergeCell ref="BB107:BC107"/>
    <mergeCell ref="BB105:BC105"/>
    <mergeCell ref="C114:E116"/>
    <mergeCell ref="H114:H116"/>
    <mergeCell ref="I114:L116"/>
    <mergeCell ref="M114:O116"/>
    <mergeCell ref="AZ114:BA114"/>
    <mergeCell ref="C111:E113"/>
    <mergeCell ref="H111:H113"/>
    <mergeCell ref="I111:L113"/>
    <mergeCell ref="M111:O113"/>
    <mergeCell ref="AZ111:BA111"/>
    <mergeCell ref="BB114:BC114"/>
    <mergeCell ref="BD114:BH116"/>
    <mergeCell ref="AZ115:BA115"/>
    <mergeCell ref="BB115:BC115"/>
    <mergeCell ref="AZ116:BA116"/>
    <mergeCell ref="BB116:BC116"/>
    <mergeCell ref="BD111:BH113"/>
    <mergeCell ref="AZ112:BA112"/>
    <mergeCell ref="BB112:BC112"/>
    <mergeCell ref="AZ113:BA113"/>
    <mergeCell ref="BB113:BC113"/>
    <mergeCell ref="BB111:BC111"/>
    <mergeCell ref="C120:E122"/>
    <mergeCell ref="H120:H122"/>
    <mergeCell ref="I120:L122"/>
    <mergeCell ref="M120:O122"/>
    <mergeCell ref="AZ120:BA120"/>
    <mergeCell ref="C117:E119"/>
    <mergeCell ref="H117:H119"/>
    <mergeCell ref="I117:L119"/>
    <mergeCell ref="M117:O119"/>
    <mergeCell ref="AZ117:BA117"/>
    <mergeCell ref="BB120:BC120"/>
    <mergeCell ref="BD120:BH122"/>
    <mergeCell ref="AZ121:BA121"/>
    <mergeCell ref="BB121:BC121"/>
    <mergeCell ref="AZ122:BA122"/>
    <mergeCell ref="BB122:BC122"/>
    <mergeCell ref="BD117:BH119"/>
    <mergeCell ref="AZ118:BA118"/>
    <mergeCell ref="BB118:BC118"/>
    <mergeCell ref="AZ119:BA119"/>
    <mergeCell ref="BB119:BC119"/>
    <mergeCell ref="BB117:BC117"/>
    <mergeCell ref="C126:E128"/>
    <mergeCell ref="H126:H128"/>
    <mergeCell ref="I126:L128"/>
    <mergeCell ref="M126:O128"/>
    <mergeCell ref="AZ126:BA126"/>
    <mergeCell ref="C123:E125"/>
    <mergeCell ref="H123:H125"/>
    <mergeCell ref="I123:L125"/>
    <mergeCell ref="M123:O125"/>
    <mergeCell ref="AZ123:BA123"/>
    <mergeCell ref="BB126:BC126"/>
    <mergeCell ref="BD126:BH128"/>
    <mergeCell ref="AZ127:BA127"/>
    <mergeCell ref="BB127:BC127"/>
    <mergeCell ref="AZ128:BA128"/>
    <mergeCell ref="BB128:BC128"/>
    <mergeCell ref="BD123:BH125"/>
    <mergeCell ref="AZ124:BA124"/>
    <mergeCell ref="BB124:BC124"/>
    <mergeCell ref="AZ125:BA125"/>
    <mergeCell ref="BB125:BC125"/>
    <mergeCell ref="BB123:BC123"/>
    <mergeCell ref="C132:E134"/>
    <mergeCell ref="H132:H134"/>
    <mergeCell ref="I132:L134"/>
    <mergeCell ref="M132:O134"/>
    <mergeCell ref="AZ132:BA132"/>
    <mergeCell ref="C129:E131"/>
    <mergeCell ref="H129:H131"/>
    <mergeCell ref="I129:L131"/>
    <mergeCell ref="M129:O131"/>
    <mergeCell ref="AZ129:BA129"/>
    <mergeCell ref="BB132:BC132"/>
    <mergeCell ref="BD132:BH134"/>
    <mergeCell ref="AZ133:BA133"/>
    <mergeCell ref="BB133:BC133"/>
    <mergeCell ref="AZ134:BA134"/>
    <mergeCell ref="BB134:BC134"/>
    <mergeCell ref="BD129:BH131"/>
    <mergeCell ref="AZ130:BA130"/>
    <mergeCell ref="BB130:BC130"/>
    <mergeCell ref="AZ131:BA131"/>
    <mergeCell ref="BB131:BC131"/>
    <mergeCell ref="BB129:BC129"/>
    <mergeCell ref="C138:E140"/>
    <mergeCell ref="H138:H140"/>
    <mergeCell ref="I138:L140"/>
    <mergeCell ref="M138:O140"/>
    <mergeCell ref="AZ138:BA138"/>
    <mergeCell ref="C135:E137"/>
    <mergeCell ref="H135:H137"/>
    <mergeCell ref="I135:L137"/>
    <mergeCell ref="M135:O137"/>
    <mergeCell ref="AZ135:BA135"/>
    <mergeCell ref="BB138:BC138"/>
    <mergeCell ref="BD138:BH140"/>
    <mergeCell ref="AZ139:BA139"/>
    <mergeCell ref="BB139:BC139"/>
    <mergeCell ref="AZ140:BA140"/>
    <mergeCell ref="BB140:BC140"/>
    <mergeCell ref="BD135:BH137"/>
    <mergeCell ref="AZ136:BA136"/>
    <mergeCell ref="BB136:BC136"/>
    <mergeCell ref="AZ137:BA137"/>
    <mergeCell ref="BB137:BC137"/>
    <mergeCell ref="BB135:BC135"/>
    <mergeCell ref="C144:E146"/>
    <mergeCell ref="H144:H146"/>
    <mergeCell ref="I144:L146"/>
    <mergeCell ref="M144:O146"/>
    <mergeCell ref="AZ144:BA144"/>
    <mergeCell ref="C141:E143"/>
    <mergeCell ref="H141:H143"/>
    <mergeCell ref="I141:L143"/>
    <mergeCell ref="M141:O143"/>
    <mergeCell ref="AZ141:BA141"/>
    <mergeCell ref="BB144:BC144"/>
    <mergeCell ref="BD144:BH146"/>
    <mergeCell ref="AZ145:BA145"/>
    <mergeCell ref="BB145:BC145"/>
    <mergeCell ref="AZ146:BA146"/>
    <mergeCell ref="BB146:BC146"/>
    <mergeCell ref="BD141:BH143"/>
    <mergeCell ref="AZ142:BA142"/>
    <mergeCell ref="BB142:BC142"/>
    <mergeCell ref="AZ143:BA143"/>
    <mergeCell ref="BB143:BC143"/>
    <mergeCell ref="BB141:BC141"/>
    <mergeCell ref="C150:E152"/>
    <mergeCell ref="H150:H152"/>
    <mergeCell ref="I150:L152"/>
    <mergeCell ref="M150:O152"/>
    <mergeCell ref="AZ150:BA150"/>
    <mergeCell ref="C147:E149"/>
    <mergeCell ref="H147:H149"/>
    <mergeCell ref="I147:L149"/>
    <mergeCell ref="M147:O149"/>
    <mergeCell ref="AZ147:BA147"/>
    <mergeCell ref="BB150:BC150"/>
    <mergeCell ref="BD150:BH152"/>
    <mergeCell ref="AZ151:BA151"/>
    <mergeCell ref="BB151:BC151"/>
    <mergeCell ref="AZ152:BA152"/>
    <mergeCell ref="BB152:BC152"/>
    <mergeCell ref="BD147:BH149"/>
    <mergeCell ref="AZ148:BA148"/>
    <mergeCell ref="BB148:BC148"/>
    <mergeCell ref="AZ149:BA149"/>
    <mergeCell ref="BB149:BC149"/>
    <mergeCell ref="BB147:BC147"/>
    <mergeCell ref="C156:E158"/>
    <mergeCell ref="H156:H158"/>
    <mergeCell ref="I156:L158"/>
    <mergeCell ref="M156:O158"/>
    <mergeCell ref="AZ156:BA156"/>
    <mergeCell ref="C153:E155"/>
    <mergeCell ref="H153:H155"/>
    <mergeCell ref="I153:L155"/>
    <mergeCell ref="M153:O155"/>
    <mergeCell ref="AZ153:BA153"/>
    <mergeCell ref="BB156:BC156"/>
    <mergeCell ref="BD156:BH158"/>
    <mergeCell ref="AZ157:BA157"/>
    <mergeCell ref="BB157:BC157"/>
    <mergeCell ref="AZ158:BA158"/>
    <mergeCell ref="BB158:BC158"/>
    <mergeCell ref="BD153:BH155"/>
    <mergeCell ref="AZ154:BA154"/>
    <mergeCell ref="BB154:BC154"/>
    <mergeCell ref="AZ155:BA155"/>
    <mergeCell ref="BB155:BC155"/>
    <mergeCell ref="BB153:BC153"/>
    <mergeCell ref="C162:E164"/>
    <mergeCell ref="H162:H164"/>
    <mergeCell ref="I162:L164"/>
    <mergeCell ref="M162:O164"/>
    <mergeCell ref="AZ162:BA162"/>
    <mergeCell ref="C159:E161"/>
    <mergeCell ref="H159:H161"/>
    <mergeCell ref="I159:L161"/>
    <mergeCell ref="M159:O161"/>
    <mergeCell ref="AZ159:BA159"/>
    <mergeCell ref="BB162:BC162"/>
    <mergeCell ref="BD162:BH164"/>
    <mergeCell ref="AZ163:BA163"/>
    <mergeCell ref="BB163:BC163"/>
    <mergeCell ref="AZ164:BA164"/>
    <mergeCell ref="BB164:BC164"/>
    <mergeCell ref="BD159:BH161"/>
    <mergeCell ref="AZ160:BA160"/>
    <mergeCell ref="BB160:BC160"/>
    <mergeCell ref="AZ161:BA161"/>
    <mergeCell ref="BB161:BC161"/>
    <mergeCell ref="BB159:BC159"/>
    <mergeCell ref="C168:E170"/>
    <mergeCell ref="H168:H170"/>
    <mergeCell ref="I168:L170"/>
    <mergeCell ref="M168:O170"/>
    <mergeCell ref="AZ168:BA168"/>
    <mergeCell ref="C165:E167"/>
    <mergeCell ref="H165:H167"/>
    <mergeCell ref="I165:L167"/>
    <mergeCell ref="M165:O167"/>
    <mergeCell ref="AZ165:BA165"/>
    <mergeCell ref="BB168:BC168"/>
    <mergeCell ref="BD168:BH170"/>
    <mergeCell ref="AZ169:BA169"/>
    <mergeCell ref="BB169:BC169"/>
    <mergeCell ref="AZ170:BA170"/>
    <mergeCell ref="BB170:BC170"/>
    <mergeCell ref="BD165:BH167"/>
    <mergeCell ref="AZ166:BA166"/>
    <mergeCell ref="BB166:BC166"/>
    <mergeCell ref="AZ167:BA167"/>
    <mergeCell ref="BB167:BC167"/>
    <mergeCell ref="BB165:BC165"/>
  </mergeCells>
  <phoneticPr fontId="2"/>
  <conditionalFormatting sqref="U23:AY23">
    <cfRule type="expression" dxfId="133" priority="390">
      <formula>OR(U$171=$B22,U$172=$B22)</formula>
    </cfRule>
  </conditionalFormatting>
  <conditionalFormatting sqref="U26:AY26">
    <cfRule type="expression" dxfId="132" priority="380">
      <formula>OR(U$171=$B25,U$172=$B25)</formula>
    </cfRule>
  </conditionalFormatting>
  <conditionalFormatting sqref="U29:AY29">
    <cfRule type="expression" dxfId="131" priority="370">
      <formula>OR(U$171=$B28,U$172=$B28)</formula>
    </cfRule>
  </conditionalFormatting>
  <conditionalFormatting sqref="U32:AY32">
    <cfRule type="expression" dxfId="130" priority="360">
      <formula>OR(U$171=$B31,U$172=$B31)</formula>
    </cfRule>
  </conditionalFormatting>
  <conditionalFormatting sqref="U35:AY35">
    <cfRule type="expression" dxfId="129" priority="350">
      <formula>OR(U$171=$B34,U$172=$B34)</formula>
    </cfRule>
  </conditionalFormatting>
  <conditionalFormatting sqref="U38:AY38">
    <cfRule type="expression" dxfId="128" priority="340">
      <formula>OR(U$171=$B37,U$172=$B37)</formula>
    </cfRule>
  </conditionalFormatting>
  <conditionalFormatting sqref="U41:AY41">
    <cfRule type="expression" dxfId="127" priority="330">
      <formula>OR(U$171=$B40,U$172=$B40)</formula>
    </cfRule>
  </conditionalFormatting>
  <conditionalFormatting sqref="U44:AY44">
    <cfRule type="expression" dxfId="126" priority="320">
      <formula>OR(U$171=$B43,U$172=$B43)</formula>
    </cfRule>
  </conditionalFormatting>
  <conditionalFormatting sqref="U47:AY47">
    <cfRule type="expression" dxfId="125" priority="310">
      <formula>OR(U$171=$B46,U$172=$B46)</formula>
    </cfRule>
  </conditionalFormatting>
  <conditionalFormatting sqref="U50:AY50">
    <cfRule type="expression" dxfId="124" priority="300">
      <formula>OR(U$171=$B49,U$172=$B49)</formula>
    </cfRule>
  </conditionalFormatting>
  <conditionalFormatting sqref="U53:AY53">
    <cfRule type="expression" dxfId="123" priority="290">
      <formula>OR(U$171=$B52,U$172=$B52)</formula>
    </cfRule>
  </conditionalFormatting>
  <conditionalFormatting sqref="U56:AY56">
    <cfRule type="expression" dxfId="122" priority="280">
      <formula>OR(U$171=$B55,U$172=$B55)</formula>
    </cfRule>
  </conditionalFormatting>
  <conditionalFormatting sqref="U59:AY59">
    <cfRule type="expression" dxfId="121" priority="270">
      <formula>OR(U$171=$B58,U$172=$B58)</formula>
    </cfRule>
  </conditionalFormatting>
  <conditionalFormatting sqref="U62:AY62">
    <cfRule type="expression" dxfId="120" priority="260">
      <formula>OR(U$171=$B61,U$172=$B61)</formula>
    </cfRule>
  </conditionalFormatting>
  <conditionalFormatting sqref="U65:AY65">
    <cfRule type="expression" dxfId="119" priority="250">
      <formula>OR(U$171=$B64,U$172=$B64)</formula>
    </cfRule>
  </conditionalFormatting>
  <conditionalFormatting sqref="U68:AY68">
    <cfRule type="expression" dxfId="118" priority="415">
      <formula>OR(U$171=$B67,U$172=$B67)</formula>
    </cfRule>
  </conditionalFormatting>
  <conditionalFormatting sqref="U71:AY71">
    <cfRule type="expression" dxfId="117" priority="238">
      <formula>OR(U$171=$B70,U$172=$B70)</formula>
    </cfRule>
  </conditionalFormatting>
  <conditionalFormatting sqref="U74:AY74">
    <cfRule type="expression" dxfId="116" priority="231">
      <formula>OR(U$171=$B73,U$172=$B73)</formula>
    </cfRule>
  </conditionalFormatting>
  <conditionalFormatting sqref="U77:AY77">
    <cfRule type="expression" dxfId="115" priority="224">
      <formula>OR(U$171=$B76,U$172=$B76)</formula>
    </cfRule>
  </conditionalFormatting>
  <conditionalFormatting sqref="U80:AY80">
    <cfRule type="expression" dxfId="114" priority="217">
      <formula>OR(U$171=$B79,U$172=$B79)</formula>
    </cfRule>
  </conditionalFormatting>
  <conditionalFormatting sqref="U83:AY83">
    <cfRule type="expression" dxfId="113" priority="210">
      <formula>OR(U$171=$B82,U$172=$B82)</formula>
    </cfRule>
  </conditionalFormatting>
  <conditionalFormatting sqref="U86:AY86">
    <cfRule type="expression" dxfId="112" priority="203">
      <formula>OR(U$171=$B85,U$172=$B85)</formula>
    </cfRule>
  </conditionalFormatting>
  <conditionalFormatting sqref="U89:AY89">
    <cfRule type="expression" dxfId="111" priority="196">
      <formula>OR(U$171=$B88,U$172=$B88)</formula>
    </cfRule>
  </conditionalFormatting>
  <conditionalFormatting sqref="U92:AY92">
    <cfRule type="expression" dxfId="110" priority="189">
      <formula>OR(U$171=$B91,U$172=$B91)</formula>
    </cfRule>
  </conditionalFormatting>
  <conditionalFormatting sqref="U95:AY95">
    <cfRule type="expression" dxfId="109" priority="182">
      <formula>OR(U$171=$B94,U$172=$B94)</formula>
    </cfRule>
  </conditionalFormatting>
  <conditionalFormatting sqref="U98:AY98">
    <cfRule type="expression" dxfId="108" priority="175">
      <formula>OR(U$171=$B97,U$172=$B97)</formula>
    </cfRule>
  </conditionalFormatting>
  <conditionalFormatting sqref="U101:AY101">
    <cfRule type="expression" dxfId="107" priority="168">
      <formula>OR(U$171=$B100,U$172=$B100)</formula>
    </cfRule>
  </conditionalFormatting>
  <conditionalFormatting sqref="U104:AY104">
    <cfRule type="expression" dxfId="106" priority="161">
      <formula>OR(U$171=$B103,U$172=$B103)</formula>
    </cfRule>
  </conditionalFormatting>
  <conditionalFormatting sqref="U107:AY107">
    <cfRule type="expression" dxfId="105" priority="154">
      <formula>OR(U$171=$B106,U$172=$B106)</formula>
    </cfRule>
  </conditionalFormatting>
  <conditionalFormatting sqref="U110:AY110">
    <cfRule type="expression" dxfId="104" priority="147">
      <formula>OR(U$171=$B109,U$172=$B109)</formula>
    </cfRule>
  </conditionalFormatting>
  <conditionalFormatting sqref="U113:AY113">
    <cfRule type="expression" dxfId="103" priority="140">
      <formula>OR(U$171=$B112,U$172=$B112)</formula>
    </cfRule>
  </conditionalFormatting>
  <conditionalFormatting sqref="U116:AY116">
    <cfRule type="expression" dxfId="102" priority="133">
      <formula>OR(U$171=$B115,U$172=$B115)</formula>
    </cfRule>
  </conditionalFormatting>
  <conditionalFormatting sqref="U119:AY119">
    <cfRule type="expression" dxfId="101" priority="126">
      <formula>OR(U$171=$B118,U$172=$B118)</formula>
    </cfRule>
  </conditionalFormatting>
  <conditionalFormatting sqref="U122:AY122">
    <cfRule type="expression" dxfId="100" priority="119">
      <formula>OR(U$171=$B121,U$172=$B121)</formula>
    </cfRule>
  </conditionalFormatting>
  <conditionalFormatting sqref="U125:AY125">
    <cfRule type="expression" dxfId="99" priority="112">
      <formula>OR(U$171=$B124,U$172=$B124)</formula>
    </cfRule>
  </conditionalFormatting>
  <conditionalFormatting sqref="U128:AY128">
    <cfRule type="expression" dxfId="98" priority="105">
      <formula>OR(U$171=$B127,U$172=$B127)</formula>
    </cfRule>
  </conditionalFormatting>
  <conditionalFormatting sqref="U131:AY131">
    <cfRule type="expression" dxfId="97" priority="98">
      <formula>OR(U$171=$B130,U$172=$B130)</formula>
    </cfRule>
  </conditionalFormatting>
  <conditionalFormatting sqref="U134:AY134">
    <cfRule type="expression" dxfId="96" priority="91">
      <formula>OR(U$171=$B133,U$172=$B133)</formula>
    </cfRule>
  </conditionalFormatting>
  <conditionalFormatting sqref="U137:AY137">
    <cfRule type="expression" dxfId="95" priority="84">
      <formula>OR(U$171=$B136,U$172=$B136)</formula>
    </cfRule>
  </conditionalFormatting>
  <conditionalFormatting sqref="U140:AY140">
    <cfRule type="expression" dxfId="94" priority="77">
      <formula>OR(U$171=$B139,U$172=$B139)</formula>
    </cfRule>
  </conditionalFormatting>
  <conditionalFormatting sqref="U143:AY143">
    <cfRule type="expression" dxfId="93" priority="70">
      <formula>OR(U$171=$B142,U$172=$B142)</formula>
    </cfRule>
  </conditionalFormatting>
  <conditionalFormatting sqref="U146:AY146">
    <cfRule type="expression" dxfId="92" priority="63">
      <formula>OR(U$171=$B145,U$172=$B145)</formula>
    </cfRule>
  </conditionalFormatting>
  <conditionalFormatting sqref="U149:AY149">
    <cfRule type="expression" dxfId="91" priority="56">
      <formula>OR(U$171=$B148,U$172=$B148)</formula>
    </cfRule>
  </conditionalFormatting>
  <conditionalFormatting sqref="U152:AY152">
    <cfRule type="expression" dxfId="90" priority="49">
      <formula>OR(U$171=$B151,U$172=$B151)</formula>
    </cfRule>
  </conditionalFormatting>
  <conditionalFormatting sqref="U155:AY155">
    <cfRule type="expression" dxfId="89" priority="42">
      <formula>OR(U$171=$B154,U$172=$B154)</formula>
    </cfRule>
  </conditionalFormatting>
  <conditionalFormatting sqref="U158:AY158">
    <cfRule type="expression" dxfId="88" priority="35">
      <formula>OR(U$171=$B157,U$172=$B157)</formula>
    </cfRule>
  </conditionalFormatting>
  <conditionalFormatting sqref="U161:AY161">
    <cfRule type="expression" dxfId="87" priority="28">
      <formula>OR(U$171=$B160,U$172=$B160)</formula>
    </cfRule>
  </conditionalFormatting>
  <conditionalFormatting sqref="U164:AY164">
    <cfRule type="expression" dxfId="86" priority="21">
      <formula>OR(U$171=$B163,U$172=$B163)</formula>
    </cfRule>
  </conditionalFormatting>
  <conditionalFormatting sqref="U167:AY167">
    <cfRule type="expression" dxfId="85" priority="14">
      <formula>OR(U$171=$B166,U$172=$B166)</formula>
    </cfRule>
  </conditionalFormatting>
  <conditionalFormatting sqref="U170:AY170">
    <cfRule type="expression" dxfId="84" priority="7">
      <formula>OR(U$171=$B169,U$172=$B169)</formula>
    </cfRule>
  </conditionalFormatting>
  <conditionalFormatting sqref="U171:BA175">
    <cfRule type="expression" dxfId="83" priority="414">
      <formula>INDIRECT(ADDRESS(ROW(),COLUMN()))=TRUNC(INDIRECT(ADDRESS(ROW(),COLUMN())))</formula>
    </cfRule>
  </conditionalFormatting>
  <conditionalFormatting sqref="U22:BC23">
    <cfRule type="expression" dxfId="82" priority="389">
      <formula>INDIRECT(ADDRESS(ROW(),COLUMN()))=TRUNC(INDIRECT(ADDRESS(ROW(),COLUMN())))</formula>
    </cfRule>
  </conditionalFormatting>
  <conditionalFormatting sqref="U25:BC26">
    <cfRule type="expression" dxfId="81" priority="379">
      <formula>INDIRECT(ADDRESS(ROW(),COLUMN()))=TRUNC(INDIRECT(ADDRESS(ROW(),COLUMN())))</formula>
    </cfRule>
  </conditionalFormatting>
  <conditionalFormatting sqref="U28:BC29">
    <cfRule type="expression" dxfId="80" priority="369">
      <formula>INDIRECT(ADDRESS(ROW(),COLUMN()))=TRUNC(INDIRECT(ADDRESS(ROW(),COLUMN())))</formula>
    </cfRule>
  </conditionalFormatting>
  <conditionalFormatting sqref="U31:BC32">
    <cfRule type="expression" dxfId="79" priority="359">
      <formula>INDIRECT(ADDRESS(ROW(),COLUMN()))=TRUNC(INDIRECT(ADDRESS(ROW(),COLUMN())))</formula>
    </cfRule>
  </conditionalFormatting>
  <conditionalFormatting sqref="U34:BC35">
    <cfRule type="expression" dxfId="78" priority="349">
      <formula>INDIRECT(ADDRESS(ROW(),COLUMN()))=TRUNC(INDIRECT(ADDRESS(ROW(),COLUMN())))</formula>
    </cfRule>
  </conditionalFormatting>
  <conditionalFormatting sqref="U37:BC38">
    <cfRule type="expression" dxfId="77" priority="339">
      <formula>INDIRECT(ADDRESS(ROW(),COLUMN()))=TRUNC(INDIRECT(ADDRESS(ROW(),COLUMN())))</formula>
    </cfRule>
  </conditionalFormatting>
  <conditionalFormatting sqref="U40:BC41">
    <cfRule type="expression" dxfId="76" priority="329">
      <formula>INDIRECT(ADDRESS(ROW(),COLUMN()))=TRUNC(INDIRECT(ADDRESS(ROW(),COLUMN())))</formula>
    </cfRule>
  </conditionalFormatting>
  <conditionalFormatting sqref="U43:BC44">
    <cfRule type="expression" dxfId="75" priority="319">
      <formula>INDIRECT(ADDRESS(ROW(),COLUMN()))=TRUNC(INDIRECT(ADDRESS(ROW(),COLUMN())))</formula>
    </cfRule>
  </conditionalFormatting>
  <conditionalFormatting sqref="U46:BC47">
    <cfRule type="expression" dxfId="74" priority="309">
      <formula>INDIRECT(ADDRESS(ROW(),COLUMN()))=TRUNC(INDIRECT(ADDRESS(ROW(),COLUMN())))</formula>
    </cfRule>
  </conditionalFormatting>
  <conditionalFormatting sqref="U49:BC50">
    <cfRule type="expression" dxfId="73" priority="299">
      <formula>INDIRECT(ADDRESS(ROW(),COLUMN()))=TRUNC(INDIRECT(ADDRESS(ROW(),COLUMN())))</formula>
    </cfRule>
  </conditionalFormatting>
  <conditionalFormatting sqref="U52:BC53">
    <cfRule type="expression" dxfId="72" priority="289">
      <formula>INDIRECT(ADDRESS(ROW(),COLUMN()))=TRUNC(INDIRECT(ADDRESS(ROW(),COLUMN())))</formula>
    </cfRule>
  </conditionalFormatting>
  <conditionalFormatting sqref="U55:BC56">
    <cfRule type="expression" dxfId="71" priority="279">
      <formula>INDIRECT(ADDRESS(ROW(),COLUMN()))=TRUNC(INDIRECT(ADDRESS(ROW(),COLUMN())))</formula>
    </cfRule>
  </conditionalFormatting>
  <conditionalFormatting sqref="U58:BC59">
    <cfRule type="expression" dxfId="70" priority="269">
      <formula>INDIRECT(ADDRESS(ROW(),COLUMN()))=TRUNC(INDIRECT(ADDRESS(ROW(),COLUMN())))</formula>
    </cfRule>
  </conditionalFormatting>
  <conditionalFormatting sqref="U61:BC62">
    <cfRule type="expression" dxfId="69" priority="259">
      <formula>INDIRECT(ADDRESS(ROW(),COLUMN()))=TRUNC(INDIRECT(ADDRESS(ROW(),COLUMN())))</formula>
    </cfRule>
  </conditionalFormatting>
  <conditionalFormatting sqref="U64:BC65">
    <cfRule type="expression" dxfId="68" priority="249">
      <formula>INDIRECT(ADDRESS(ROW(),COLUMN()))=TRUNC(INDIRECT(ADDRESS(ROW(),COLUMN())))</formula>
    </cfRule>
  </conditionalFormatting>
  <conditionalFormatting sqref="U67:BC68">
    <cfRule type="expression" dxfId="67" priority="239">
      <formula>INDIRECT(ADDRESS(ROW(),COLUMN()))=TRUNC(INDIRECT(ADDRESS(ROW(),COLUMN())))</formula>
    </cfRule>
  </conditionalFormatting>
  <conditionalFormatting sqref="U70:BC71">
    <cfRule type="expression" dxfId="66" priority="232">
      <formula>INDIRECT(ADDRESS(ROW(),COLUMN()))=TRUNC(INDIRECT(ADDRESS(ROW(),COLUMN())))</formula>
    </cfRule>
  </conditionalFormatting>
  <conditionalFormatting sqref="U73:BC74">
    <cfRule type="expression" dxfId="65" priority="225">
      <formula>INDIRECT(ADDRESS(ROW(),COLUMN()))=TRUNC(INDIRECT(ADDRESS(ROW(),COLUMN())))</formula>
    </cfRule>
  </conditionalFormatting>
  <conditionalFormatting sqref="U76:BC77">
    <cfRule type="expression" dxfId="64" priority="218">
      <formula>INDIRECT(ADDRESS(ROW(),COLUMN()))=TRUNC(INDIRECT(ADDRESS(ROW(),COLUMN())))</formula>
    </cfRule>
  </conditionalFormatting>
  <conditionalFormatting sqref="U79:BC80">
    <cfRule type="expression" dxfId="63" priority="211">
      <formula>INDIRECT(ADDRESS(ROW(),COLUMN()))=TRUNC(INDIRECT(ADDRESS(ROW(),COLUMN())))</formula>
    </cfRule>
  </conditionalFormatting>
  <conditionalFormatting sqref="U82:BC83">
    <cfRule type="expression" dxfId="62" priority="204">
      <formula>INDIRECT(ADDRESS(ROW(),COLUMN()))=TRUNC(INDIRECT(ADDRESS(ROW(),COLUMN())))</formula>
    </cfRule>
  </conditionalFormatting>
  <conditionalFormatting sqref="U85:BC86">
    <cfRule type="expression" dxfId="61" priority="197">
      <formula>INDIRECT(ADDRESS(ROW(),COLUMN()))=TRUNC(INDIRECT(ADDRESS(ROW(),COLUMN())))</formula>
    </cfRule>
  </conditionalFormatting>
  <conditionalFormatting sqref="U88:BC89">
    <cfRule type="expression" dxfId="60" priority="190">
      <formula>INDIRECT(ADDRESS(ROW(),COLUMN()))=TRUNC(INDIRECT(ADDRESS(ROW(),COLUMN())))</formula>
    </cfRule>
  </conditionalFormatting>
  <conditionalFormatting sqref="U91:BC92">
    <cfRule type="expression" dxfId="59" priority="183">
      <formula>INDIRECT(ADDRESS(ROW(),COLUMN()))=TRUNC(INDIRECT(ADDRESS(ROW(),COLUMN())))</formula>
    </cfRule>
  </conditionalFormatting>
  <conditionalFormatting sqref="U94:BC95">
    <cfRule type="expression" dxfId="58" priority="176">
      <formula>INDIRECT(ADDRESS(ROW(),COLUMN()))=TRUNC(INDIRECT(ADDRESS(ROW(),COLUMN())))</formula>
    </cfRule>
  </conditionalFormatting>
  <conditionalFormatting sqref="U97:BC98">
    <cfRule type="expression" dxfId="57" priority="169">
      <formula>INDIRECT(ADDRESS(ROW(),COLUMN()))=TRUNC(INDIRECT(ADDRESS(ROW(),COLUMN())))</formula>
    </cfRule>
  </conditionalFormatting>
  <conditionalFormatting sqref="U100:BC101">
    <cfRule type="expression" dxfId="56" priority="162">
      <formula>INDIRECT(ADDRESS(ROW(),COLUMN()))=TRUNC(INDIRECT(ADDRESS(ROW(),COLUMN())))</formula>
    </cfRule>
  </conditionalFormatting>
  <conditionalFormatting sqref="U103:BC104">
    <cfRule type="expression" dxfId="55" priority="155">
      <formula>INDIRECT(ADDRESS(ROW(),COLUMN()))=TRUNC(INDIRECT(ADDRESS(ROW(),COLUMN())))</formula>
    </cfRule>
  </conditionalFormatting>
  <conditionalFormatting sqref="U106:BC107">
    <cfRule type="expression" dxfId="54" priority="148">
      <formula>INDIRECT(ADDRESS(ROW(),COLUMN()))=TRUNC(INDIRECT(ADDRESS(ROW(),COLUMN())))</formula>
    </cfRule>
  </conditionalFormatting>
  <conditionalFormatting sqref="U109:BC110">
    <cfRule type="expression" dxfId="53" priority="141">
      <formula>INDIRECT(ADDRESS(ROW(),COLUMN()))=TRUNC(INDIRECT(ADDRESS(ROW(),COLUMN())))</formula>
    </cfRule>
  </conditionalFormatting>
  <conditionalFormatting sqref="U112:BC113">
    <cfRule type="expression" dxfId="52" priority="134">
      <formula>INDIRECT(ADDRESS(ROW(),COLUMN()))=TRUNC(INDIRECT(ADDRESS(ROW(),COLUMN())))</formula>
    </cfRule>
  </conditionalFormatting>
  <conditionalFormatting sqref="U115:BC116">
    <cfRule type="expression" dxfId="51" priority="127">
      <formula>INDIRECT(ADDRESS(ROW(),COLUMN()))=TRUNC(INDIRECT(ADDRESS(ROW(),COLUMN())))</formula>
    </cfRule>
  </conditionalFormatting>
  <conditionalFormatting sqref="U118:BC119">
    <cfRule type="expression" dxfId="50" priority="120">
      <formula>INDIRECT(ADDRESS(ROW(),COLUMN()))=TRUNC(INDIRECT(ADDRESS(ROW(),COLUMN())))</formula>
    </cfRule>
  </conditionalFormatting>
  <conditionalFormatting sqref="U121:BC122">
    <cfRule type="expression" dxfId="49" priority="113">
      <formula>INDIRECT(ADDRESS(ROW(),COLUMN()))=TRUNC(INDIRECT(ADDRESS(ROW(),COLUMN())))</formula>
    </cfRule>
  </conditionalFormatting>
  <conditionalFormatting sqref="U124:BC125">
    <cfRule type="expression" dxfId="48" priority="106">
      <formula>INDIRECT(ADDRESS(ROW(),COLUMN()))=TRUNC(INDIRECT(ADDRESS(ROW(),COLUMN())))</formula>
    </cfRule>
  </conditionalFormatting>
  <conditionalFormatting sqref="U127:BC128">
    <cfRule type="expression" dxfId="47" priority="99">
      <formula>INDIRECT(ADDRESS(ROW(),COLUMN()))=TRUNC(INDIRECT(ADDRESS(ROW(),COLUMN())))</formula>
    </cfRule>
  </conditionalFormatting>
  <conditionalFormatting sqref="U130:BC131">
    <cfRule type="expression" dxfId="46" priority="92">
      <formula>INDIRECT(ADDRESS(ROW(),COLUMN()))=TRUNC(INDIRECT(ADDRESS(ROW(),COLUMN())))</formula>
    </cfRule>
  </conditionalFormatting>
  <conditionalFormatting sqref="U133:BC134">
    <cfRule type="expression" dxfId="45" priority="85">
      <formula>INDIRECT(ADDRESS(ROW(),COLUMN()))=TRUNC(INDIRECT(ADDRESS(ROW(),COLUMN())))</formula>
    </cfRule>
  </conditionalFormatting>
  <conditionalFormatting sqref="U136:BC137">
    <cfRule type="expression" dxfId="44" priority="78">
      <formula>INDIRECT(ADDRESS(ROW(),COLUMN()))=TRUNC(INDIRECT(ADDRESS(ROW(),COLUMN())))</formula>
    </cfRule>
  </conditionalFormatting>
  <conditionalFormatting sqref="U139:BC140">
    <cfRule type="expression" dxfId="43" priority="71">
      <formula>INDIRECT(ADDRESS(ROW(),COLUMN()))=TRUNC(INDIRECT(ADDRESS(ROW(),COLUMN())))</formula>
    </cfRule>
  </conditionalFormatting>
  <conditionalFormatting sqref="U142:BC143">
    <cfRule type="expression" dxfId="42" priority="64">
      <formula>INDIRECT(ADDRESS(ROW(),COLUMN()))=TRUNC(INDIRECT(ADDRESS(ROW(),COLUMN())))</formula>
    </cfRule>
  </conditionalFormatting>
  <conditionalFormatting sqref="U145:BC146">
    <cfRule type="expression" dxfId="41" priority="57">
      <formula>INDIRECT(ADDRESS(ROW(),COLUMN()))=TRUNC(INDIRECT(ADDRESS(ROW(),COLUMN())))</formula>
    </cfRule>
  </conditionalFormatting>
  <conditionalFormatting sqref="U148:BC149">
    <cfRule type="expression" dxfId="40" priority="50">
      <formula>INDIRECT(ADDRESS(ROW(),COLUMN()))=TRUNC(INDIRECT(ADDRESS(ROW(),COLUMN())))</formula>
    </cfRule>
  </conditionalFormatting>
  <conditionalFormatting sqref="U151:BC152">
    <cfRule type="expression" dxfId="39" priority="43">
      <formula>INDIRECT(ADDRESS(ROW(),COLUMN()))=TRUNC(INDIRECT(ADDRESS(ROW(),COLUMN())))</formula>
    </cfRule>
  </conditionalFormatting>
  <conditionalFormatting sqref="U154:BC155">
    <cfRule type="expression" dxfId="38" priority="36">
      <formula>INDIRECT(ADDRESS(ROW(),COLUMN()))=TRUNC(INDIRECT(ADDRESS(ROW(),COLUMN())))</formula>
    </cfRule>
  </conditionalFormatting>
  <conditionalFormatting sqref="U157:BC158">
    <cfRule type="expression" dxfId="37" priority="29">
      <formula>INDIRECT(ADDRESS(ROW(),COLUMN()))=TRUNC(INDIRECT(ADDRESS(ROW(),COLUMN())))</formula>
    </cfRule>
  </conditionalFormatting>
  <conditionalFormatting sqref="U160:BC161">
    <cfRule type="expression" dxfId="36" priority="22">
      <formula>INDIRECT(ADDRESS(ROW(),COLUMN()))=TRUNC(INDIRECT(ADDRESS(ROW(),COLUMN())))</formula>
    </cfRule>
  </conditionalFormatting>
  <conditionalFormatting sqref="U163:BC164">
    <cfRule type="expression" dxfId="35" priority="15">
      <formula>INDIRECT(ADDRESS(ROW(),COLUMN()))=TRUNC(INDIRECT(ADDRESS(ROW(),COLUMN())))</formula>
    </cfRule>
  </conditionalFormatting>
  <conditionalFormatting sqref="U166:BC167">
    <cfRule type="expression" dxfId="34" priority="8">
      <formula>INDIRECT(ADDRESS(ROW(),COLUMN()))=TRUNC(INDIRECT(ADDRESS(ROW(),COLUMN())))</formula>
    </cfRule>
  </conditionalFormatting>
  <conditionalFormatting sqref="U169:BC170">
    <cfRule type="expression" dxfId="33" priority="1">
      <formula>INDIRECT(ADDRESS(ROW(),COLUMN()))=TRUNC(INDIRECT(ADDRESS(ROW(),COLUMN())))</formula>
    </cfRule>
  </conditionalFormatting>
  <dataValidations count="9">
    <dataValidation type="list" allowBlank="1" showInputMessage="1" showErrorMessage="1" sqref="BC3:BF3" xr:uid="{00000000-0002-0000-1600-000000000000}">
      <formula1>"４週,暦月"</formula1>
    </dataValidation>
    <dataValidation type="decimal" allowBlank="1" showInputMessage="1" showErrorMessage="1" error="入力可能範囲　32～40" sqref="AY6:AZ6" xr:uid="{00000000-0002-0000-1600-000001000000}">
      <formula1>32</formula1>
      <formula2>40</formula2>
    </dataValidation>
    <dataValidation type="list" allowBlank="1" showInputMessage="1" showErrorMessage="1" sqref="AD3:AD4" xr:uid="{00000000-0002-0000-1600-000002000000}">
      <formula1>#REF!</formula1>
    </dataValidation>
    <dataValidation type="list" allowBlank="1" showInputMessage="1" showErrorMessage="1" sqref="BC4:BF4" xr:uid="{00000000-0002-0000-1600-000003000000}">
      <formula1>"予定,実績,予定・実績"</formula1>
    </dataValidation>
    <dataValidation type="list" allowBlank="1" showInputMessage="1" sqref="C21:E170" xr:uid="{00000000-0002-0000-1600-000004000000}">
      <formula1>職種</formula1>
    </dataValidation>
    <dataValidation type="list" allowBlank="1" showInputMessage="1" sqref="H21:H170" xr:uid="{00000000-0002-0000-1600-000005000000}">
      <formula1>"A, B, C, D"</formula1>
    </dataValidation>
    <dataValidation type="list" errorStyle="warning" allowBlank="1" showInputMessage="1" error="リストにない場合のみ、入力してください。" sqref="I21:L170" xr:uid="{00000000-0002-0000-1600-000006000000}">
      <formula1>INDIRECT(C21)</formula1>
    </dataValidation>
    <dataValidation type="list" allowBlank="1" showInputMessage="1" sqref="U21:AY21 U24:AY24 U27:AY27 U30:AY30 U33:AY33 U36:AY36 U39:AY39 U42:AY42 U45:AY45 U48:AY48 U51:AY51 U54:AY54 U57:AY57 U60:AY60 U63:AY63 U66:AY66 U69:AY69 U72:AY72 U75:AY75 U78:AY78 U81:AY81 U84:AY84 U87:AY87 U90:AY90 U93:AY93 U96:AY96 U99:AY99 U102:AY102 U105:AY105 U108:AY108 U111:AY111 U114:AY114 U117:AY117 U120:AY120 U123:AY123 U126:AY126 U129:AY129 U132:AY132 U135:AY135 U138:AY138 U141:AY141 U144:AY144 U147:AY147 U150:AY150 U153:AY153 U156:AY156 U159:AY159 U162:AY162 U165:AY165 U168:AY168" xr:uid="{00000000-0002-0000-1600-000007000000}">
      <formula1>シフト記号表</formula1>
    </dataValidation>
    <dataValidation allowBlank="1" showInputMessage="1" showErrorMessage="1" error="入力可能範囲　32～40" sqref="BC10" xr:uid="{00000000-0002-0000-1600-000008000000}"/>
  </dataValidations>
  <printOptions horizontalCentered="1"/>
  <pageMargins left="0.15748031496062992" right="0.15748031496062992" top="0.43307086614173229" bottom="0.55118110236220474" header="0.15748031496062992" footer="0.15748031496062992"/>
  <pageSetup paperSize="9" scale="40" fitToHeight="0" orientation="landscape" r:id="rId1"/>
  <headerFooter>
    <oddFooter>&amp;R&amp;16&amp;P/&amp;N</oddFooter>
  </headerFooter>
  <rowBreaks count="1" manualBreakCount="1">
    <brk id="177"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1600-000009000000}">
          <x14:formula1>
            <xm:f>プルダウン・リスト!$C$4:$C$10</xm:f>
          </x14:formula1>
          <xm:sqref>AR1:BG1</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BM135"/>
  <sheetViews>
    <sheetView showGridLines="0" view="pageBreakPreview" zoomScaleNormal="55" zoomScaleSheetLayoutView="100" workbookViewId="0"/>
  </sheetViews>
  <sheetFormatPr defaultColWidth="4.5" defaultRowHeight="14.25"/>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c r="C1" s="5" t="s">
        <v>252</v>
      </c>
      <c r="D1" s="5"/>
      <c r="E1" s="5"/>
      <c r="F1" s="5"/>
      <c r="G1" s="5"/>
      <c r="H1" s="5"/>
      <c r="K1" s="7" t="s">
        <v>0</v>
      </c>
      <c r="N1" s="5"/>
      <c r="O1" s="5"/>
      <c r="P1" s="5"/>
      <c r="Q1" s="5"/>
      <c r="R1" s="5"/>
      <c r="S1" s="5"/>
      <c r="T1" s="5"/>
      <c r="U1" s="5"/>
      <c r="AQ1" s="9" t="s">
        <v>30</v>
      </c>
      <c r="AR1" s="1284" t="s">
        <v>194</v>
      </c>
      <c r="AS1" s="1285"/>
      <c r="AT1" s="1285"/>
      <c r="AU1" s="1285"/>
      <c r="AV1" s="1285"/>
      <c r="AW1" s="1285"/>
      <c r="AX1" s="1285"/>
      <c r="AY1" s="1285"/>
      <c r="AZ1" s="1285"/>
      <c r="BA1" s="1285"/>
      <c r="BB1" s="1285"/>
      <c r="BC1" s="1285"/>
      <c r="BD1" s="1285"/>
      <c r="BE1" s="1285"/>
      <c r="BF1" s="1285"/>
      <c r="BG1" s="1285"/>
      <c r="BH1" s="9" t="s">
        <v>2</v>
      </c>
    </row>
    <row r="2" spans="2:65" s="8" customFormat="1" ht="20.25" customHeight="1">
      <c r="H2" s="7"/>
      <c r="K2" s="7"/>
      <c r="L2" s="7"/>
      <c r="N2" s="9"/>
      <c r="O2" s="9"/>
      <c r="P2" s="9"/>
      <c r="Q2" s="9"/>
      <c r="R2" s="9"/>
      <c r="S2" s="9"/>
      <c r="T2" s="9"/>
      <c r="U2" s="9"/>
      <c r="Z2" s="9" t="s">
        <v>27</v>
      </c>
      <c r="AA2" s="1286">
        <v>6</v>
      </c>
      <c r="AB2" s="1286"/>
      <c r="AC2" s="9" t="s">
        <v>28</v>
      </c>
      <c r="AD2" s="1287">
        <f>IF(AA2=0,"",YEAR(DATE(2018+AA2,1,1)))</f>
        <v>2024</v>
      </c>
      <c r="AE2" s="1287"/>
      <c r="AF2" s="8" t="s">
        <v>29</v>
      </c>
      <c r="AG2" s="8" t="s">
        <v>1</v>
      </c>
      <c r="AH2" s="1286">
        <v>4</v>
      </c>
      <c r="AI2" s="1286"/>
      <c r="AJ2" s="8" t="s">
        <v>24</v>
      </c>
      <c r="AQ2" s="9" t="s">
        <v>31</v>
      </c>
      <c r="AR2" s="1286" t="s">
        <v>202</v>
      </c>
      <c r="AS2" s="1286"/>
      <c r="AT2" s="1286"/>
      <c r="AU2" s="1286"/>
      <c r="AV2" s="1286"/>
      <c r="AW2" s="1286"/>
      <c r="AX2" s="1286"/>
      <c r="AY2" s="1286"/>
      <c r="AZ2" s="1286"/>
      <c r="BA2" s="1286"/>
      <c r="BB2" s="1286"/>
      <c r="BC2" s="1286"/>
      <c r="BD2" s="1286"/>
      <c r="BE2" s="1286"/>
      <c r="BF2" s="1286"/>
      <c r="BG2" s="1286"/>
      <c r="BH2" s="9" t="s">
        <v>2</v>
      </c>
      <c r="BI2" s="9"/>
      <c r="BJ2" s="9"/>
      <c r="BK2" s="9"/>
    </row>
    <row r="3" spans="2:65" s="8" customFormat="1" ht="20.25" customHeight="1">
      <c r="H3" s="7"/>
      <c r="K3" s="7"/>
      <c r="M3" s="9"/>
      <c r="N3" s="9"/>
      <c r="O3" s="9"/>
      <c r="P3" s="9"/>
      <c r="Q3" s="9"/>
      <c r="R3" s="9"/>
      <c r="S3" s="9"/>
      <c r="AA3" s="32"/>
      <c r="AB3" s="32"/>
      <c r="AC3" s="32"/>
      <c r="AD3" s="33"/>
      <c r="AE3" s="32"/>
      <c r="BB3" s="34" t="s">
        <v>21</v>
      </c>
      <c r="BC3" s="1240" t="s">
        <v>181</v>
      </c>
      <c r="BD3" s="1241"/>
      <c r="BE3" s="1241"/>
      <c r="BF3" s="1242"/>
      <c r="BG3" s="9"/>
    </row>
    <row r="4" spans="2:65" s="8" customFormat="1" ht="20.25" customHeight="1">
      <c r="H4" s="7"/>
      <c r="K4" s="7"/>
      <c r="M4" s="9"/>
      <c r="N4" s="9"/>
      <c r="O4" s="9"/>
      <c r="P4" s="9"/>
      <c r="Q4" s="9"/>
      <c r="R4" s="9"/>
      <c r="S4" s="9"/>
      <c r="AA4" s="32"/>
      <c r="AB4" s="32"/>
      <c r="AC4" s="32"/>
      <c r="AD4" s="33"/>
      <c r="AE4" s="32"/>
      <c r="BB4" s="34" t="s">
        <v>149</v>
      </c>
      <c r="BC4" s="1240" t="s">
        <v>150</v>
      </c>
      <c r="BD4" s="1241"/>
      <c r="BE4" s="1241"/>
      <c r="BF4" s="1242"/>
      <c r="BG4" s="9"/>
    </row>
    <row r="5" spans="2:65" s="8" customFormat="1" ht="5.0999999999999996" customHeight="1">
      <c r="H5" s="7"/>
      <c r="K5" s="7"/>
      <c r="M5" s="9"/>
      <c r="N5" s="9"/>
      <c r="O5" s="9"/>
      <c r="P5" s="9"/>
      <c r="Q5" s="9"/>
      <c r="R5" s="9"/>
      <c r="S5" s="9"/>
      <c r="AA5" s="28"/>
      <c r="AB5" s="28"/>
      <c r="AH5" s="6"/>
      <c r="AI5" s="6"/>
      <c r="AJ5" s="6"/>
      <c r="AK5" s="6"/>
      <c r="AL5" s="6"/>
      <c r="AM5" s="6"/>
      <c r="AN5" s="6"/>
      <c r="AO5" s="6"/>
      <c r="AP5" s="6"/>
      <c r="AQ5" s="6"/>
      <c r="AR5" s="6"/>
      <c r="AS5" s="6"/>
      <c r="AT5" s="6"/>
      <c r="AU5" s="6"/>
      <c r="AV5" s="6"/>
      <c r="AW5" s="6"/>
      <c r="AX5" s="6"/>
      <c r="AY5" s="6"/>
      <c r="AZ5" s="6"/>
      <c r="BA5" s="6"/>
      <c r="BB5" s="6"/>
      <c r="BC5" s="6"/>
      <c r="BD5" s="6"/>
      <c r="BE5" s="6"/>
      <c r="BF5" s="35"/>
      <c r="BG5" s="35"/>
    </row>
    <row r="6" spans="2:65" s="8" customFormat="1" ht="21" customHeight="1">
      <c r="B6" s="5"/>
      <c r="C6" s="6"/>
      <c r="D6" s="6"/>
      <c r="E6" s="6"/>
      <c r="F6" s="6"/>
      <c r="G6" s="6"/>
      <c r="H6" s="6"/>
      <c r="I6" s="65"/>
      <c r="J6" s="65"/>
      <c r="K6" s="65"/>
      <c r="L6" s="63"/>
      <c r="M6" s="65"/>
      <c r="N6" s="65"/>
      <c r="O6" s="65"/>
      <c r="AH6" s="6"/>
      <c r="AI6" s="6"/>
      <c r="AJ6" s="6"/>
      <c r="AK6" s="6"/>
      <c r="AL6" s="6"/>
      <c r="AM6" s="6" t="s">
        <v>187</v>
      </c>
      <c r="AN6" s="6"/>
      <c r="AO6" s="6"/>
      <c r="AP6" s="6"/>
      <c r="AQ6" s="6"/>
      <c r="AR6" s="6"/>
      <c r="AS6" s="6"/>
      <c r="AU6" s="84"/>
      <c r="AV6" s="84"/>
      <c r="AW6" s="2"/>
      <c r="AX6" s="6"/>
      <c r="AY6" s="1147">
        <v>40</v>
      </c>
      <c r="AZ6" s="1148"/>
      <c r="BA6" s="2" t="s">
        <v>22</v>
      </c>
      <c r="BB6" s="6"/>
      <c r="BC6" s="1147">
        <v>160</v>
      </c>
      <c r="BD6" s="1148"/>
      <c r="BE6" s="2" t="s">
        <v>23</v>
      </c>
      <c r="BF6" s="6"/>
      <c r="BG6" s="35"/>
    </row>
    <row r="7" spans="2:65" s="8" customFormat="1" ht="5.0999999999999996" customHeight="1">
      <c r="B7" s="5"/>
      <c r="C7" s="64"/>
      <c r="D7" s="64"/>
      <c r="E7" s="64"/>
      <c r="F7" s="64"/>
      <c r="G7" s="64"/>
      <c r="H7" s="65"/>
      <c r="I7" s="65"/>
      <c r="J7" s="65"/>
      <c r="K7" s="65"/>
      <c r="L7" s="65"/>
      <c r="M7" s="65"/>
      <c r="N7" s="65"/>
      <c r="O7" s="65"/>
      <c r="AH7" s="6"/>
      <c r="AI7" s="6"/>
      <c r="AJ7" s="6"/>
      <c r="AK7" s="6"/>
      <c r="AL7" s="6"/>
      <c r="AM7" s="6"/>
      <c r="AN7" s="6"/>
      <c r="AO7" s="6"/>
      <c r="AP7" s="6"/>
      <c r="AQ7" s="6"/>
      <c r="AR7" s="6"/>
      <c r="AS7" s="6"/>
      <c r="AT7" s="6"/>
      <c r="AU7" s="6"/>
      <c r="AV7" s="6"/>
      <c r="AW7" s="6"/>
      <c r="AX7" s="6"/>
      <c r="AY7" s="6"/>
      <c r="AZ7" s="6"/>
      <c r="BA7" s="6"/>
      <c r="BB7" s="6"/>
      <c r="BC7" s="6"/>
      <c r="BD7" s="6"/>
      <c r="BE7" s="6"/>
      <c r="BF7" s="35"/>
      <c r="BG7" s="35"/>
    </row>
    <row r="8" spans="2:65" s="8" customFormat="1" ht="21" customHeight="1">
      <c r="B8" s="66"/>
      <c r="C8" s="63"/>
      <c r="D8" s="63"/>
      <c r="E8" s="63"/>
      <c r="F8" s="63"/>
      <c r="G8" s="63"/>
      <c r="H8" s="65"/>
      <c r="I8" s="65"/>
      <c r="J8" s="65"/>
      <c r="K8" s="65"/>
      <c r="L8" s="65"/>
      <c r="M8" s="65"/>
      <c r="N8" s="65"/>
      <c r="O8" s="65"/>
      <c r="AH8" s="59"/>
      <c r="AI8" s="59"/>
      <c r="AJ8" s="59"/>
      <c r="AK8" s="6"/>
      <c r="AL8" s="35"/>
      <c r="AM8" s="60"/>
      <c r="AN8" s="60"/>
      <c r="AO8" s="5"/>
      <c r="AP8" s="61"/>
      <c r="AQ8" s="61"/>
      <c r="AR8" s="61"/>
      <c r="AS8" s="62"/>
      <c r="AT8" s="62"/>
      <c r="AU8" s="6"/>
      <c r="AV8" s="61"/>
      <c r="AW8" s="61"/>
      <c r="AX8" s="63"/>
      <c r="AY8" s="6"/>
      <c r="AZ8" s="6" t="s">
        <v>26</v>
      </c>
      <c r="BA8" s="6"/>
      <c r="BB8" s="6"/>
      <c r="BC8" s="1289">
        <f>DAY(EOMONTH(DATE(AD2,AH2,1),0))</f>
        <v>30</v>
      </c>
      <c r="BD8" s="1290"/>
      <c r="BE8" s="6" t="s">
        <v>25</v>
      </c>
      <c r="BF8" s="6"/>
      <c r="BG8" s="6"/>
      <c r="BK8" s="9"/>
      <c r="BL8" s="9"/>
      <c r="BM8" s="9"/>
    </row>
    <row r="9" spans="2:65" s="8" customFormat="1" ht="5.0999999999999996" customHeight="1">
      <c r="B9" s="66"/>
      <c r="C9" s="61"/>
      <c r="D9" s="61"/>
      <c r="E9" s="61"/>
      <c r="F9" s="61"/>
      <c r="G9" s="61"/>
      <c r="H9" s="61"/>
      <c r="I9" s="61"/>
      <c r="J9" s="61"/>
      <c r="K9" s="61"/>
      <c r="L9" s="61"/>
      <c r="M9" s="61"/>
      <c r="N9" s="61"/>
      <c r="O9" s="61"/>
      <c r="AH9" s="64"/>
      <c r="AI9" s="6"/>
      <c r="AJ9" s="6"/>
      <c r="AK9" s="59"/>
      <c r="AL9" s="6"/>
      <c r="AM9" s="6"/>
      <c r="AN9" s="6"/>
      <c r="AO9" s="6"/>
      <c r="AP9" s="6"/>
      <c r="AQ9" s="6"/>
      <c r="AR9" s="64"/>
      <c r="AS9" s="64"/>
      <c r="AT9" s="64"/>
      <c r="AU9" s="6"/>
      <c r="AV9" s="6"/>
      <c r="AW9" s="6"/>
      <c r="AX9" s="6"/>
      <c r="AY9" s="6"/>
      <c r="AZ9" s="6"/>
      <c r="BA9" s="6"/>
      <c r="BB9" s="6"/>
      <c r="BC9" s="6"/>
      <c r="BD9" s="6"/>
      <c r="BE9" s="6"/>
      <c r="BF9" s="6"/>
      <c r="BG9" s="6"/>
      <c r="BK9" s="9"/>
      <c r="BL9" s="9"/>
      <c r="BM9" s="9"/>
    </row>
    <row r="10" spans="2:65" s="8" customFormat="1" ht="21" customHeight="1">
      <c r="B10" s="66"/>
      <c r="C10" s="61"/>
      <c r="D10" s="61"/>
      <c r="E10" s="61"/>
      <c r="F10" s="61"/>
      <c r="G10" s="61"/>
      <c r="H10" s="61"/>
      <c r="I10" s="61"/>
      <c r="J10" s="61"/>
      <c r="K10" s="61"/>
      <c r="L10" s="61"/>
      <c r="M10" s="61"/>
      <c r="N10" s="61"/>
      <c r="O10" s="61"/>
      <c r="AH10" s="64"/>
      <c r="AI10" s="6"/>
      <c r="AJ10" s="6"/>
      <c r="AK10" s="59"/>
      <c r="AL10" s="6"/>
      <c r="AM10" s="6"/>
      <c r="AN10" s="6"/>
      <c r="AO10" s="6"/>
      <c r="AP10" s="6"/>
      <c r="AQ10" s="6" t="s">
        <v>218</v>
      </c>
      <c r="AR10" s="6"/>
      <c r="AS10" s="6"/>
      <c r="AT10" s="6"/>
      <c r="AU10" s="6"/>
      <c r="AV10" s="64"/>
      <c r="AW10" s="64"/>
      <c r="AX10" s="64"/>
      <c r="AY10" s="6"/>
      <c r="AZ10" s="6"/>
      <c r="BA10" s="35" t="s">
        <v>216</v>
      </c>
      <c r="BB10" s="6"/>
      <c r="BC10" s="1147"/>
      <c r="BD10" s="1148"/>
      <c r="BE10" s="2" t="s">
        <v>217</v>
      </c>
      <c r="BF10" s="6"/>
      <c r="BG10" s="6"/>
      <c r="BK10" s="9"/>
      <c r="BL10" s="9"/>
      <c r="BM10" s="9"/>
    </row>
    <row r="11" spans="2:65" s="8" customFormat="1" ht="5.0999999999999996" customHeight="1">
      <c r="B11" s="66"/>
      <c r="C11" s="61"/>
      <c r="D11" s="61"/>
      <c r="E11" s="61"/>
      <c r="F11" s="61"/>
      <c r="G11" s="61"/>
      <c r="H11" s="61"/>
      <c r="I11" s="61"/>
      <c r="J11" s="61"/>
      <c r="K11" s="61"/>
      <c r="L11" s="61"/>
      <c r="M11" s="61"/>
      <c r="N11" s="61"/>
      <c r="O11" s="61"/>
      <c r="AH11" s="64"/>
      <c r="AI11" s="6"/>
      <c r="AJ11" s="6"/>
      <c r="AK11" s="59"/>
      <c r="AL11" s="6"/>
      <c r="AM11" s="6"/>
      <c r="AN11" s="6"/>
      <c r="AO11" s="6"/>
      <c r="AP11" s="6"/>
      <c r="AQ11" s="6"/>
      <c r="AR11" s="64"/>
      <c r="AS11" s="64"/>
      <c r="AT11" s="64"/>
      <c r="AU11" s="6"/>
      <c r="AV11" s="6"/>
      <c r="AW11" s="6"/>
      <c r="AX11" s="6"/>
      <c r="AY11" s="6"/>
      <c r="AZ11" s="6"/>
      <c r="BA11" s="6"/>
      <c r="BB11" s="6"/>
      <c r="BC11" s="6"/>
      <c r="BD11" s="6"/>
      <c r="BE11" s="6"/>
      <c r="BF11" s="6"/>
      <c r="BG11" s="6"/>
      <c r="BK11" s="9"/>
      <c r="BL11" s="9"/>
      <c r="BM11" s="9"/>
    </row>
    <row r="12" spans="2:65" s="8" customFormat="1" ht="21" customHeight="1">
      <c r="R12" s="65"/>
      <c r="S12" s="65"/>
      <c r="T12" s="35"/>
      <c r="U12" s="1239"/>
      <c r="V12" s="1239"/>
      <c r="W12" s="5"/>
      <c r="AA12" s="64"/>
      <c r="AB12" s="60"/>
      <c r="AC12" s="5"/>
      <c r="AD12" s="64"/>
      <c r="AE12" s="64"/>
      <c r="AF12" s="64"/>
      <c r="AH12" s="59"/>
      <c r="AI12" s="6" t="s">
        <v>219</v>
      </c>
      <c r="AJ12" s="59"/>
      <c r="AK12" s="6"/>
      <c r="AL12" s="35"/>
      <c r="AM12" s="60"/>
      <c r="AN12" s="6"/>
      <c r="AO12" s="6"/>
      <c r="AP12" s="6"/>
      <c r="AQ12" s="6"/>
      <c r="AR12" s="6"/>
      <c r="AS12" s="5" t="s">
        <v>220</v>
      </c>
      <c r="AT12" s="6"/>
      <c r="AU12" s="6"/>
      <c r="AV12" s="6"/>
      <c r="AW12" s="6"/>
      <c r="AX12" s="6"/>
      <c r="AY12" s="6"/>
      <c r="AZ12" s="6"/>
      <c r="BA12" s="6"/>
      <c r="BB12" s="6"/>
      <c r="BC12" s="64"/>
      <c r="BD12" s="59"/>
      <c r="BE12" s="6"/>
      <c r="BF12" s="6"/>
      <c r="BG12" s="64"/>
      <c r="BH12" s="6"/>
      <c r="BK12" s="9"/>
      <c r="BL12" s="9"/>
      <c r="BM12" s="9"/>
    </row>
    <row r="13" spans="2:65" s="8" customFormat="1" ht="21" customHeight="1">
      <c r="R13" s="6"/>
      <c r="S13" s="6"/>
      <c r="T13" s="6"/>
      <c r="U13" s="6"/>
      <c r="V13" s="6"/>
      <c r="AA13" s="6"/>
      <c r="AB13" s="6"/>
      <c r="AC13" s="6"/>
      <c r="AD13" s="6"/>
      <c r="AE13" s="6"/>
      <c r="AF13" s="6"/>
      <c r="AH13" s="64"/>
      <c r="AI13" s="59"/>
      <c r="AJ13" s="6"/>
      <c r="AK13" s="59"/>
      <c r="AL13" s="6"/>
      <c r="AM13" s="1288"/>
      <c r="AN13" s="1288"/>
      <c r="AO13" s="6" t="s">
        <v>203</v>
      </c>
      <c r="AP13" s="5"/>
      <c r="AQ13" s="64"/>
      <c r="AR13" s="64"/>
      <c r="AS13" s="5" t="s">
        <v>95</v>
      </c>
      <c r="AT13" s="6"/>
      <c r="AU13" s="6"/>
      <c r="AV13" s="6"/>
      <c r="AW13" s="6"/>
      <c r="AX13" s="6"/>
      <c r="AY13" s="6"/>
      <c r="AZ13" s="6"/>
      <c r="BA13" s="6"/>
      <c r="BB13" s="1248">
        <v>0.29166666666666669</v>
      </c>
      <c r="BC13" s="1249"/>
      <c r="BD13" s="1250"/>
      <c r="BE13" s="63" t="s">
        <v>17</v>
      </c>
      <c r="BF13" s="1248">
        <v>0.83333333333333337</v>
      </c>
      <c r="BG13" s="1249"/>
      <c r="BH13" s="1250"/>
      <c r="BK13" s="9"/>
      <c r="BL13" s="9"/>
      <c r="BM13" s="9"/>
    </row>
    <row r="14" spans="2:65" s="8" customFormat="1" ht="21" customHeight="1">
      <c r="R14" s="1"/>
      <c r="S14" s="1"/>
      <c r="T14" s="1"/>
      <c r="U14" s="1"/>
      <c r="V14" s="1"/>
      <c r="W14" s="1"/>
      <c r="AA14" s="63"/>
      <c r="AB14" s="1"/>
      <c r="AC14" s="1"/>
      <c r="AD14" s="63"/>
      <c r="AE14" s="64"/>
      <c r="AF14" s="64"/>
      <c r="AG14" s="28"/>
      <c r="AH14" s="5"/>
      <c r="AI14" s="59"/>
      <c r="AJ14" s="6"/>
      <c r="AK14" s="59"/>
      <c r="AL14" s="6"/>
      <c r="AM14" s="1288"/>
      <c r="AN14" s="1288"/>
      <c r="AO14" s="189" t="s">
        <v>204</v>
      </c>
      <c r="AP14" s="190"/>
      <c r="AQ14" s="190"/>
      <c r="AR14" s="65"/>
      <c r="AS14" s="5" t="s">
        <v>96</v>
      </c>
      <c r="AT14" s="6"/>
      <c r="AU14" s="6"/>
      <c r="AV14" s="6"/>
      <c r="AW14" s="6"/>
      <c r="AX14" s="6"/>
      <c r="AY14" s="6"/>
      <c r="AZ14" s="6"/>
      <c r="BA14" s="6"/>
      <c r="BB14" s="1248">
        <v>0.83333333333333337</v>
      </c>
      <c r="BC14" s="1249"/>
      <c r="BD14" s="1250"/>
      <c r="BE14" s="63" t="s">
        <v>17</v>
      </c>
      <c r="BF14" s="1248">
        <v>0.29166666666666669</v>
      </c>
      <c r="BG14" s="1249"/>
      <c r="BH14" s="1250"/>
      <c r="BK14" s="9"/>
      <c r="BL14" s="9"/>
      <c r="BM14" s="9"/>
    </row>
    <row r="15" spans="2:65" ht="12" customHeight="1" thickBot="1">
      <c r="C15" s="3"/>
      <c r="D15" s="3"/>
      <c r="E15" s="3"/>
      <c r="F15" s="3"/>
      <c r="G15" s="3"/>
      <c r="H15" s="3"/>
      <c r="AA15" s="3"/>
      <c r="AR15" s="3"/>
      <c r="BI15" s="4"/>
      <c r="BJ15" s="4"/>
      <c r="BK15" s="4"/>
    </row>
    <row r="16" spans="2:65" ht="21.6" customHeight="1">
      <c r="B16" s="1251" t="s">
        <v>20</v>
      </c>
      <c r="C16" s="1254" t="s">
        <v>221</v>
      </c>
      <c r="D16" s="1255"/>
      <c r="E16" s="1256"/>
      <c r="F16" s="85"/>
      <c r="G16" s="30"/>
      <c r="H16" s="1263" t="s">
        <v>222</v>
      </c>
      <c r="I16" s="1266" t="s">
        <v>223</v>
      </c>
      <c r="J16" s="1255"/>
      <c r="K16" s="1255"/>
      <c r="L16" s="1256"/>
      <c r="M16" s="1266" t="s">
        <v>224</v>
      </c>
      <c r="N16" s="1255"/>
      <c r="O16" s="1256"/>
      <c r="P16" s="1266" t="s">
        <v>97</v>
      </c>
      <c r="Q16" s="1255"/>
      <c r="R16" s="1255"/>
      <c r="S16" s="1255"/>
      <c r="T16" s="1281"/>
      <c r="U16" s="86"/>
      <c r="V16" s="87"/>
      <c r="W16" s="87"/>
      <c r="X16" s="87"/>
      <c r="Y16" s="87"/>
      <c r="Z16" s="87"/>
      <c r="AA16" s="87"/>
      <c r="AB16" s="87"/>
      <c r="AC16" s="87"/>
      <c r="AD16" s="87"/>
      <c r="AE16" s="87"/>
      <c r="AF16" s="87"/>
      <c r="AG16" s="87"/>
      <c r="AH16" s="87"/>
      <c r="AI16" s="188" t="s">
        <v>225</v>
      </c>
      <c r="AJ16" s="87"/>
      <c r="AK16" s="87"/>
      <c r="AL16" s="87"/>
      <c r="AM16" s="87"/>
      <c r="AN16" s="87" t="s">
        <v>183</v>
      </c>
      <c r="AO16" s="87"/>
      <c r="AP16" s="89"/>
      <c r="AQ16" s="88"/>
      <c r="AR16" s="87" t="s">
        <v>2</v>
      </c>
      <c r="AS16" s="87"/>
      <c r="AT16" s="87"/>
      <c r="AU16" s="87"/>
      <c r="AV16" s="87"/>
      <c r="AW16" s="87"/>
      <c r="AX16" s="87"/>
      <c r="AY16" s="90"/>
      <c r="AZ16" s="1269" t="str">
        <f>IF(BC3="計画","(12)1～4週目の勤務時間数合計","(12)1か月の勤務時間数　合計")</f>
        <v>(12)1か月の勤務時間数　合計</v>
      </c>
      <c r="BA16" s="1270"/>
      <c r="BB16" s="1275" t="s">
        <v>226</v>
      </c>
      <c r="BC16" s="1270"/>
      <c r="BD16" s="1254" t="s">
        <v>227</v>
      </c>
      <c r="BE16" s="1255"/>
      <c r="BF16" s="1255"/>
      <c r="BG16" s="1255"/>
      <c r="BH16" s="1281"/>
    </row>
    <row r="17" spans="2:60" ht="20.25" customHeight="1">
      <c r="B17" s="1252"/>
      <c r="C17" s="1257"/>
      <c r="D17" s="1258"/>
      <c r="E17" s="1259"/>
      <c r="F17" s="91"/>
      <c r="G17" s="29"/>
      <c r="H17" s="1264"/>
      <c r="I17" s="1267"/>
      <c r="J17" s="1258"/>
      <c r="K17" s="1258"/>
      <c r="L17" s="1259"/>
      <c r="M17" s="1267"/>
      <c r="N17" s="1258"/>
      <c r="O17" s="1259"/>
      <c r="P17" s="1267"/>
      <c r="Q17" s="1258"/>
      <c r="R17" s="1258"/>
      <c r="S17" s="1258"/>
      <c r="T17" s="1282"/>
      <c r="U17" s="1278" t="s">
        <v>11</v>
      </c>
      <c r="V17" s="1278"/>
      <c r="W17" s="1278"/>
      <c r="X17" s="1278"/>
      <c r="Y17" s="1278"/>
      <c r="Z17" s="1278"/>
      <c r="AA17" s="1279"/>
      <c r="AB17" s="1280" t="s">
        <v>12</v>
      </c>
      <c r="AC17" s="1278"/>
      <c r="AD17" s="1278"/>
      <c r="AE17" s="1278"/>
      <c r="AF17" s="1278"/>
      <c r="AG17" s="1278"/>
      <c r="AH17" s="1279"/>
      <c r="AI17" s="1280" t="s">
        <v>13</v>
      </c>
      <c r="AJ17" s="1278"/>
      <c r="AK17" s="1278"/>
      <c r="AL17" s="1278"/>
      <c r="AM17" s="1278"/>
      <c r="AN17" s="1278"/>
      <c r="AO17" s="1279"/>
      <c r="AP17" s="1280" t="s">
        <v>14</v>
      </c>
      <c r="AQ17" s="1278"/>
      <c r="AR17" s="1278"/>
      <c r="AS17" s="1278"/>
      <c r="AT17" s="1278"/>
      <c r="AU17" s="1278"/>
      <c r="AV17" s="1279"/>
      <c r="AW17" s="1280" t="s">
        <v>15</v>
      </c>
      <c r="AX17" s="1278"/>
      <c r="AY17" s="1278"/>
      <c r="AZ17" s="1271"/>
      <c r="BA17" s="1272"/>
      <c r="BB17" s="1276"/>
      <c r="BC17" s="1272"/>
      <c r="BD17" s="1257"/>
      <c r="BE17" s="1258"/>
      <c r="BF17" s="1258"/>
      <c r="BG17" s="1258"/>
      <c r="BH17" s="1282"/>
    </row>
    <row r="18" spans="2:60" ht="20.25" customHeight="1">
      <c r="B18" s="1252"/>
      <c r="C18" s="1257"/>
      <c r="D18" s="1258"/>
      <c r="E18" s="1259"/>
      <c r="F18" s="91"/>
      <c r="G18" s="29"/>
      <c r="H18" s="1264"/>
      <c r="I18" s="1267"/>
      <c r="J18" s="1258"/>
      <c r="K18" s="1258"/>
      <c r="L18" s="1259"/>
      <c r="M18" s="1267"/>
      <c r="N18" s="1258"/>
      <c r="O18" s="1259"/>
      <c r="P18" s="1267"/>
      <c r="Q18" s="1258"/>
      <c r="R18" s="1258"/>
      <c r="S18" s="1258"/>
      <c r="T18" s="1282"/>
      <c r="U18" s="103">
        <v>1</v>
      </c>
      <c r="V18" s="104">
        <v>2</v>
      </c>
      <c r="W18" s="104">
        <v>3</v>
      </c>
      <c r="X18" s="104">
        <v>4</v>
      </c>
      <c r="Y18" s="104">
        <v>5</v>
      </c>
      <c r="Z18" s="104">
        <v>6</v>
      </c>
      <c r="AA18" s="105">
        <v>7</v>
      </c>
      <c r="AB18" s="106">
        <v>8</v>
      </c>
      <c r="AC18" s="104">
        <v>9</v>
      </c>
      <c r="AD18" s="104">
        <v>10</v>
      </c>
      <c r="AE18" s="104">
        <v>11</v>
      </c>
      <c r="AF18" s="104">
        <v>12</v>
      </c>
      <c r="AG18" s="104">
        <v>13</v>
      </c>
      <c r="AH18" s="105">
        <v>14</v>
      </c>
      <c r="AI18" s="103">
        <v>15</v>
      </c>
      <c r="AJ18" s="104">
        <v>16</v>
      </c>
      <c r="AK18" s="104">
        <v>17</v>
      </c>
      <c r="AL18" s="104">
        <v>18</v>
      </c>
      <c r="AM18" s="104">
        <v>19</v>
      </c>
      <c r="AN18" s="104">
        <v>20</v>
      </c>
      <c r="AO18" s="105">
        <v>21</v>
      </c>
      <c r="AP18" s="106">
        <v>22</v>
      </c>
      <c r="AQ18" s="104">
        <v>23</v>
      </c>
      <c r="AR18" s="104">
        <v>24</v>
      </c>
      <c r="AS18" s="104">
        <v>25</v>
      </c>
      <c r="AT18" s="104">
        <v>26</v>
      </c>
      <c r="AU18" s="104">
        <v>27</v>
      </c>
      <c r="AV18" s="105">
        <v>28</v>
      </c>
      <c r="AW18" s="106" t="str">
        <f>IF($BC$3="暦月",IF(DAY(DATE($AD$2,$AH$2,29))=29,29,""),"")</f>
        <v/>
      </c>
      <c r="AX18" s="104" t="str">
        <f>IF($BC$3="暦月",IF(DAY(DATE($AD$2,$AH$2,30))=30,30,""),"")</f>
        <v/>
      </c>
      <c r="AY18" s="105" t="str">
        <f>IF($BC$3="暦月",IF(DAY(DATE($AD$2,$AH$2,31))=31,31,""),"")</f>
        <v/>
      </c>
      <c r="AZ18" s="1271"/>
      <c r="BA18" s="1272"/>
      <c r="BB18" s="1276"/>
      <c r="BC18" s="1272"/>
      <c r="BD18" s="1257"/>
      <c r="BE18" s="1258"/>
      <c r="BF18" s="1258"/>
      <c r="BG18" s="1258"/>
      <c r="BH18" s="1282"/>
    </row>
    <row r="19" spans="2:60" ht="20.25" hidden="1" customHeight="1">
      <c r="B19" s="1252"/>
      <c r="C19" s="1257"/>
      <c r="D19" s="1258"/>
      <c r="E19" s="1259"/>
      <c r="F19" s="91"/>
      <c r="G19" s="29"/>
      <c r="H19" s="1264"/>
      <c r="I19" s="1267"/>
      <c r="J19" s="1258"/>
      <c r="K19" s="1258"/>
      <c r="L19" s="1259"/>
      <c r="M19" s="1267"/>
      <c r="N19" s="1258"/>
      <c r="O19" s="1259"/>
      <c r="P19" s="1267"/>
      <c r="Q19" s="1258"/>
      <c r="R19" s="1258"/>
      <c r="S19" s="1258"/>
      <c r="T19" s="1282"/>
      <c r="U19" s="103">
        <f>WEEKDAY(DATE($AD$2,$AH$2,1))</f>
        <v>2</v>
      </c>
      <c r="V19" s="104">
        <f>WEEKDAY(DATE($AD$2,$AH$2,2))</f>
        <v>3</v>
      </c>
      <c r="W19" s="104">
        <f>WEEKDAY(DATE($AD$2,$AH$2,3))</f>
        <v>4</v>
      </c>
      <c r="X19" s="104">
        <f>WEEKDAY(DATE($AD$2,$AH$2,4))</f>
        <v>5</v>
      </c>
      <c r="Y19" s="104">
        <f>WEEKDAY(DATE($AD$2,$AH$2,5))</f>
        <v>6</v>
      </c>
      <c r="Z19" s="104">
        <f>WEEKDAY(DATE($AD$2,$AH$2,6))</f>
        <v>7</v>
      </c>
      <c r="AA19" s="105">
        <f>WEEKDAY(DATE($AD$2,$AH$2,7))</f>
        <v>1</v>
      </c>
      <c r="AB19" s="106">
        <f>WEEKDAY(DATE($AD$2,$AH$2,8))</f>
        <v>2</v>
      </c>
      <c r="AC19" s="104">
        <f>WEEKDAY(DATE($AD$2,$AH$2,9))</f>
        <v>3</v>
      </c>
      <c r="AD19" s="104">
        <f>WEEKDAY(DATE($AD$2,$AH$2,10))</f>
        <v>4</v>
      </c>
      <c r="AE19" s="104">
        <f>WEEKDAY(DATE($AD$2,$AH$2,11))</f>
        <v>5</v>
      </c>
      <c r="AF19" s="104">
        <f>WEEKDAY(DATE($AD$2,$AH$2,12))</f>
        <v>6</v>
      </c>
      <c r="AG19" s="104">
        <f>WEEKDAY(DATE($AD$2,$AH$2,13))</f>
        <v>7</v>
      </c>
      <c r="AH19" s="105">
        <f>WEEKDAY(DATE($AD$2,$AH$2,14))</f>
        <v>1</v>
      </c>
      <c r="AI19" s="106">
        <f>WEEKDAY(DATE($AD$2,$AH$2,15))</f>
        <v>2</v>
      </c>
      <c r="AJ19" s="104">
        <f>WEEKDAY(DATE($AD$2,$AH$2,16))</f>
        <v>3</v>
      </c>
      <c r="AK19" s="104">
        <f>WEEKDAY(DATE($AD$2,$AH$2,17))</f>
        <v>4</v>
      </c>
      <c r="AL19" s="104">
        <f>WEEKDAY(DATE($AD$2,$AH$2,18))</f>
        <v>5</v>
      </c>
      <c r="AM19" s="104">
        <f>WEEKDAY(DATE($AD$2,$AH$2,19))</f>
        <v>6</v>
      </c>
      <c r="AN19" s="104">
        <f>WEEKDAY(DATE($AD$2,$AH$2,20))</f>
        <v>7</v>
      </c>
      <c r="AO19" s="105">
        <f>WEEKDAY(DATE($AD$2,$AH$2,21))</f>
        <v>1</v>
      </c>
      <c r="AP19" s="106">
        <f>WEEKDAY(DATE($AD$2,$AH$2,22))</f>
        <v>2</v>
      </c>
      <c r="AQ19" s="104">
        <f>WEEKDAY(DATE($AD$2,$AH$2,23))</f>
        <v>3</v>
      </c>
      <c r="AR19" s="104">
        <f>WEEKDAY(DATE($AD$2,$AH$2,24))</f>
        <v>4</v>
      </c>
      <c r="AS19" s="104">
        <f>WEEKDAY(DATE($AD$2,$AH$2,25))</f>
        <v>5</v>
      </c>
      <c r="AT19" s="104">
        <f>WEEKDAY(DATE($AD$2,$AH$2,26))</f>
        <v>6</v>
      </c>
      <c r="AU19" s="104">
        <f>WEEKDAY(DATE($AD$2,$AH$2,27))</f>
        <v>7</v>
      </c>
      <c r="AV19" s="105">
        <f>WEEKDAY(DATE($AD$2,$AH$2,28))</f>
        <v>1</v>
      </c>
      <c r="AW19" s="106">
        <f>IF(AW18=29,WEEKDAY(DATE($AD$2,$AH$2,29)),0)</f>
        <v>0</v>
      </c>
      <c r="AX19" s="104">
        <f>IF(AX18=30,WEEKDAY(DATE($AD$2,$AH$2,30)),0)</f>
        <v>0</v>
      </c>
      <c r="AY19" s="105">
        <f>IF(AY18=31,WEEKDAY(DATE($AD$2,$AH$2,31)),0)</f>
        <v>0</v>
      </c>
      <c r="AZ19" s="1271"/>
      <c r="BA19" s="1272"/>
      <c r="BB19" s="1276"/>
      <c r="BC19" s="1272"/>
      <c r="BD19" s="1257"/>
      <c r="BE19" s="1258"/>
      <c r="BF19" s="1258"/>
      <c r="BG19" s="1258"/>
      <c r="BH19" s="1282"/>
    </row>
    <row r="20" spans="2:60" ht="20.25" customHeight="1" thickBot="1">
      <c r="B20" s="1253"/>
      <c r="C20" s="1260"/>
      <c r="D20" s="1261"/>
      <c r="E20" s="1262"/>
      <c r="F20" s="92"/>
      <c r="G20" s="31"/>
      <c r="H20" s="1265"/>
      <c r="I20" s="1268"/>
      <c r="J20" s="1261"/>
      <c r="K20" s="1261"/>
      <c r="L20" s="1262"/>
      <c r="M20" s="1268"/>
      <c r="N20" s="1261"/>
      <c r="O20" s="1262"/>
      <c r="P20" s="1268"/>
      <c r="Q20" s="1261"/>
      <c r="R20" s="1261"/>
      <c r="S20" s="1261"/>
      <c r="T20" s="1283"/>
      <c r="U20" s="107" t="str">
        <f>IF(U19=1,"日",IF(U19=2,"月",IF(U19=3,"火",IF(U19=4,"水",IF(U19=5,"木",IF(U19=6,"金","土"))))))</f>
        <v>月</v>
      </c>
      <c r="V20" s="108" t="str">
        <f t="shared" ref="V20:AV20" si="0">IF(V19=1,"日",IF(V19=2,"月",IF(V19=3,"火",IF(V19=4,"水",IF(V19=5,"木",IF(V19=6,"金","土"))))))</f>
        <v>火</v>
      </c>
      <c r="W20" s="108" t="str">
        <f t="shared" si="0"/>
        <v>水</v>
      </c>
      <c r="X20" s="108" t="str">
        <f t="shared" si="0"/>
        <v>木</v>
      </c>
      <c r="Y20" s="108" t="str">
        <f t="shared" si="0"/>
        <v>金</v>
      </c>
      <c r="Z20" s="108" t="str">
        <f t="shared" si="0"/>
        <v>土</v>
      </c>
      <c r="AA20" s="109" t="str">
        <f t="shared" si="0"/>
        <v>日</v>
      </c>
      <c r="AB20" s="110" t="str">
        <f>IF(AB19=1,"日",IF(AB19=2,"月",IF(AB19=3,"火",IF(AB19=4,"水",IF(AB19=5,"木",IF(AB19=6,"金","土"))))))</f>
        <v>月</v>
      </c>
      <c r="AC20" s="108" t="str">
        <f t="shared" si="0"/>
        <v>火</v>
      </c>
      <c r="AD20" s="108" t="str">
        <f t="shared" si="0"/>
        <v>水</v>
      </c>
      <c r="AE20" s="108" t="str">
        <f t="shared" si="0"/>
        <v>木</v>
      </c>
      <c r="AF20" s="108" t="str">
        <f t="shared" si="0"/>
        <v>金</v>
      </c>
      <c r="AG20" s="108" t="str">
        <f t="shared" si="0"/>
        <v>土</v>
      </c>
      <c r="AH20" s="109" t="str">
        <f t="shared" si="0"/>
        <v>日</v>
      </c>
      <c r="AI20" s="110" t="str">
        <f>IF(AI19=1,"日",IF(AI19=2,"月",IF(AI19=3,"火",IF(AI19=4,"水",IF(AI19=5,"木",IF(AI19=6,"金","土"))))))</f>
        <v>月</v>
      </c>
      <c r="AJ20" s="108" t="str">
        <f t="shared" si="0"/>
        <v>火</v>
      </c>
      <c r="AK20" s="108" t="str">
        <f t="shared" si="0"/>
        <v>水</v>
      </c>
      <c r="AL20" s="108" t="str">
        <f t="shared" si="0"/>
        <v>木</v>
      </c>
      <c r="AM20" s="108" t="str">
        <f t="shared" si="0"/>
        <v>金</v>
      </c>
      <c r="AN20" s="108" t="str">
        <f t="shared" si="0"/>
        <v>土</v>
      </c>
      <c r="AO20" s="109" t="str">
        <f t="shared" si="0"/>
        <v>日</v>
      </c>
      <c r="AP20" s="110" t="str">
        <f>IF(AP19=1,"日",IF(AP19=2,"月",IF(AP19=3,"火",IF(AP19=4,"水",IF(AP19=5,"木",IF(AP19=6,"金","土"))))))</f>
        <v>月</v>
      </c>
      <c r="AQ20" s="108" t="str">
        <f t="shared" si="0"/>
        <v>火</v>
      </c>
      <c r="AR20" s="108" t="str">
        <f t="shared" si="0"/>
        <v>水</v>
      </c>
      <c r="AS20" s="108" t="str">
        <f t="shared" si="0"/>
        <v>木</v>
      </c>
      <c r="AT20" s="108" t="str">
        <f t="shared" si="0"/>
        <v>金</v>
      </c>
      <c r="AU20" s="108" t="str">
        <f t="shared" si="0"/>
        <v>土</v>
      </c>
      <c r="AV20" s="109" t="str">
        <f t="shared" si="0"/>
        <v>日</v>
      </c>
      <c r="AW20" s="108" t="str">
        <f>IF(AW19=1,"日",IF(AW19=2,"月",IF(AW19=3,"火",IF(AW19=4,"水",IF(AW19=5,"木",IF(AW19=6,"金",IF(AW19=0,"","土")))))))</f>
        <v/>
      </c>
      <c r="AX20" s="108" t="str">
        <f>IF(AX19=1,"日",IF(AX19=2,"月",IF(AX19=3,"火",IF(AX19=4,"水",IF(AX19=5,"木",IF(AX19=6,"金",IF(AX19=0,"","土")))))))</f>
        <v/>
      </c>
      <c r="AY20" s="108" t="str">
        <f>IF(AY19=1,"日",IF(AY19=2,"月",IF(AY19=3,"火",IF(AY19=4,"水",IF(AY19=5,"木",IF(AY19=6,"金",IF(AY19=0,"","土")))))))</f>
        <v/>
      </c>
      <c r="AZ20" s="1273"/>
      <c r="BA20" s="1274"/>
      <c r="BB20" s="1277"/>
      <c r="BC20" s="1274"/>
      <c r="BD20" s="1260"/>
      <c r="BE20" s="1261"/>
      <c r="BF20" s="1261"/>
      <c r="BG20" s="1261"/>
      <c r="BH20" s="1283"/>
    </row>
    <row r="21" spans="2:60" ht="20.25" customHeight="1">
      <c r="B21" s="93"/>
      <c r="C21" s="1205"/>
      <c r="D21" s="1206"/>
      <c r="E21" s="1207"/>
      <c r="F21" s="135"/>
      <c r="G21" s="94"/>
      <c r="H21" s="1243"/>
      <c r="I21" s="1208"/>
      <c r="J21" s="1209"/>
      <c r="K21" s="1209"/>
      <c r="L21" s="1210"/>
      <c r="M21" s="1244"/>
      <c r="N21" s="1245"/>
      <c r="O21" s="1246"/>
      <c r="P21" s="44" t="s">
        <v>18</v>
      </c>
      <c r="Q21" s="19"/>
      <c r="R21" s="19"/>
      <c r="S21" s="17"/>
      <c r="T21" s="45"/>
      <c r="U21" s="156"/>
      <c r="V21" s="156"/>
      <c r="W21" s="156"/>
      <c r="X21" s="156"/>
      <c r="Y21" s="156"/>
      <c r="Z21" s="156"/>
      <c r="AA21" s="157"/>
      <c r="AB21" s="158"/>
      <c r="AC21" s="156"/>
      <c r="AD21" s="156"/>
      <c r="AE21" s="156"/>
      <c r="AF21" s="156"/>
      <c r="AG21" s="156"/>
      <c r="AH21" s="157"/>
      <c r="AI21" s="158"/>
      <c r="AJ21" s="156"/>
      <c r="AK21" s="156"/>
      <c r="AL21" s="156"/>
      <c r="AM21" s="156"/>
      <c r="AN21" s="156"/>
      <c r="AO21" s="157"/>
      <c r="AP21" s="158"/>
      <c r="AQ21" s="156"/>
      <c r="AR21" s="156"/>
      <c r="AS21" s="156"/>
      <c r="AT21" s="156"/>
      <c r="AU21" s="156"/>
      <c r="AV21" s="157"/>
      <c r="AW21" s="158"/>
      <c r="AX21" s="156"/>
      <c r="AY21" s="156"/>
      <c r="AZ21" s="1291"/>
      <c r="BA21" s="1292"/>
      <c r="BB21" s="1293"/>
      <c r="BC21" s="1292"/>
      <c r="BD21" s="1294"/>
      <c r="BE21" s="1295"/>
      <c r="BF21" s="1295"/>
      <c r="BG21" s="1295"/>
      <c r="BH21" s="1296"/>
    </row>
    <row r="22" spans="2:60" ht="20.25" customHeight="1">
      <c r="B22" s="96">
        <v>1</v>
      </c>
      <c r="C22" s="1174"/>
      <c r="D22" s="1175"/>
      <c r="E22" s="1176"/>
      <c r="F22" s="95">
        <f>C21</f>
        <v>0</v>
      </c>
      <c r="G22" s="97"/>
      <c r="H22" s="1184"/>
      <c r="I22" s="1162"/>
      <c r="J22" s="1163"/>
      <c r="K22" s="1163"/>
      <c r="L22" s="1164"/>
      <c r="M22" s="1152"/>
      <c r="N22" s="1153"/>
      <c r="O22" s="1154"/>
      <c r="P22" s="20" t="s">
        <v>72</v>
      </c>
      <c r="Q22" s="21"/>
      <c r="R22" s="21"/>
      <c r="S22" s="16"/>
      <c r="T22" s="46"/>
      <c r="U22" s="159" t="str">
        <f>IF(U21="","",VLOOKUP(U21,'シフト記号表（勤務時間帯）'!$D$6:$X$47,21,FALSE))</f>
        <v/>
      </c>
      <c r="V22" s="160" t="str">
        <f>IF(V21="","",VLOOKUP(V21,'シフト記号表（勤務時間帯）'!$D$6:$X$47,21,FALSE))</f>
        <v/>
      </c>
      <c r="W22" s="160" t="str">
        <f>IF(W21="","",VLOOKUP(W21,'シフト記号表（勤務時間帯）'!$D$6:$X$47,21,FALSE))</f>
        <v/>
      </c>
      <c r="X22" s="160" t="str">
        <f>IF(X21="","",VLOOKUP(X21,'シフト記号表（勤務時間帯）'!$D$6:$X$47,21,FALSE))</f>
        <v/>
      </c>
      <c r="Y22" s="160" t="str">
        <f>IF(Y21="","",VLOOKUP(Y21,'シフト記号表（勤務時間帯）'!$D$6:$X$47,21,FALSE))</f>
        <v/>
      </c>
      <c r="Z22" s="160" t="str">
        <f>IF(Z21="","",VLOOKUP(Z21,'シフト記号表（勤務時間帯）'!$D$6:$X$47,21,FALSE))</f>
        <v/>
      </c>
      <c r="AA22" s="161" t="str">
        <f>IF(AA21="","",VLOOKUP(AA21,'シフト記号表（勤務時間帯）'!$D$6:$X$47,21,FALSE))</f>
        <v/>
      </c>
      <c r="AB22" s="159" t="str">
        <f>IF(AB21="","",VLOOKUP(AB21,'シフト記号表（勤務時間帯）'!$D$6:$X$47,21,FALSE))</f>
        <v/>
      </c>
      <c r="AC22" s="160" t="str">
        <f>IF(AC21="","",VLOOKUP(AC21,'シフト記号表（勤務時間帯）'!$D$6:$X$47,21,FALSE))</f>
        <v/>
      </c>
      <c r="AD22" s="160" t="str">
        <f>IF(AD21="","",VLOOKUP(AD21,'シフト記号表（勤務時間帯）'!$D$6:$X$47,21,FALSE))</f>
        <v/>
      </c>
      <c r="AE22" s="160" t="str">
        <f>IF(AE21="","",VLOOKUP(AE21,'シフト記号表（勤務時間帯）'!$D$6:$X$47,21,FALSE))</f>
        <v/>
      </c>
      <c r="AF22" s="160" t="str">
        <f>IF(AF21="","",VLOOKUP(AF21,'シフト記号表（勤務時間帯）'!$D$6:$X$47,21,FALSE))</f>
        <v/>
      </c>
      <c r="AG22" s="160" t="str">
        <f>IF(AG21="","",VLOOKUP(AG21,'シフト記号表（勤務時間帯）'!$D$6:$X$47,21,FALSE))</f>
        <v/>
      </c>
      <c r="AH22" s="161" t="str">
        <f>IF(AH21="","",VLOOKUP(AH21,'シフト記号表（勤務時間帯）'!$D$6:$X$47,21,FALSE))</f>
        <v/>
      </c>
      <c r="AI22" s="159" t="str">
        <f>IF(AI21="","",VLOOKUP(AI21,'シフト記号表（勤務時間帯）'!$D$6:$X$47,21,FALSE))</f>
        <v/>
      </c>
      <c r="AJ22" s="160" t="str">
        <f>IF(AJ21="","",VLOOKUP(AJ21,'シフト記号表（勤務時間帯）'!$D$6:$X$47,21,FALSE))</f>
        <v/>
      </c>
      <c r="AK22" s="160" t="str">
        <f>IF(AK21="","",VLOOKUP(AK21,'シフト記号表（勤務時間帯）'!$D$6:$X$47,21,FALSE))</f>
        <v/>
      </c>
      <c r="AL22" s="160" t="str">
        <f>IF(AL21="","",VLOOKUP(AL21,'シフト記号表（勤務時間帯）'!$D$6:$X$47,21,FALSE))</f>
        <v/>
      </c>
      <c r="AM22" s="160" t="str">
        <f>IF(AM21="","",VLOOKUP(AM21,'シフト記号表（勤務時間帯）'!$D$6:$X$47,21,FALSE))</f>
        <v/>
      </c>
      <c r="AN22" s="160" t="str">
        <f>IF(AN21="","",VLOOKUP(AN21,'シフト記号表（勤務時間帯）'!$D$6:$X$47,21,FALSE))</f>
        <v/>
      </c>
      <c r="AO22" s="161" t="str">
        <f>IF(AO21="","",VLOOKUP(AO21,'シフト記号表（勤務時間帯）'!$D$6:$X$47,21,FALSE))</f>
        <v/>
      </c>
      <c r="AP22" s="159" t="str">
        <f>IF(AP21="","",VLOOKUP(AP21,'シフト記号表（勤務時間帯）'!$D$6:$X$47,21,FALSE))</f>
        <v/>
      </c>
      <c r="AQ22" s="160" t="str">
        <f>IF(AQ21="","",VLOOKUP(AQ21,'シフト記号表（勤務時間帯）'!$D$6:$X$47,21,FALSE))</f>
        <v/>
      </c>
      <c r="AR22" s="160" t="str">
        <f>IF(AR21="","",VLOOKUP(AR21,'シフト記号表（勤務時間帯）'!$D$6:$X$47,21,FALSE))</f>
        <v/>
      </c>
      <c r="AS22" s="160" t="str">
        <f>IF(AS21="","",VLOOKUP(AS21,'シフト記号表（勤務時間帯）'!$D$6:$X$47,21,FALSE))</f>
        <v/>
      </c>
      <c r="AT22" s="160" t="str">
        <f>IF(AT21="","",VLOOKUP(AT21,'シフト記号表（勤務時間帯）'!$D$6:$X$47,21,FALSE))</f>
        <v/>
      </c>
      <c r="AU22" s="160" t="str">
        <f>IF(AU21="","",VLOOKUP(AU21,'シフト記号表（勤務時間帯）'!$D$6:$X$47,21,FALSE))</f>
        <v/>
      </c>
      <c r="AV22" s="161" t="str">
        <f>IF(AV21="","",VLOOKUP(AV21,'シフト記号表（勤務時間帯）'!$D$6:$X$47,21,FALSE))</f>
        <v/>
      </c>
      <c r="AW22" s="159" t="str">
        <f>IF(AW21="","",VLOOKUP(AW21,'シフト記号表（勤務時間帯）'!$D$6:$X$47,21,FALSE))</f>
        <v/>
      </c>
      <c r="AX22" s="160" t="str">
        <f>IF(AX21="","",VLOOKUP(AX21,'シフト記号表（勤務時間帯）'!$D$6:$X$47,21,FALSE))</f>
        <v/>
      </c>
      <c r="AY22" s="160" t="str">
        <f>IF(AY21="","",VLOOKUP(AY21,'シフト記号表（勤務時間帯）'!$D$6:$X$47,21,FALSE))</f>
        <v/>
      </c>
      <c r="AZ22" s="1199">
        <f>IF($BC$3="４週",SUM(U22:AV22),IF($BC$3="暦月",SUM(U22:AY22),""))</f>
        <v>0</v>
      </c>
      <c r="BA22" s="1200"/>
      <c r="BB22" s="1201">
        <f>IF($BC$3="４週",AZ22/4,IF($BC$3="暦月",(AZ22/($BC$8/7)),""))</f>
        <v>0</v>
      </c>
      <c r="BC22" s="1200"/>
      <c r="BD22" s="1193"/>
      <c r="BE22" s="1194"/>
      <c r="BF22" s="1194"/>
      <c r="BG22" s="1194"/>
      <c r="BH22" s="1195"/>
    </row>
    <row r="23" spans="2:60" ht="20.25" customHeight="1">
      <c r="B23" s="98"/>
      <c r="C23" s="1177"/>
      <c r="D23" s="1178"/>
      <c r="E23" s="1179"/>
      <c r="F23" s="136"/>
      <c r="G23" s="99">
        <f>C21</f>
        <v>0</v>
      </c>
      <c r="H23" s="1189"/>
      <c r="I23" s="1165"/>
      <c r="J23" s="1166"/>
      <c r="K23" s="1166"/>
      <c r="L23" s="1167"/>
      <c r="M23" s="1155"/>
      <c r="N23" s="1156"/>
      <c r="O23" s="1157"/>
      <c r="P23" s="22" t="s">
        <v>73</v>
      </c>
      <c r="Q23" s="23"/>
      <c r="R23" s="23"/>
      <c r="S23" s="14"/>
      <c r="T23" s="47"/>
      <c r="U23" s="162" t="str">
        <f>IF(U21="","",VLOOKUP(U21,'シフト記号表（勤務時間帯）'!$D$6:$Z$47,23,FALSE))</f>
        <v/>
      </c>
      <c r="V23" s="163" t="str">
        <f>IF(V21="","",VLOOKUP(V21,'シフト記号表（勤務時間帯）'!$D$6:$Z$47,23,FALSE))</f>
        <v/>
      </c>
      <c r="W23" s="163" t="str">
        <f>IF(W21="","",VLOOKUP(W21,'シフト記号表（勤務時間帯）'!$D$6:$Z$47,23,FALSE))</f>
        <v/>
      </c>
      <c r="X23" s="163" t="str">
        <f>IF(X21="","",VLOOKUP(X21,'シフト記号表（勤務時間帯）'!$D$6:$Z$47,23,FALSE))</f>
        <v/>
      </c>
      <c r="Y23" s="163" t="str">
        <f>IF(Y21="","",VLOOKUP(Y21,'シフト記号表（勤務時間帯）'!$D$6:$Z$47,23,FALSE))</f>
        <v/>
      </c>
      <c r="Z23" s="163" t="str">
        <f>IF(Z21="","",VLOOKUP(Z21,'シフト記号表（勤務時間帯）'!$D$6:$Z$47,23,FALSE))</f>
        <v/>
      </c>
      <c r="AA23" s="164" t="str">
        <f>IF(AA21="","",VLOOKUP(AA21,'シフト記号表（勤務時間帯）'!$D$6:$Z$47,23,FALSE))</f>
        <v/>
      </c>
      <c r="AB23" s="162" t="str">
        <f>IF(AB21="","",VLOOKUP(AB21,'シフト記号表（勤務時間帯）'!$D$6:$Z$47,23,FALSE))</f>
        <v/>
      </c>
      <c r="AC23" s="163" t="str">
        <f>IF(AC21="","",VLOOKUP(AC21,'シフト記号表（勤務時間帯）'!$D$6:$Z$47,23,FALSE))</f>
        <v/>
      </c>
      <c r="AD23" s="163" t="str">
        <f>IF(AD21="","",VLOOKUP(AD21,'シフト記号表（勤務時間帯）'!$D$6:$Z$47,23,FALSE))</f>
        <v/>
      </c>
      <c r="AE23" s="163" t="str">
        <f>IF(AE21="","",VLOOKUP(AE21,'シフト記号表（勤務時間帯）'!$D$6:$Z$47,23,FALSE))</f>
        <v/>
      </c>
      <c r="AF23" s="163" t="str">
        <f>IF(AF21="","",VLOOKUP(AF21,'シフト記号表（勤務時間帯）'!$D$6:$Z$47,23,FALSE))</f>
        <v/>
      </c>
      <c r="AG23" s="163" t="str">
        <f>IF(AG21="","",VLOOKUP(AG21,'シフト記号表（勤務時間帯）'!$D$6:$Z$47,23,FALSE))</f>
        <v/>
      </c>
      <c r="AH23" s="164" t="str">
        <f>IF(AH21="","",VLOOKUP(AH21,'シフト記号表（勤務時間帯）'!$D$6:$Z$47,23,FALSE))</f>
        <v/>
      </c>
      <c r="AI23" s="162" t="str">
        <f>IF(AI21="","",VLOOKUP(AI21,'シフト記号表（勤務時間帯）'!$D$6:$Z$47,23,FALSE))</f>
        <v/>
      </c>
      <c r="AJ23" s="163" t="str">
        <f>IF(AJ21="","",VLOOKUP(AJ21,'シフト記号表（勤務時間帯）'!$D$6:$Z$47,23,FALSE))</f>
        <v/>
      </c>
      <c r="AK23" s="163" t="str">
        <f>IF(AK21="","",VLOOKUP(AK21,'シフト記号表（勤務時間帯）'!$D$6:$Z$47,23,FALSE))</f>
        <v/>
      </c>
      <c r="AL23" s="163" t="str">
        <f>IF(AL21="","",VLOOKUP(AL21,'シフト記号表（勤務時間帯）'!$D$6:$Z$47,23,FALSE))</f>
        <v/>
      </c>
      <c r="AM23" s="163" t="str">
        <f>IF(AM21="","",VLOOKUP(AM21,'シフト記号表（勤務時間帯）'!$D$6:$Z$47,23,FALSE))</f>
        <v/>
      </c>
      <c r="AN23" s="163" t="str">
        <f>IF(AN21="","",VLOOKUP(AN21,'シフト記号表（勤務時間帯）'!$D$6:$Z$47,23,FALSE))</f>
        <v/>
      </c>
      <c r="AO23" s="164" t="str">
        <f>IF(AO21="","",VLOOKUP(AO21,'シフト記号表（勤務時間帯）'!$D$6:$Z$47,23,FALSE))</f>
        <v/>
      </c>
      <c r="AP23" s="162" t="str">
        <f>IF(AP21="","",VLOOKUP(AP21,'シフト記号表（勤務時間帯）'!$D$6:$Z$47,23,FALSE))</f>
        <v/>
      </c>
      <c r="AQ23" s="163" t="str">
        <f>IF(AQ21="","",VLOOKUP(AQ21,'シフト記号表（勤務時間帯）'!$D$6:$Z$47,23,FALSE))</f>
        <v/>
      </c>
      <c r="AR23" s="163" t="str">
        <f>IF(AR21="","",VLOOKUP(AR21,'シフト記号表（勤務時間帯）'!$D$6:$Z$47,23,FALSE))</f>
        <v/>
      </c>
      <c r="AS23" s="163" t="str">
        <f>IF(AS21="","",VLOOKUP(AS21,'シフト記号表（勤務時間帯）'!$D$6:$Z$47,23,FALSE))</f>
        <v/>
      </c>
      <c r="AT23" s="163" t="str">
        <f>IF(AT21="","",VLOOKUP(AT21,'シフト記号表（勤務時間帯）'!$D$6:$Z$47,23,FALSE))</f>
        <v/>
      </c>
      <c r="AU23" s="163" t="str">
        <f>IF(AU21="","",VLOOKUP(AU21,'シフト記号表（勤務時間帯）'!$D$6:$Z$47,23,FALSE))</f>
        <v/>
      </c>
      <c r="AV23" s="164" t="str">
        <f>IF(AV21="","",VLOOKUP(AV21,'シフト記号表（勤務時間帯）'!$D$6:$Z$47,23,FALSE))</f>
        <v/>
      </c>
      <c r="AW23" s="162" t="str">
        <f>IF(AW21="","",VLOOKUP(AW21,'シフト記号表（勤務時間帯）'!$D$6:$Z$47,23,FALSE))</f>
        <v/>
      </c>
      <c r="AX23" s="163" t="str">
        <f>IF(AX21="","",VLOOKUP(AX21,'シフト記号表（勤務時間帯）'!$D$6:$Z$47,23,FALSE))</f>
        <v/>
      </c>
      <c r="AY23" s="163" t="str">
        <f>IF(AY21="","",VLOOKUP(AY21,'シフト記号表（勤務時間帯）'!$D$6:$Z$47,23,FALSE))</f>
        <v/>
      </c>
      <c r="AZ23" s="1202">
        <f>IF($BC$3="４週",SUM(U23:AV23),IF($BC$3="暦月",SUM(U23:AY23),""))</f>
        <v>0</v>
      </c>
      <c r="BA23" s="1203"/>
      <c r="BB23" s="1204">
        <f>IF($BC$3="４週",AZ23/4,IF($BC$3="暦月",(AZ23/($BC$8/7)),""))</f>
        <v>0</v>
      </c>
      <c r="BC23" s="1203"/>
      <c r="BD23" s="1196"/>
      <c r="BE23" s="1197"/>
      <c r="BF23" s="1197"/>
      <c r="BG23" s="1197"/>
      <c r="BH23" s="1198"/>
    </row>
    <row r="24" spans="2:60" ht="20.25" customHeight="1">
      <c r="B24" s="100"/>
      <c r="C24" s="1171"/>
      <c r="D24" s="1172"/>
      <c r="E24" s="1173"/>
      <c r="F24" s="137"/>
      <c r="G24" s="101"/>
      <c r="H24" s="1247"/>
      <c r="I24" s="1159"/>
      <c r="J24" s="1160"/>
      <c r="K24" s="1160"/>
      <c r="L24" s="1161"/>
      <c r="M24" s="1149"/>
      <c r="N24" s="1150"/>
      <c r="O24" s="1151"/>
      <c r="P24" s="18" t="s">
        <v>18</v>
      </c>
      <c r="Q24" s="24"/>
      <c r="R24" s="24"/>
      <c r="S24" s="12"/>
      <c r="T24" s="48"/>
      <c r="U24" s="165"/>
      <c r="V24" s="166"/>
      <c r="W24" s="166"/>
      <c r="X24" s="166"/>
      <c r="Y24" s="166"/>
      <c r="Z24" s="166"/>
      <c r="AA24" s="167"/>
      <c r="AB24" s="165"/>
      <c r="AC24" s="166"/>
      <c r="AD24" s="166"/>
      <c r="AE24" s="166"/>
      <c r="AF24" s="166"/>
      <c r="AG24" s="166"/>
      <c r="AH24" s="167"/>
      <c r="AI24" s="165"/>
      <c r="AJ24" s="166"/>
      <c r="AK24" s="166"/>
      <c r="AL24" s="166"/>
      <c r="AM24" s="166"/>
      <c r="AN24" s="166"/>
      <c r="AO24" s="167"/>
      <c r="AP24" s="165"/>
      <c r="AQ24" s="166"/>
      <c r="AR24" s="166"/>
      <c r="AS24" s="166"/>
      <c r="AT24" s="166"/>
      <c r="AU24" s="166"/>
      <c r="AV24" s="167"/>
      <c r="AW24" s="165"/>
      <c r="AX24" s="166"/>
      <c r="AY24" s="166"/>
      <c r="AZ24" s="1158"/>
      <c r="BA24" s="1146"/>
      <c r="BB24" s="1145"/>
      <c r="BC24" s="1146"/>
      <c r="BD24" s="1190"/>
      <c r="BE24" s="1191"/>
      <c r="BF24" s="1191"/>
      <c r="BG24" s="1191"/>
      <c r="BH24" s="1192"/>
    </row>
    <row r="25" spans="2:60" ht="20.25" customHeight="1">
      <c r="B25" s="96">
        <f>B22+1</f>
        <v>2</v>
      </c>
      <c r="C25" s="1174"/>
      <c r="D25" s="1175"/>
      <c r="E25" s="1176"/>
      <c r="F25" s="95">
        <f>C24</f>
        <v>0</v>
      </c>
      <c r="G25" s="97"/>
      <c r="H25" s="1184"/>
      <c r="I25" s="1162"/>
      <c r="J25" s="1163"/>
      <c r="K25" s="1163"/>
      <c r="L25" s="1164"/>
      <c r="M25" s="1152"/>
      <c r="N25" s="1153"/>
      <c r="O25" s="1154"/>
      <c r="P25" s="20" t="s">
        <v>72</v>
      </c>
      <c r="Q25" s="21"/>
      <c r="R25" s="21"/>
      <c r="S25" s="16"/>
      <c r="T25" s="46"/>
      <c r="U25" s="159" t="str">
        <f>IF(U24="","",VLOOKUP(U24,'シフト記号表（勤務時間帯）'!$D$6:$X$47,21,FALSE))</f>
        <v/>
      </c>
      <c r="V25" s="160" t="str">
        <f>IF(V24="","",VLOOKUP(V24,'シフト記号表（勤務時間帯）'!$D$6:$X$47,21,FALSE))</f>
        <v/>
      </c>
      <c r="W25" s="160" t="str">
        <f>IF(W24="","",VLOOKUP(W24,'シフト記号表（勤務時間帯）'!$D$6:$X$47,21,FALSE))</f>
        <v/>
      </c>
      <c r="X25" s="160" t="str">
        <f>IF(X24="","",VLOOKUP(X24,'シフト記号表（勤務時間帯）'!$D$6:$X$47,21,FALSE))</f>
        <v/>
      </c>
      <c r="Y25" s="160" t="str">
        <f>IF(Y24="","",VLOOKUP(Y24,'シフト記号表（勤務時間帯）'!$D$6:$X$47,21,FALSE))</f>
        <v/>
      </c>
      <c r="Z25" s="160" t="str">
        <f>IF(Z24="","",VLOOKUP(Z24,'シフト記号表（勤務時間帯）'!$D$6:$X$47,21,FALSE))</f>
        <v/>
      </c>
      <c r="AA25" s="161" t="str">
        <f>IF(AA24="","",VLOOKUP(AA24,'シフト記号表（勤務時間帯）'!$D$6:$X$47,21,FALSE))</f>
        <v/>
      </c>
      <c r="AB25" s="159" t="str">
        <f>IF(AB24="","",VLOOKUP(AB24,'シフト記号表（勤務時間帯）'!$D$6:$X$47,21,FALSE))</f>
        <v/>
      </c>
      <c r="AC25" s="160" t="str">
        <f>IF(AC24="","",VLOOKUP(AC24,'シフト記号表（勤務時間帯）'!$D$6:$X$47,21,FALSE))</f>
        <v/>
      </c>
      <c r="AD25" s="160" t="str">
        <f>IF(AD24="","",VLOOKUP(AD24,'シフト記号表（勤務時間帯）'!$D$6:$X$47,21,FALSE))</f>
        <v/>
      </c>
      <c r="AE25" s="160" t="str">
        <f>IF(AE24="","",VLOOKUP(AE24,'シフト記号表（勤務時間帯）'!$D$6:$X$47,21,FALSE))</f>
        <v/>
      </c>
      <c r="AF25" s="160" t="str">
        <f>IF(AF24="","",VLOOKUP(AF24,'シフト記号表（勤務時間帯）'!$D$6:$X$47,21,FALSE))</f>
        <v/>
      </c>
      <c r="AG25" s="160" t="str">
        <f>IF(AG24="","",VLOOKUP(AG24,'シフト記号表（勤務時間帯）'!$D$6:$X$47,21,FALSE))</f>
        <v/>
      </c>
      <c r="AH25" s="161" t="str">
        <f>IF(AH24="","",VLOOKUP(AH24,'シフト記号表（勤務時間帯）'!$D$6:$X$47,21,FALSE))</f>
        <v/>
      </c>
      <c r="AI25" s="159" t="str">
        <f>IF(AI24="","",VLOOKUP(AI24,'シフト記号表（勤務時間帯）'!$D$6:$X$47,21,FALSE))</f>
        <v/>
      </c>
      <c r="AJ25" s="160" t="str">
        <f>IF(AJ24="","",VLOOKUP(AJ24,'シフト記号表（勤務時間帯）'!$D$6:$X$47,21,FALSE))</f>
        <v/>
      </c>
      <c r="AK25" s="160" t="str">
        <f>IF(AK24="","",VLOOKUP(AK24,'シフト記号表（勤務時間帯）'!$D$6:$X$47,21,FALSE))</f>
        <v/>
      </c>
      <c r="AL25" s="160" t="str">
        <f>IF(AL24="","",VLOOKUP(AL24,'シフト記号表（勤務時間帯）'!$D$6:$X$47,21,FALSE))</f>
        <v/>
      </c>
      <c r="AM25" s="160" t="str">
        <f>IF(AM24="","",VLOOKUP(AM24,'シフト記号表（勤務時間帯）'!$D$6:$X$47,21,FALSE))</f>
        <v/>
      </c>
      <c r="AN25" s="160" t="str">
        <f>IF(AN24="","",VLOOKUP(AN24,'シフト記号表（勤務時間帯）'!$D$6:$X$47,21,FALSE))</f>
        <v/>
      </c>
      <c r="AO25" s="161" t="str">
        <f>IF(AO24="","",VLOOKUP(AO24,'シフト記号表（勤務時間帯）'!$D$6:$X$47,21,FALSE))</f>
        <v/>
      </c>
      <c r="AP25" s="159" t="str">
        <f>IF(AP24="","",VLOOKUP(AP24,'シフト記号表（勤務時間帯）'!$D$6:$X$47,21,FALSE))</f>
        <v/>
      </c>
      <c r="AQ25" s="160" t="str">
        <f>IF(AQ24="","",VLOOKUP(AQ24,'シフト記号表（勤務時間帯）'!$D$6:$X$47,21,FALSE))</f>
        <v/>
      </c>
      <c r="AR25" s="160" t="str">
        <f>IF(AR24="","",VLOOKUP(AR24,'シフト記号表（勤務時間帯）'!$D$6:$X$47,21,FALSE))</f>
        <v/>
      </c>
      <c r="AS25" s="160" t="str">
        <f>IF(AS24="","",VLOOKUP(AS24,'シフト記号表（勤務時間帯）'!$D$6:$X$47,21,FALSE))</f>
        <v/>
      </c>
      <c r="AT25" s="160" t="str">
        <f>IF(AT24="","",VLOOKUP(AT24,'シフト記号表（勤務時間帯）'!$D$6:$X$47,21,FALSE))</f>
        <v/>
      </c>
      <c r="AU25" s="160" t="str">
        <f>IF(AU24="","",VLOOKUP(AU24,'シフト記号表（勤務時間帯）'!$D$6:$X$47,21,FALSE))</f>
        <v/>
      </c>
      <c r="AV25" s="161" t="str">
        <f>IF(AV24="","",VLOOKUP(AV24,'シフト記号表（勤務時間帯）'!$D$6:$X$47,21,FALSE))</f>
        <v/>
      </c>
      <c r="AW25" s="159" t="str">
        <f>IF(AW24="","",VLOOKUP(AW24,'シフト記号表（勤務時間帯）'!$D$6:$X$47,21,FALSE))</f>
        <v/>
      </c>
      <c r="AX25" s="160" t="str">
        <f>IF(AX24="","",VLOOKUP(AX24,'シフト記号表（勤務時間帯）'!$D$6:$X$47,21,FALSE))</f>
        <v/>
      </c>
      <c r="AY25" s="160" t="str">
        <f>IF(AY24="","",VLOOKUP(AY24,'シフト記号表（勤務時間帯）'!$D$6:$X$47,21,FALSE))</f>
        <v/>
      </c>
      <c r="AZ25" s="1199">
        <f>IF($BC$3="４週",SUM(U25:AV25),IF($BC$3="暦月",SUM(U25:AY25),""))</f>
        <v>0</v>
      </c>
      <c r="BA25" s="1200"/>
      <c r="BB25" s="1201">
        <f>IF($BC$3="４週",AZ25/4,IF($BC$3="暦月",(AZ25/($BC$8/7)),""))</f>
        <v>0</v>
      </c>
      <c r="BC25" s="1200"/>
      <c r="BD25" s="1193"/>
      <c r="BE25" s="1194"/>
      <c r="BF25" s="1194"/>
      <c r="BG25" s="1194"/>
      <c r="BH25" s="1195"/>
    </row>
    <row r="26" spans="2:60" ht="20.25" customHeight="1">
      <c r="B26" s="98"/>
      <c r="C26" s="1177"/>
      <c r="D26" s="1178"/>
      <c r="E26" s="1179"/>
      <c r="F26" s="136"/>
      <c r="G26" s="99">
        <f>C24</f>
        <v>0</v>
      </c>
      <c r="H26" s="1189"/>
      <c r="I26" s="1165"/>
      <c r="J26" s="1166"/>
      <c r="K26" s="1166"/>
      <c r="L26" s="1167"/>
      <c r="M26" s="1155"/>
      <c r="N26" s="1156"/>
      <c r="O26" s="1157"/>
      <c r="P26" s="22" t="s">
        <v>73</v>
      </c>
      <c r="Q26" s="23"/>
      <c r="R26" s="23"/>
      <c r="S26" s="14"/>
      <c r="T26" s="47"/>
      <c r="U26" s="162" t="str">
        <f>IF(U24="","",VLOOKUP(U24,'シフト記号表（勤務時間帯）'!$D$6:$Z$47,23,FALSE))</f>
        <v/>
      </c>
      <c r="V26" s="163" t="str">
        <f>IF(V24="","",VLOOKUP(V24,'シフト記号表（勤務時間帯）'!$D$6:$Z$47,23,FALSE))</f>
        <v/>
      </c>
      <c r="W26" s="163" t="str">
        <f>IF(W24="","",VLOOKUP(W24,'シフト記号表（勤務時間帯）'!$D$6:$Z$47,23,FALSE))</f>
        <v/>
      </c>
      <c r="X26" s="163" t="str">
        <f>IF(X24="","",VLOOKUP(X24,'シフト記号表（勤務時間帯）'!$D$6:$Z$47,23,FALSE))</f>
        <v/>
      </c>
      <c r="Y26" s="163" t="str">
        <f>IF(Y24="","",VLOOKUP(Y24,'シフト記号表（勤務時間帯）'!$D$6:$Z$47,23,FALSE))</f>
        <v/>
      </c>
      <c r="Z26" s="163" t="str">
        <f>IF(Z24="","",VLOOKUP(Z24,'シフト記号表（勤務時間帯）'!$D$6:$Z$47,23,FALSE))</f>
        <v/>
      </c>
      <c r="AA26" s="164" t="str">
        <f>IF(AA24="","",VLOOKUP(AA24,'シフト記号表（勤務時間帯）'!$D$6:$Z$47,23,FALSE))</f>
        <v/>
      </c>
      <c r="AB26" s="162" t="str">
        <f>IF(AB24="","",VLOOKUP(AB24,'シフト記号表（勤務時間帯）'!$D$6:$Z$47,23,FALSE))</f>
        <v/>
      </c>
      <c r="AC26" s="163" t="str">
        <f>IF(AC24="","",VLOOKUP(AC24,'シフト記号表（勤務時間帯）'!$D$6:$Z$47,23,FALSE))</f>
        <v/>
      </c>
      <c r="AD26" s="163" t="str">
        <f>IF(AD24="","",VLOOKUP(AD24,'シフト記号表（勤務時間帯）'!$D$6:$Z$47,23,FALSE))</f>
        <v/>
      </c>
      <c r="AE26" s="163" t="str">
        <f>IF(AE24="","",VLOOKUP(AE24,'シフト記号表（勤務時間帯）'!$D$6:$Z$47,23,FALSE))</f>
        <v/>
      </c>
      <c r="AF26" s="163" t="str">
        <f>IF(AF24="","",VLOOKUP(AF24,'シフト記号表（勤務時間帯）'!$D$6:$Z$47,23,FALSE))</f>
        <v/>
      </c>
      <c r="AG26" s="163" t="str">
        <f>IF(AG24="","",VLOOKUP(AG24,'シフト記号表（勤務時間帯）'!$D$6:$Z$47,23,FALSE))</f>
        <v/>
      </c>
      <c r="AH26" s="164" t="str">
        <f>IF(AH24="","",VLOOKUP(AH24,'シフト記号表（勤務時間帯）'!$D$6:$Z$47,23,FALSE))</f>
        <v/>
      </c>
      <c r="AI26" s="162" t="str">
        <f>IF(AI24="","",VLOOKUP(AI24,'シフト記号表（勤務時間帯）'!$D$6:$Z$47,23,FALSE))</f>
        <v/>
      </c>
      <c r="AJ26" s="163" t="str">
        <f>IF(AJ24="","",VLOOKUP(AJ24,'シフト記号表（勤務時間帯）'!$D$6:$Z$47,23,FALSE))</f>
        <v/>
      </c>
      <c r="AK26" s="163" t="str">
        <f>IF(AK24="","",VLOOKUP(AK24,'シフト記号表（勤務時間帯）'!$D$6:$Z$47,23,FALSE))</f>
        <v/>
      </c>
      <c r="AL26" s="163" t="str">
        <f>IF(AL24="","",VLOOKUP(AL24,'シフト記号表（勤務時間帯）'!$D$6:$Z$47,23,FALSE))</f>
        <v/>
      </c>
      <c r="AM26" s="163" t="str">
        <f>IF(AM24="","",VLOOKUP(AM24,'シフト記号表（勤務時間帯）'!$D$6:$Z$47,23,FALSE))</f>
        <v/>
      </c>
      <c r="AN26" s="163" t="str">
        <f>IF(AN24="","",VLOOKUP(AN24,'シフト記号表（勤務時間帯）'!$D$6:$Z$47,23,FALSE))</f>
        <v/>
      </c>
      <c r="AO26" s="164" t="str">
        <f>IF(AO24="","",VLOOKUP(AO24,'シフト記号表（勤務時間帯）'!$D$6:$Z$47,23,FALSE))</f>
        <v/>
      </c>
      <c r="AP26" s="162" t="str">
        <f>IF(AP24="","",VLOOKUP(AP24,'シフト記号表（勤務時間帯）'!$D$6:$Z$47,23,FALSE))</f>
        <v/>
      </c>
      <c r="AQ26" s="163" t="str">
        <f>IF(AQ24="","",VLOOKUP(AQ24,'シフト記号表（勤務時間帯）'!$D$6:$Z$47,23,FALSE))</f>
        <v/>
      </c>
      <c r="AR26" s="163" t="str">
        <f>IF(AR24="","",VLOOKUP(AR24,'シフト記号表（勤務時間帯）'!$D$6:$Z$47,23,FALSE))</f>
        <v/>
      </c>
      <c r="AS26" s="163" t="str">
        <f>IF(AS24="","",VLOOKUP(AS24,'シフト記号表（勤務時間帯）'!$D$6:$Z$47,23,FALSE))</f>
        <v/>
      </c>
      <c r="AT26" s="163" t="str">
        <f>IF(AT24="","",VLOOKUP(AT24,'シフト記号表（勤務時間帯）'!$D$6:$Z$47,23,FALSE))</f>
        <v/>
      </c>
      <c r="AU26" s="163" t="str">
        <f>IF(AU24="","",VLOOKUP(AU24,'シフト記号表（勤務時間帯）'!$D$6:$Z$47,23,FALSE))</f>
        <v/>
      </c>
      <c r="AV26" s="164" t="str">
        <f>IF(AV24="","",VLOOKUP(AV24,'シフト記号表（勤務時間帯）'!$D$6:$Z$47,23,FALSE))</f>
        <v/>
      </c>
      <c r="AW26" s="162" t="str">
        <f>IF(AW24="","",VLOOKUP(AW24,'シフト記号表（勤務時間帯）'!$D$6:$Z$47,23,FALSE))</f>
        <v/>
      </c>
      <c r="AX26" s="163" t="str">
        <f>IF(AX24="","",VLOOKUP(AX24,'シフト記号表（勤務時間帯）'!$D$6:$Z$47,23,FALSE))</f>
        <v/>
      </c>
      <c r="AY26" s="163" t="str">
        <f>IF(AY24="","",VLOOKUP(AY24,'シフト記号表（勤務時間帯）'!$D$6:$Z$47,23,FALSE))</f>
        <v/>
      </c>
      <c r="AZ26" s="1202">
        <f>IF($BC$3="４週",SUM(U26:AV26),IF($BC$3="暦月",SUM(U26:AY26),""))</f>
        <v>0</v>
      </c>
      <c r="BA26" s="1203"/>
      <c r="BB26" s="1204">
        <f>IF($BC$3="４週",AZ26/4,IF($BC$3="暦月",(AZ26/($BC$8/7)),""))</f>
        <v>0</v>
      </c>
      <c r="BC26" s="1203"/>
      <c r="BD26" s="1196"/>
      <c r="BE26" s="1197"/>
      <c r="BF26" s="1197"/>
      <c r="BG26" s="1197"/>
      <c r="BH26" s="1198"/>
    </row>
    <row r="27" spans="2:60" ht="20.25" customHeight="1">
      <c r="B27" s="100"/>
      <c r="C27" s="1171"/>
      <c r="D27" s="1172"/>
      <c r="E27" s="1173"/>
      <c r="F27" s="95"/>
      <c r="G27" s="97"/>
      <c r="H27" s="1183"/>
      <c r="I27" s="1159"/>
      <c r="J27" s="1160"/>
      <c r="K27" s="1160"/>
      <c r="L27" s="1161"/>
      <c r="M27" s="1149"/>
      <c r="N27" s="1150"/>
      <c r="O27" s="1151"/>
      <c r="P27" s="18" t="s">
        <v>18</v>
      </c>
      <c r="Q27" s="24"/>
      <c r="R27" s="24"/>
      <c r="S27" s="12"/>
      <c r="T27" s="48"/>
      <c r="U27" s="165"/>
      <c r="V27" s="166"/>
      <c r="W27" s="166"/>
      <c r="X27" s="166"/>
      <c r="Y27" s="166"/>
      <c r="Z27" s="166"/>
      <c r="AA27" s="167"/>
      <c r="AB27" s="165"/>
      <c r="AC27" s="166"/>
      <c r="AD27" s="166"/>
      <c r="AE27" s="166"/>
      <c r="AF27" s="166"/>
      <c r="AG27" s="166"/>
      <c r="AH27" s="167"/>
      <c r="AI27" s="165"/>
      <c r="AJ27" s="166"/>
      <c r="AK27" s="166"/>
      <c r="AL27" s="166"/>
      <c r="AM27" s="166"/>
      <c r="AN27" s="166"/>
      <c r="AO27" s="167"/>
      <c r="AP27" s="165"/>
      <c r="AQ27" s="166"/>
      <c r="AR27" s="166"/>
      <c r="AS27" s="166"/>
      <c r="AT27" s="166"/>
      <c r="AU27" s="166"/>
      <c r="AV27" s="167"/>
      <c r="AW27" s="165"/>
      <c r="AX27" s="166"/>
      <c r="AY27" s="166"/>
      <c r="AZ27" s="1158"/>
      <c r="BA27" s="1146"/>
      <c r="BB27" s="1145"/>
      <c r="BC27" s="1146"/>
      <c r="BD27" s="1190"/>
      <c r="BE27" s="1191"/>
      <c r="BF27" s="1191"/>
      <c r="BG27" s="1191"/>
      <c r="BH27" s="1192"/>
    </row>
    <row r="28" spans="2:60" ht="20.25" customHeight="1">
      <c r="B28" s="96">
        <f>B25+1</f>
        <v>3</v>
      </c>
      <c r="C28" s="1174"/>
      <c r="D28" s="1175"/>
      <c r="E28" s="1176"/>
      <c r="F28" s="95">
        <f>C27</f>
        <v>0</v>
      </c>
      <c r="G28" s="97"/>
      <c r="H28" s="1184"/>
      <c r="I28" s="1162"/>
      <c r="J28" s="1163"/>
      <c r="K28" s="1163"/>
      <c r="L28" s="1164"/>
      <c r="M28" s="1152"/>
      <c r="N28" s="1153"/>
      <c r="O28" s="1154"/>
      <c r="P28" s="20" t="s">
        <v>72</v>
      </c>
      <c r="Q28" s="21"/>
      <c r="R28" s="21"/>
      <c r="S28" s="16"/>
      <c r="T28" s="46"/>
      <c r="U28" s="159" t="str">
        <f>IF(U27="","",VLOOKUP(U27,'シフト記号表（勤務時間帯）'!$D$6:$X$47,21,FALSE))</f>
        <v/>
      </c>
      <c r="V28" s="160" t="str">
        <f>IF(V27="","",VLOOKUP(V27,'シフト記号表（勤務時間帯）'!$D$6:$X$47,21,FALSE))</f>
        <v/>
      </c>
      <c r="W28" s="160" t="str">
        <f>IF(W27="","",VLOOKUP(W27,'シフト記号表（勤務時間帯）'!$D$6:$X$47,21,FALSE))</f>
        <v/>
      </c>
      <c r="X28" s="160" t="str">
        <f>IF(X27="","",VLOOKUP(X27,'シフト記号表（勤務時間帯）'!$D$6:$X$47,21,FALSE))</f>
        <v/>
      </c>
      <c r="Y28" s="160" t="str">
        <f>IF(Y27="","",VLOOKUP(Y27,'シフト記号表（勤務時間帯）'!$D$6:$X$47,21,FALSE))</f>
        <v/>
      </c>
      <c r="Z28" s="160" t="str">
        <f>IF(Z27="","",VLOOKUP(Z27,'シフト記号表（勤務時間帯）'!$D$6:$X$47,21,FALSE))</f>
        <v/>
      </c>
      <c r="AA28" s="161" t="str">
        <f>IF(AA27="","",VLOOKUP(AA27,'シフト記号表（勤務時間帯）'!$D$6:$X$47,21,FALSE))</f>
        <v/>
      </c>
      <c r="AB28" s="159" t="str">
        <f>IF(AB27="","",VLOOKUP(AB27,'シフト記号表（勤務時間帯）'!$D$6:$X$47,21,FALSE))</f>
        <v/>
      </c>
      <c r="AC28" s="160" t="str">
        <f>IF(AC27="","",VLOOKUP(AC27,'シフト記号表（勤務時間帯）'!$D$6:$X$47,21,FALSE))</f>
        <v/>
      </c>
      <c r="AD28" s="160" t="str">
        <f>IF(AD27="","",VLOOKUP(AD27,'シフト記号表（勤務時間帯）'!$D$6:$X$47,21,FALSE))</f>
        <v/>
      </c>
      <c r="AE28" s="160" t="str">
        <f>IF(AE27="","",VLOOKUP(AE27,'シフト記号表（勤務時間帯）'!$D$6:$X$47,21,FALSE))</f>
        <v/>
      </c>
      <c r="AF28" s="160" t="str">
        <f>IF(AF27="","",VLOOKUP(AF27,'シフト記号表（勤務時間帯）'!$D$6:$X$47,21,FALSE))</f>
        <v/>
      </c>
      <c r="AG28" s="160" t="str">
        <f>IF(AG27="","",VLOOKUP(AG27,'シフト記号表（勤務時間帯）'!$D$6:$X$47,21,FALSE))</f>
        <v/>
      </c>
      <c r="AH28" s="161" t="str">
        <f>IF(AH27="","",VLOOKUP(AH27,'シフト記号表（勤務時間帯）'!$D$6:$X$47,21,FALSE))</f>
        <v/>
      </c>
      <c r="AI28" s="159" t="str">
        <f>IF(AI27="","",VLOOKUP(AI27,'シフト記号表（勤務時間帯）'!$D$6:$X$47,21,FALSE))</f>
        <v/>
      </c>
      <c r="AJ28" s="160" t="str">
        <f>IF(AJ27="","",VLOOKUP(AJ27,'シフト記号表（勤務時間帯）'!$D$6:$X$47,21,FALSE))</f>
        <v/>
      </c>
      <c r="AK28" s="160" t="str">
        <f>IF(AK27="","",VLOOKUP(AK27,'シフト記号表（勤務時間帯）'!$D$6:$X$47,21,FALSE))</f>
        <v/>
      </c>
      <c r="AL28" s="160" t="str">
        <f>IF(AL27="","",VLOOKUP(AL27,'シフト記号表（勤務時間帯）'!$D$6:$X$47,21,FALSE))</f>
        <v/>
      </c>
      <c r="AM28" s="160" t="str">
        <f>IF(AM27="","",VLOOKUP(AM27,'シフト記号表（勤務時間帯）'!$D$6:$X$47,21,FALSE))</f>
        <v/>
      </c>
      <c r="AN28" s="160" t="str">
        <f>IF(AN27="","",VLOOKUP(AN27,'シフト記号表（勤務時間帯）'!$D$6:$X$47,21,FALSE))</f>
        <v/>
      </c>
      <c r="AO28" s="161" t="str">
        <f>IF(AO27="","",VLOOKUP(AO27,'シフト記号表（勤務時間帯）'!$D$6:$X$47,21,FALSE))</f>
        <v/>
      </c>
      <c r="AP28" s="159" t="str">
        <f>IF(AP27="","",VLOOKUP(AP27,'シフト記号表（勤務時間帯）'!$D$6:$X$47,21,FALSE))</f>
        <v/>
      </c>
      <c r="AQ28" s="160" t="str">
        <f>IF(AQ27="","",VLOOKUP(AQ27,'シフト記号表（勤務時間帯）'!$D$6:$X$47,21,FALSE))</f>
        <v/>
      </c>
      <c r="AR28" s="160" t="str">
        <f>IF(AR27="","",VLOOKUP(AR27,'シフト記号表（勤務時間帯）'!$D$6:$X$47,21,FALSE))</f>
        <v/>
      </c>
      <c r="AS28" s="160" t="str">
        <f>IF(AS27="","",VLOOKUP(AS27,'シフト記号表（勤務時間帯）'!$D$6:$X$47,21,FALSE))</f>
        <v/>
      </c>
      <c r="AT28" s="160" t="str">
        <f>IF(AT27="","",VLOOKUP(AT27,'シフト記号表（勤務時間帯）'!$D$6:$X$47,21,FALSE))</f>
        <v/>
      </c>
      <c r="AU28" s="160" t="str">
        <f>IF(AU27="","",VLOOKUP(AU27,'シフト記号表（勤務時間帯）'!$D$6:$X$47,21,FALSE))</f>
        <v/>
      </c>
      <c r="AV28" s="161" t="str">
        <f>IF(AV27="","",VLOOKUP(AV27,'シフト記号表（勤務時間帯）'!$D$6:$X$47,21,FALSE))</f>
        <v/>
      </c>
      <c r="AW28" s="159" t="str">
        <f>IF(AW27="","",VLOOKUP(AW27,'シフト記号表（勤務時間帯）'!$D$6:$X$47,21,FALSE))</f>
        <v/>
      </c>
      <c r="AX28" s="160" t="str">
        <f>IF(AX27="","",VLOOKUP(AX27,'シフト記号表（勤務時間帯）'!$D$6:$X$47,21,FALSE))</f>
        <v/>
      </c>
      <c r="AY28" s="160" t="str">
        <f>IF(AY27="","",VLOOKUP(AY27,'シフト記号表（勤務時間帯）'!$D$6:$X$47,21,FALSE))</f>
        <v/>
      </c>
      <c r="AZ28" s="1199">
        <f>IF($BC$3="４週",SUM(U28:AV28),IF($BC$3="暦月",SUM(U28:AY28),""))</f>
        <v>0</v>
      </c>
      <c r="BA28" s="1200"/>
      <c r="BB28" s="1201">
        <f>IF($BC$3="４週",AZ28/4,IF($BC$3="暦月",(AZ28/($BC$8/7)),""))</f>
        <v>0</v>
      </c>
      <c r="BC28" s="1200"/>
      <c r="BD28" s="1193"/>
      <c r="BE28" s="1194"/>
      <c r="BF28" s="1194"/>
      <c r="BG28" s="1194"/>
      <c r="BH28" s="1195"/>
    </row>
    <row r="29" spans="2:60" ht="20.25" customHeight="1">
      <c r="B29" s="98"/>
      <c r="C29" s="1177"/>
      <c r="D29" s="1178"/>
      <c r="E29" s="1179"/>
      <c r="F29" s="136"/>
      <c r="G29" s="99">
        <f>C27</f>
        <v>0</v>
      </c>
      <c r="H29" s="1189"/>
      <c r="I29" s="1165"/>
      <c r="J29" s="1166"/>
      <c r="K29" s="1166"/>
      <c r="L29" s="1167"/>
      <c r="M29" s="1155"/>
      <c r="N29" s="1156"/>
      <c r="O29" s="1157"/>
      <c r="P29" s="22" t="s">
        <v>73</v>
      </c>
      <c r="Q29" s="25"/>
      <c r="R29" s="25"/>
      <c r="S29" s="13"/>
      <c r="T29" s="49"/>
      <c r="U29" s="162" t="str">
        <f>IF(U27="","",VLOOKUP(U27,'シフト記号表（勤務時間帯）'!$D$6:$Z$47,23,FALSE))</f>
        <v/>
      </c>
      <c r="V29" s="163" t="str">
        <f>IF(V27="","",VLOOKUP(V27,'シフト記号表（勤務時間帯）'!$D$6:$Z$47,23,FALSE))</f>
        <v/>
      </c>
      <c r="W29" s="163" t="str">
        <f>IF(W27="","",VLOOKUP(W27,'シフト記号表（勤務時間帯）'!$D$6:$Z$47,23,FALSE))</f>
        <v/>
      </c>
      <c r="X29" s="163" t="str">
        <f>IF(X27="","",VLOOKUP(X27,'シフト記号表（勤務時間帯）'!$D$6:$Z$47,23,FALSE))</f>
        <v/>
      </c>
      <c r="Y29" s="163" t="str">
        <f>IF(Y27="","",VLOOKUP(Y27,'シフト記号表（勤務時間帯）'!$D$6:$Z$47,23,FALSE))</f>
        <v/>
      </c>
      <c r="Z29" s="163" t="str">
        <f>IF(Z27="","",VLOOKUP(Z27,'シフト記号表（勤務時間帯）'!$D$6:$Z$47,23,FALSE))</f>
        <v/>
      </c>
      <c r="AA29" s="164" t="str">
        <f>IF(AA27="","",VLOOKUP(AA27,'シフト記号表（勤務時間帯）'!$D$6:$Z$47,23,FALSE))</f>
        <v/>
      </c>
      <c r="AB29" s="162" t="str">
        <f>IF(AB27="","",VLOOKUP(AB27,'シフト記号表（勤務時間帯）'!$D$6:$Z$47,23,FALSE))</f>
        <v/>
      </c>
      <c r="AC29" s="163" t="str">
        <f>IF(AC27="","",VLOOKUP(AC27,'シフト記号表（勤務時間帯）'!$D$6:$Z$47,23,FALSE))</f>
        <v/>
      </c>
      <c r="AD29" s="163" t="str">
        <f>IF(AD27="","",VLOOKUP(AD27,'シフト記号表（勤務時間帯）'!$D$6:$Z$47,23,FALSE))</f>
        <v/>
      </c>
      <c r="AE29" s="163" t="str">
        <f>IF(AE27="","",VLOOKUP(AE27,'シフト記号表（勤務時間帯）'!$D$6:$Z$47,23,FALSE))</f>
        <v/>
      </c>
      <c r="AF29" s="163" t="str">
        <f>IF(AF27="","",VLOOKUP(AF27,'シフト記号表（勤務時間帯）'!$D$6:$Z$47,23,FALSE))</f>
        <v/>
      </c>
      <c r="AG29" s="163" t="str">
        <f>IF(AG27="","",VLOOKUP(AG27,'シフト記号表（勤務時間帯）'!$D$6:$Z$47,23,FALSE))</f>
        <v/>
      </c>
      <c r="AH29" s="164" t="str">
        <f>IF(AH27="","",VLOOKUP(AH27,'シフト記号表（勤務時間帯）'!$D$6:$Z$47,23,FALSE))</f>
        <v/>
      </c>
      <c r="AI29" s="162" t="str">
        <f>IF(AI27="","",VLOOKUP(AI27,'シフト記号表（勤務時間帯）'!$D$6:$Z$47,23,FALSE))</f>
        <v/>
      </c>
      <c r="AJ29" s="163" t="str">
        <f>IF(AJ27="","",VLOOKUP(AJ27,'シフト記号表（勤務時間帯）'!$D$6:$Z$47,23,FALSE))</f>
        <v/>
      </c>
      <c r="AK29" s="163" t="str">
        <f>IF(AK27="","",VLOOKUP(AK27,'シフト記号表（勤務時間帯）'!$D$6:$Z$47,23,FALSE))</f>
        <v/>
      </c>
      <c r="AL29" s="163" t="str">
        <f>IF(AL27="","",VLOOKUP(AL27,'シフト記号表（勤務時間帯）'!$D$6:$Z$47,23,FALSE))</f>
        <v/>
      </c>
      <c r="AM29" s="163" t="str">
        <f>IF(AM27="","",VLOOKUP(AM27,'シフト記号表（勤務時間帯）'!$D$6:$Z$47,23,FALSE))</f>
        <v/>
      </c>
      <c r="AN29" s="163" t="str">
        <f>IF(AN27="","",VLOOKUP(AN27,'シフト記号表（勤務時間帯）'!$D$6:$Z$47,23,FALSE))</f>
        <v/>
      </c>
      <c r="AO29" s="164" t="str">
        <f>IF(AO27="","",VLOOKUP(AO27,'シフト記号表（勤務時間帯）'!$D$6:$Z$47,23,FALSE))</f>
        <v/>
      </c>
      <c r="AP29" s="162" t="str">
        <f>IF(AP27="","",VLOOKUP(AP27,'シフト記号表（勤務時間帯）'!$D$6:$Z$47,23,FALSE))</f>
        <v/>
      </c>
      <c r="AQ29" s="163" t="str">
        <f>IF(AQ27="","",VLOOKUP(AQ27,'シフト記号表（勤務時間帯）'!$D$6:$Z$47,23,FALSE))</f>
        <v/>
      </c>
      <c r="AR29" s="163" t="str">
        <f>IF(AR27="","",VLOOKUP(AR27,'シフト記号表（勤務時間帯）'!$D$6:$Z$47,23,FALSE))</f>
        <v/>
      </c>
      <c r="AS29" s="163" t="str">
        <f>IF(AS27="","",VLOOKUP(AS27,'シフト記号表（勤務時間帯）'!$D$6:$Z$47,23,FALSE))</f>
        <v/>
      </c>
      <c r="AT29" s="163" t="str">
        <f>IF(AT27="","",VLOOKUP(AT27,'シフト記号表（勤務時間帯）'!$D$6:$Z$47,23,FALSE))</f>
        <v/>
      </c>
      <c r="AU29" s="163" t="str">
        <f>IF(AU27="","",VLOOKUP(AU27,'シフト記号表（勤務時間帯）'!$D$6:$Z$47,23,FALSE))</f>
        <v/>
      </c>
      <c r="AV29" s="164" t="str">
        <f>IF(AV27="","",VLOOKUP(AV27,'シフト記号表（勤務時間帯）'!$D$6:$Z$47,23,FALSE))</f>
        <v/>
      </c>
      <c r="AW29" s="162" t="str">
        <f>IF(AW27="","",VLOOKUP(AW27,'シフト記号表（勤務時間帯）'!$D$6:$Z$47,23,FALSE))</f>
        <v/>
      </c>
      <c r="AX29" s="163" t="str">
        <f>IF(AX27="","",VLOOKUP(AX27,'シフト記号表（勤務時間帯）'!$D$6:$Z$47,23,FALSE))</f>
        <v/>
      </c>
      <c r="AY29" s="163" t="str">
        <f>IF(AY27="","",VLOOKUP(AY27,'シフト記号表（勤務時間帯）'!$D$6:$Z$47,23,FALSE))</f>
        <v/>
      </c>
      <c r="AZ29" s="1202">
        <f>IF($BC$3="４週",SUM(U29:AV29),IF($BC$3="暦月",SUM(U29:AY29),""))</f>
        <v>0</v>
      </c>
      <c r="BA29" s="1203"/>
      <c r="BB29" s="1204">
        <f>IF($BC$3="４週",AZ29/4,IF($BC$3="暦月",(AZ29/($BC$8/7)),""))</f>
        <v>0</v>
      </c>
      <c r="BC29" s="1203"/>
      <c r="BD29" s="1196"/>
      <c r="BE29" s="1197"/>
      <c r="BF29" s="1197"/>
      <c r="BG29" s="1197"/>
      <c r="BH29" s="1198"/>
    </row>
    <row r="30" spans="2:60" ht="20.25" customHeight="1">
      <c r="B30" s="100"/>
      <c r="C30" s="1171"/>
      <c r="D30" s="1172"/>
      <c r="E30" s="1173"/>
      <c r="F30" s="95"/>
      <c r="G30" s="97"/>
      <c r="H30" s="1183"/>
      <c r="I30" s="1159"/>
      <c r="J30" s="1160"/>
      <c r="K30" s="1160"/>
      <c r="L30" s="1161"/>
      <c r="M30" s="1149"/>
      <c r="N30" s="1150"/>
      <c r="O30" s="1151"/>
      <c r="P30" s="18" t="s">
        <v>18</v>
      </c>
      <c r="Q30" s="24"/>
      <c r="R30" s="24"/>
      <c r="S30" s="12"/>
      <c r="T30" s="48"/>
      <c r="U30" s="165"/>
      <c r="V30" s="166"/>
      <c r="W30" s="166"/>
      <c r="X30" s="166"/>
      <c r="Y30" s="166"/>
      <c r="Z30" s="166"/>
      <c r="AA30" s="167"/>
      <c r="AB30" s="165"/>
      <c r="AC30" s="166"/>
      <c r="AD30" s="166"/>
      <c r="AE30" s="166"/>
      <c r="AF30" s="166"/>
      <c r="AG30" s="166"/>
      <c r="AH30" s="167"/>
      <c r="AI30" s="165"/>
      <c r="AJ30" s="166"/>
      <c r="AK30" s="166"/>
      <c r="AL30" s="166"/>
      <c r="AM30" s="166"/>
      <c r="AN30" s="166"/>
      <c r="AO30" s="167"/>
      <c r="AP30" s="165"/>
      <c r="AQ30" s="166"/>
      <c r="AR30" s="166"/>
      <c r="AS30" s="166"/>
      <c r="AT30" s="166"/>
      <c r="AU30" s="166"/>
      <c r="AV30" s="167"/>
      <c r="AW30" s="165"/>
      <c r="AX30" s="166"/>
      <c r="AY30" s="166"/>
      <c r="AZ30" s="1158"/>
      <c r="BA30" s="1146"/>
      <c r="BB30" s="1145"/>
      <c r="BC30" s="1146"/>
      <c r="BD30" s="1190"/>
      <c r="BE30" s="1191"/>
      <c r="BF30" s="1191"/>
      <c r="BG30" s="1191"/>
      <c r="BH30" s="1192"/>
    </row>
    <row r="31" spans="2:60" ht="20.25" customHeight="1">
      <c r="B31" s="96">
        <f>B28+1</f>
        <v>4</v>
      </c>
      <c r="C31" s="1174"/>
      <c r="D31" s="1175"/>
      <c r="E31" s="1176"/>
      <c r="F31" s="95">
        <f>C30</f>
        <v>0</v>
      </c>
      <c r="G31" s="97"/>
      <c r="H31" s="1184"/>
      <c r="I31" s="1162"/>
      <c r="J31" s="1163"/>
      <c r="K31" s="1163"/>
      <c r="L31" s="1164"/>
      <c r="M31" s="1152"/>
      <c r="N31" s="1153"/>
      <c r="O31" s="1154"/>
      <c r="P31" s="20" t="s">
        <v>72</v>
      </c>
      <c r="Q31" s="21"/>
      <c r="R31" s="21"/>
      <c r="S31" s="16"/>
      <c r="T31" s="46"/>
      <c r="U31" s="159" t="str">
        <f>IF(U30="","",VLOOKUP(U30,'シフト記号表（勤務時間帯）'!$D$6:$X$47,21,FALSE))</f>
        <v/>
      </c>
      <c r="V31" s="160" t="str">
        <f>IF(V30="","",VLOOKUP(V30,'シフト記号表（勤務時間帯）'!$D$6:$X$47,21,FALSE))</f>
        <v/>
      </c>
      <c r="W31" s="160" t="str">
        <f>IF(W30="","",VLOOKUP(W30,'シフト記号表（勤務時間帯）'!$D$6:$X$47,21,FALSE))</f>
        <v/>
      </c>
      <c r="X31" s="160" t="str">
        <f>IF(X30="","",VLOOKUP(X30,'シフト記号表（勤務時間帯）'!$D$6:$X$47,21,FALSE))</f>
        <v/>
      </c>
      <c r="Y31" s="160" t="str">
        <f>IF(Y30="","",VLOOKUP(Y30,'シフト記号表（勤務時間帯）'!$D$6:$X$47,21,FALSE))</f>
        <v/>
      </c>
      <c r="Z31" s="160" t="str">
        <f>IF(Z30="","",VLOOKUP(Z30,'シフト記号表（勤務時間帯）'!$D$6:$X$47,21,FALSE))</f>
        <v/>
      </c>
      <c r="AA31" s="161" t="str">
        <f>IF(AA30="","",VLOOKUP(AA30,'シフト記号表（勤務時間帯）'!$D$6:$X$47,21,FALSE))</f>
        <v/>
      </c>
      <c r="AB31" s="159" t="str">
        <f>IF(AB30="","",VLOOKUP(AB30,'シフト記号表（勤務時間帯）'!$D$6:$X$47,21,FALSE))</f>
        <v/>
      </c>
      <c r="AC31" s="160" t="str">
        <f>IF(AC30="","",VLOOKUP(AC30,'シフト記号表（勤務時間帯）'!$D$6:$X$47,21,FALSE))</f>
        <v/>
      </c>
      <c r="AD31" s="160" t="str">
        <f>IF(AD30="","",VLOOKUP(AD30,'シフト記号表（勤務時間帯）'!$D$6:$X$47,21,FALSE))</f>
        <v/>
      </c>
      <c r="AE31" s="160" t="str">
        <f>IF(AE30="","",VLOOKUP(AE30,'シフト記号表（勤務時間帯）'!$D$6:$X$47,21,FALSE))</f>
        <v/>
      </c>
      <c r="AF31" s="160" t="str">
        <f>IF(AF30="","",VLOOKUP(AF30,'シフト記号表（勤務時間帯）'!$D$6:$X$47,21,FALSE))</f>
        <v/>
      </c>
      <c r="AG31" s="160" t="str">
        <f>IF(AG30="","",VLOOKUP(AG30,'シフト記号表（勤務時間帯）'!$D$6:$X$47,21,FALSE))</f>
        <v/>
      </c>
      <c r="AH31" s="161" t="str">
        <f>IF(AH30="","",VLOOKUP(AH30,'シフト記号表（勤務時間帯）'!$D$6:$X$47,21,FALSE))</f>
        <v/>
      </c>
      <c r="AI31" s="159" t="str">
        <f>IF(AI30="","",VLOOKUP(AI30,'シフト記号表（勤務時間帯）'!$D$6:$X$47,21,FALSE))</f>
        <v/>
      </c>
      <c r="AJ31" s="160" t="str">
        <f>IF(AJ30="","",VLOOKUP(AJ30,'シフト記号表（勤務時間帯）'!$D$6:$X$47,21,FALSE))</f>
        <v/>
      </c>
      <c r="AK31" s="160" t="str">
        <f>IF(AK30="","",VLOOKUP(AK30,'シフト記号表（勤務時間帯）'!$D$6:$X$47,21,FALSE))</f>
        <v/>
      </c>
      <c r="AL31" s="160" t="str">
        <f>IF(AL30="","",VLOOKUP(AL30,'シフト記号表（勤務時間帯）'!$D$6:$X$47,21,FALSE))</f>
        <v/>
      </c>
      <c r="AM31" s="160" t="str">
        <f>IF(AM30="","",VLOOKUP(AM30,'シフト記号表（勤務時間帯）'!$D$6:$X$47,21,FALSE))</f>
        <v/>
      </c>
      <c r="AN31" s="160" t="str">
        <f>IF(AN30="","",VLOOKUP(AN30,'シフト記号表（勤務時間帯）'!$D$6:$X$47,21,FALSE))</f>
        <v/>
      </c>
      <c r="AO31" s="161" t="str">
        <f>IF(AO30="","",VLOOKUP(AO30,'シフト記号表（勤務時間帯）'!$D$6:$X$47,21,FALSE))</f>
        <v/>
      </c>
      <c r="AP31" s="159" t="str">
        <f>IF(AP30="","",VLOOKUP(AP30,'シフト記号表（勤務時間帯）'!$D$6:$X$47,21,FALSE))</f>
        <v/>
      </c>
      <c r="AQ31" s="160" t="str">
        <f>IF(AQ30="","",VLOOKUP(AQ30,'シフト記号表（勤務時間帯）'!$D$6:$X$47,21,FALSE))</f>
        <v/>
      </c>
      <c r="AR31" s="160" t="str">
        <f>IF(AR30="","",VLOOKUP(AR30,'シフト記号表（勤務時間帯）'!$D$6:$X$47,21,FALSE))</f>
        <v/>
      </c>
      <c r="AS31" s="160" t="str">
        <f>IF(AS30="","",VLOOKUP(AS30,'シフト記号表（勤務時間帯）'!$D$6:$X$47,21,FALSE))</f>
        <v/>
      </c>
      <c r="AT31" s="160" t="str">
        <f>IF(AT30="","",VLOOKUP(AT30,'シフト記号表（勤務時間帯）'!$D$6:$X$47,21,FALSE))</f>
        <v/>
      </c>
      <c r="AU31" s="160" t="str">
        <f>IF(AU30="","",VLOOKUP(AU30,'シフト記号表（勤務時間帯）'!$D$6:$X$47,21,FALSE))</f>
        <v/>
      </c>
      <c r="AV31" s="161" t="str">
        <f>IF(AV30="","",VLOOKUP(AV30,'シフト記号表（勤務時間帯）'!$D$6:$X$47,21,FALSE))</f>
        <v/>
      </c>
      <c r="AW31" s="159" t="str">
        <f>IF(AW30="","",VLOOKUP(AW30,'シフト記号表（勤務時間帯）'!$D$6:$X$47,21,FALSE))</f>
        <v/>
      </c>
      <c r="AX31" s="160" t="str">
        <f>IF(AX30="","",VLOOKUP(AX30,'シフト記号表（勤務時間帯）'!$D$6:$X$47,21,FALSE))</f>
        <v/>
      </c>
      <c r="AY31" s="160" t="str">
        <f>IF(AY30="","",VLOOKUP(AY30,'シフト記号表（勤務時間帯）'!$D$6:$X$47,21,FALSE))</f>
        <v/>
      </c>
      <c r="AZ31" s="1199">
        <f>IF($BC$3="４週",SUM(U31:AV31),IF($BC$3="暦月",SUM(U31:AY31),""))</f>
        <v>0</v>
      </c>
      <c r="BA31" s="1200"/>
      <c r="BB31" s="1201">
        <f>IF($BC$3="４週",AZ31/4,IF($BC$3="暦月",(AZ31/($BC$8/7)),""))</f>
        <v>0</v>
      </c>
      <c r="BC31" s="1200"/>
      <c r="BD31" s="1193"/>
      <c r="BE31" s="1194"/>
      <c r="BF31" s="1194"/>
      <c r="BG31" s="1194"/>
      <c r="BH31" s="1195"/>
    </row>
    <row r="32" spans="2:60" ht="20.25" customHeight="1">
      <c r="B32" s="98"/>
      <c r="C32" s="1177"/>
      <c r="D32" s="1178"/>
      <c r="E32" s="1179"/>
      <c r="F32" s="136"/>
      <c r="G32" s="99">
        <f>C30</f>
        <v>0</v>
      </c>
      <c r="H32" s="1189"/>
      <c r="I32" s="1165"/>
      <c r="J32" s="1166"/>
      <c r="K32" s="1166"/>
      <c r="L32" s="1167"/>
      <c r="M32" s="1155"/>
      <c r="N32" s="1156"/>
      <c r="O32" s="1157"/>
      <c r="P32" s="22" t="s">
        <v>73</v>
      </c>
      <c r="Q32" s="26"/>
      <c r="R32" s="26"/>
      <c r="S32" s="14"/>
      <c r="T32" s="47"/>
      <c r="U32" s="162" t="str">
        <f>IF(U30="","",VLOOKUP(U30,'シフト記号表（勤務時間帯）'!$D$6:$Z$47,23,FALSE))</f>
        <v/>
      </c>
      <c r="V32" s="163" t="str">
        <f>IF(V30="","",VLOOKUP(V30,'シフト記号表（勤務時間帯）'!$D$6:$Z$47,23,FALSE))</f>
        <v/>
      </c>
      <c r="W32" s="163" t="str">
        <f>IF(W30="","",VLOOKUP(W30,'シフト記号表（勤務時間帯）'!$D$6:$Z$47,23,FALSE))</f>
        <v/>
      </c>
      <c r="X32" s="163" t="str">
        <f>IF(X30="","",VLOOKUP(X30,'シフト記号表（勤務時間帯）'!$D$6:$Z$47,23,FALSE))</f>
        <v/>
      </c>
      <c r="Y32" s="163" t="str">
        <f>IF(Y30="","",VLOOKUP(Y30,'シフト記号表（勤務時間帯）'!$D$6:$Z$47,23,FALSE))</f>
        <v/>
      </c>
      <c r="Z32" s="163" t="str">
        <f>IF(Z30="","",VLOOKUP(Z30,'シフト記号表（勤務時間帯）'!$D$6:$Z$47,23,FALSE))</f>
        <v/>
      </c>
      <c r="AA32" s="164" t="str">
        <f>IF(AA30="","",VLOOKUP(AA30,'シフト記号表（勤務時間帯）'!$D$6:$Z$47,23,FALSE))</f>
        <v/>
      </c>
      <c r="AB32" s="162" t="str">
        <f>IF(AB30="","",VLOOKUP(AB30,'シフト記号表（勤務時間帯）'!$D$6:$Z$47,23,FALSE))</f>
        <v/>
      </c>
      <c r="AC32" s="163" t="str">
        <f>IF(AC30="","",VLOOKUP(AC30,'シフト記号表（勤務時間帯）'!$D$6:$Z$47,23,FALSE))</f>
        <v/>
      </c>
      <c r="AD32" s="163" t="str">
        <f>IF(AD30="","",VLOOKUP(AD30,'シフト記号表（勤務時間帯）'!$D$6:$Z$47,23,FALSE))</f>
        <v/>
      </c>
      <c r="AE32" s="163" t="str">
        <f>IF(AE30="","",VLOOKUP(AE30,'シフト記号表（勤務時間帯）'!$D$6:$Z$47,23,FALSE))</f>
        <v/>
      </c>
      <c r="AF32" s="163" t="str">
        <f>IF(AF30="","",VLOOKUP(AF30,'シフト記号表（勤務時間帯）'!$D$6:$Z$47,23,FALSE))</f>
        <v/>
      </c>
      <c r="AG32" s="163" t="str">
        <f>IF(AG30="","",VLOOKUP(AG30,'シフト記号表（勤務時間帯）'!$D$6:$Z$47,23,FALSE))</f>
        <v/>
      </c>
      <c r="AH32" s="164" t="str">
        <f>IF(AH30="","",VLOOKUP(AH30,'シフト記号表（勤務時間帯）'!$D$6:$Z$47,23,FALSE))</f>
        <v/>
      </c>
      <c r="AI32" s="162" t="str">
        <f>IF(AI30="","",VLOOKUP(AI30,'シフト記号表（勤務時間帯）'!$D$6:$Z$47,23,FALSE))</f>
        <v/>
      </c>
      <c r="AJ32" s="163" t="str">
        <f>IF(AJ30="","",VLOOKUP(AJ30,'シフト記号表（勤務時間帯）'!$D$6:$Z$47,23,FALSE))</f>
        <v/>
      </c>
      <c r="AK32" s="163" t="str">
        <f>IF(AK30="","",VLOOKUP(AK30,'シフト記号表（勤務時間帯）'!$D$6:$Z$47,23,FALSE))</f>
        <v/>
      </c>
      <c r="AL32" s="163" t="str">
        <f>IF(AL30="","",VLOOKUP(AL30,'シフト記号表（勤務時間帯）'!$D$6:$Z$47,23,FALSE))</f>
        <v/>
      </c>
      <c r="AM32" s="163" t="str">
        <f>IF(AM30="","",VLOOKUP(AM30,'シフト記号表（勤務時間帯）'!$D$6:$Z$47,23,FALSE))</f>
        <v/>
      </c>
      <c r="AN32" s="163" t="str">
        <f>IF(AN30="","",VLOOKUP(AN30,'シフト記号表（勤務時間帯）'!$D$6:$Z$47,23,FALSE))</f>
        <v/>
      </c>
      <c r="AO32" s="164" t="str">
        <f>IF(AO30="","",VLOOKUP(AO30,'シフト記号表（勤務時間帯）'!$D$6:$Z$47,23,FALSE))</f>
        <v/>
      </c>
      <c r="AP32" s="162" t="str">
        <f>IF(AP30="","",VLOOKUP(AP30,'シフト記号表（勤務時間帯）'!$D$6:$Z$47,23,FALSE))</f>
        <v/>
      </c>
      <c r="AQ32" s="163" t="str">
        <f>IF(AQ30="","",VLOOKUP(AQ30,'シフト記号表（勤務時間帯）'!$D$6:$Z$47,23,FALSE))</f>
        <v/>
      </c>
      <c r="AR32" s="163" t="str">
        <f>IF(AR30="","",VLOOKUP(AR30,'シフト記号表（勤務時間帯）'!$D$6:$Z$47,23,FALSE))</f>
        <v/>
      </c>
      <c r="AS32" s="163" t="str">
        <f>IF(AS30="","",VLOOKUP(AS30,'シフト記号表（勤務時間帯）'!$D$6:$Z$47,23,FALSE))</f>
        <v/>
      </c>
      <c r="AT32" s="163" t="str">
        <f>IF(AT30="","",VLOOKUP(AT30,'シフト記号表（勤務時間帯）'!$D$6:$Z$47,23,FALSE))</f>
        <v/>
      </c>
      <c r="AU32" s="163" t="str">
        <f>IF(AU30="","",VLOOKUP(AU30,'シフト記号表（勤務時間帯）'!$D$6:$Z$47,23,FALSE))</f>
        <v/>
      </c>
      <c r="AV32" s="164" t="str">
        <f>IF(AV30="","",VLOOKUP(AV30,'シフト記号表（勤務時間帯）'!$D$6:$Z$47,23,FALSE))</f>
        <v/>
      </c>
      <c r="AW32" s="162" t="str">
        <f>IF(AW30="","",VLOOKUP(AW30,'シフト記号表（勤務時間帯）'!$D$6:$Z$47,23,FALSE))</f>
        <v/>
      </c>
      <c r="AX32" s="163" t="str">
        <f>IF(AX30="","",VLOOKUP(AX30,'シフト記号表（勤務時間帯）'!$D$6:$Z$47,23,FALSE))</f>
        <v/>
      </c>
      <c r="AY32" s="163" t="str">
        <f>IF(AY30="","",VLOOKUP(AY30,'シフト記号表（勤務時間帯）'!$D$6:$Z$47,23,FALSE))</f>
        <v/>
      </c>
      <c r="AZ32" s="1202">
        <f>IF($BC$3="４週",SUM(U32:AV32),IF($BC$3="暦月",SUM(U32:AY32),""))</f>
        <v>0</v>
      </c>
      <c r="BA32" s="1203"/>
      <c r="BB32" s="1204">
        <f>IF($BC$3="４週",AZ32/4,IF($BC$3="暦月",(AZ32/($BC$8/7)),""))</f>
        <v>0</v>
      </c>
      <c r="BC32" s="1203"/>
      <c r="BD32" s="1196"/>
      <c r="BE32" s="1197"/>
      <c r="BF32" s="1197"/>
      <c r="BG32" s="1197"/>
      <c r="BH32" s="1198"/>
    </row>
    <row r="33" spans="2:60" ht="20.25" customHeight="1">
      <c r="B33" s="100"/>
      <c r="C33" s="1171"/>
      <c r="D33" s="1172"/>
      <c r="E33" s="1173"/>
      <c r="F33" s="95"/>
      <c r="G33" s="97"/>
      <c r="H33" s="1183"/>
      <c r="I33" s="1159"/>
      <c r="J33" s="1160"/>
      <c r="K33" s="1160"/>
      <c r="L33" s="1161"/>
      <c r="M33" s="1149"/>
      <c r="N33" s="1150"/>
      <c r="O33" s="1151"/>
      <c r="P33" s="18" t="s">
        <v>18</v>
      </c>
      <c r="Q33" s="24"/>
      <c r="R33" s="24"/>
      <c r="S33" s="12"/>
      <c r="T33" s="48"/>
      <c r="U33" s="165"/>
      <c r="V33" s="166"/>
      <c r="W33" s="166"/>
      <c r="X33" s="166"/>
      <c r="Y33" s="166"/>
      <c r="Z33" s="166"/>
      <c r="AA33" s="167"/>
      <c r="AB33" s="165"/>
      <c r="AC33" s="166"/>
      <c r="AD33" s="166"/>
      <c r="AE33" s="166"/>
      <c r="AF33" s="166"/>
      <c r="AG33" s="166"/>
      <c r="AH33" s="167"/>
      <c r="AI33" s="165"/>
      <c r="AJ33" s="166"/>
      <c r="AK33" s="166"/>
      <c r="AL33" s="166"/>
      <c r="AM33" s="166"/>
      <c r="AN33" s="166"/>
      <c r="AO33" s="167"/>
      <c r="AP33" s="165"/>
      <c r="AQ33" s="166"/>
      <c r="AR33" s="166"/>
      <c r="AS33" s="166"/>
      <c r="AT33" s="166"/>
      <c r="AU33" s="166"/>
      <c r="AV33" s="167"/>
      <c r="AW33" s="165"/>
      <c r="AX33" s="166"/>
      <c r="AY33" s="166"/>
      <c r="AZ33" s="1158"/>
      <c r="BA33" s="1146"/>
      <c r="BB33" s="1145"/>
      <c r="BC33" s="1146"/>
      <c r="BD33" s="1190"/>
      <c r="BE33" s="1191"/>
      <c r="BF33" s="1191"/>
      <c r="BG33" s="1191"/>
      <c r="BH33" s="1192"/>
    </row>
    <row r="34" spans="2:60" ht="20.25" customHeight="1">
      <c r="B34" s="96">
        <f>B31+1</f>
        <v>5</v>
      </c>
      <c r="C34" s="1174"/>
      <c r="D34" s="1175"/>
      <c r="E34" s="1176"/>
      <c r="F34" s="95">
        <f>C33</f>
        <v>0</v>
      </c>
      <c r="G34" s="97"/>
      <c r="H34" s="1184"/>
      <c r="I34" s="1162"/>
      <c r="J34" s="1163"/>
      <c r="K34" s="1163"/>
      <c r="L34" s="1164"/>
      <c r="M34" s="1152"/>
      <c r="N34" s="1153"/>
      <c r="O34" s="1154"/>
      <c r="P34" s="20" t="s">
        <v>72</v>
      </c>
      <c r="Q34" s="21"/>
      <c r="R34" s="21"/>
      <c r="S34" s="16"/>
      <c r="T34" s="46"/>
      <c r="U34" s="159" t="str">
        <f>IF(U33="","",VLOOKUP(U33,'シフト記号表（勤務時間帯）'!$D$6:$X$47,21,FALSE))</f>
        <v/>
      </c>
      <c r="V34" s="160" t="str">
        <f>IF(V33="","",VLOOKUP(V33,'シフト記号表（勤務時間帯）'!$D$6:$X$47,21,FALSE))</f>
        <v/>
      </c>
      <c r="W34" s="160" t="str">
        <f>IF(W33="","",VLOOKUP(W33,'シフト記号表（勤務時間帯）'!$D$6:$X$47,21,FALSE))</f>
        <v/>
      </c>
      <c r="X34" s="160" t="str">
        <f>IF(X33="","",VLOOKUP(X33,'シフト記号表（勤務時間帯）'!$D$6:$X$47,21,FALSE))</f>
        <v/>
      </c>
      <c r="Y34" s="160" t="str">
        <f>IF(Y33="","",VLOOKUP(Y33,'シフト記号表（勤務時間帯）'!$D$6:$X$47,21,FALSE))</f>
        <v/>
      </c>
      <c r="Z34" s="160" t="str">
        <f>IF(Z33="","",VLOOKUP(Z33,'シフト記号表（勤務時間帯）'!$D$6:$X$47,21,FALSE))</f>
        <v/>
      </c>
      <c r="AA34" s="161" t="str">
        <f>IF(AA33="","",VLOOKUP(AA33,'シフト記号表（勤務時間帯）'!$D$6:$X$47,21,FALSE))</f>
        <v/>
      </c>
      <c r="AB34" s="159" t="str">
        <f>IF(AB33="","",VLOOKUP(AB33,'シフト記号表（勤務時間帯）'!$D$6:$X$47,21,FALSE))</f>
        <v/>
      </c>
      <c r="AC34" s="160" t="str">
        <f>IF(AC33="","",VLOOKUP(AC33,'シフト記号表（勤務時間帯）'!$D$6:$X$47,21,FALSE))</f>
        <v/>
      </c>
      <c r="AD34" s="160" t="str">
        <f>IF(AD33="","",VLOOKUP(AD33,'シフト記号表（勤務時間帯）'!$D$6:$X$47,21,FALSE))</f>
        <v/>
      </c>
      <c r="AE34" s="160" t="str">
        <f>IF(AE33="","",VLOOKUP(AE33,'シフト記号表（勤務時間帯）'!$D$6:$X$47,21,FALSE))</f>
        <v/>
      </c>
      <c r="AF34" s="160" t="str">
        <f>IF(AF33="","",VLOOKUP(AF33,'シフト記号表（勤務時間帯）'!$D$6:$X$47,21,FALSE))</f>
        <v/>
      </c>
      <c r="AG34" s="160" t="str">
        <f>IF(AG33="","",VLOOKUP(AG33,'シフト記号表（勤務時間帯）'!$D$6:$X$47,21,FALSE))</f>
        <v/>
      </c>
      <c r="AH34" s="161" t="str">
        <f>IF(AH33="","",VLOOKUP(AH33,'シフト記号表（勤務時間帯）'!$D$6:$X$47,21,FALSE))</f>
        <v/>
      </c>
      <c r="AI34" s="159" t="str">
        <f>IF(AI33="","",VLOOKUP(AI33,'シフト記号表（勤務時間帯）'!$D$6:$X$47,21,FALSE))</f>
        <v/>
      </c>
      <c r="AJ34" s="160" t="str">
        <f>IF(AJ33="","",VLOOKUP(AJ33,'シフト記号表（勤務時間帯）'!$D$6:$X$47,21,FALSE))</f>
        <v/>
      </c>
      <c r="AK34" s="160" t="str">
        <f>IF(AK33="","",VLOOKUP(AK33,'シフト記号表（勤務時間帯）'!$D$6:$X$47,21,FALSE))</f>
        <v/>
      </c>
      <c r="AL34" s="160" t="str">
        <f>IF(AL33="","",VLOOKUP(AL33,'シフト記号表（勤務時間帯）'!$D$6:$X$47,21,FALSE))</f>
        <v/>
      </c>
      <c r="AM34" s="160" t="str">
        <f>IF(AM33="","",VLOOKUP(AM33,'シフト記号表（勤務時間帯）'!$D$6:$X$47,21,FALSE))</f>
        <v/>
      </c>
      <c r="AN34" s="160" t="str">
        <f>IF(AN33="","",VLOOKUP(AN33,'シフト記号表（勤務時間帯）'!$D$6:$X$47,21,FALSE))</f>
        <v/>
      </c>
      <c r="AO34" s="161" t="str">
        <f>IF(AO33="","",VLOOKUP(AO33,'シフト記号表（勤務時間帯）'!$D$6:$X$47,21,FALSE))</f>
        <v/>
      </c>
      <c r="AP34" s="159" t="str">
        <f>IF(AP33="","",VLOOKUP(AP33,'シフト記号表（勤務時間帯）'!$D$6:$X$47,21,FALSE))</f>
        <v/>
      </c>
      <c r="AQ34" s="160" t="str">
        <f>IF(AQ33="","",VLOOKUP(AQ33,'シフト記号表（勤務時間帯）'!$D$6:$X$47,21,FALSE))</f>
        <v/>
      </c>
      <c r="AR34" s="160" t="str">
        <f>IF(AR33="","",VLOOKUP(AR33,'シフト記号表（勤務時間帯）'!$D$6:$X$47,21,FALSE))</f>
        <v/>
      </c>
      <c r="AS34" s="160" t="str">
        <f>IF(AS33="","",VLOOKUP(AS33,'シフト記号表（勤務時間帯）'!$D$6:$X$47,21,FALSE))</f>
        <v/>
      </c>
      <c r="AT34" s="160" t="str">
        <f>IF(AT33="","",VLOOKUP(AT33,'シフト記号表（勤務時間帯）'!$D$6:$X$47,21,FALSE))</f>
        <v/>
      </c>
      <c r="AU34" s="160" t="str">
        <f>IF(AU33="","",VLOOKUP(AU33,'シフト記号表（勤務時間帯）'!$D$6:$X$47,21,FALSE))</f>
        <v/>
      </c>
      <c r="AV34" s="161" t="str">
        <f>IF(AV33="","",VLOOKUP(AV33,'シフト記号表（勤務時間帯）'!$D$6:$X$47,21,FALSE))</f>
        <v/>
      </c>
      <c r="AW34" s="159" t="str">
        <f>IF(AW33="","",VLOOKUP(AW33,'シフト記号表（勤務時間帯）'!$D$6:$X$47,21,FALSE))</f>
        <v/>
      </c>
      <c r="AX34" s="160" t="str">
        <f>IF(AX33="","",VLOOKUP(AX33,'シフト記号表（勤務時間帯）'!$D$6:$X$47,21,FALSE))</f>
        <v/>
      </c>
      <c r="AY34" s="160" t="str">
        <f>IF(AY33="","",VLOOKUP(AY33,'シフト記号表（勤務時間帯）'!$D$6:$X$47,21,FALSE))</f>
        <v/>
      </c>
      <c r="AZ34" s="1199">
        <f>IF($BC$3="４週",SUM(U34:AV34),IF($BC$3="暦月",SUM(U34:AY34),""))</f>
        <v>0</v>
      </c>
      <c r="BA34" s="1200"/>
      <c r="BB34" s="1201">
        <f>IF($BC$3="４週",AZ34/4,IF($BC$3="暦月",(AZ34/($BC$8/7)),""))</f>
        <v>0</v>
      </c>
      <c r="BC34" s="1200"/>
      <c r="BD34" s="1193"/>
      <c r="BE34" s="1194"/>
      <c r="BF34" s="1194"/>
      <c r="BG34" s="1194"/>
      <c r="BH34" s="1195"/>
    </row>
    <row r="35" spans="2:60" ht="20.25" customHeight="1">
      <c r="B35" s="98"/>
      <c r="C35" s="1177"/>
      <c r="D35" s="1178"/>
      <c r="E35" s="1179"/>
      <c r="F35" s="136"/>
      <c r="G35" s="99">
        <f>C33</f>
        <v>0</v>
      </c>
      <c r="H35" s="1189"/>
      <c r="I35" s="1165"/>
      <c r="J35" s="1166"/>
      <c r="K35" s="1166"/>
      <c r="L35" s="1167"/>
      <c r="M35" s="1155"/>
      <c r="N35" s="1156"/>
      <c r="O35" s="1157"/>
      <c r="P35" s="22" t="s">
        <v>73</v>
      </c>
      <c r="Q35" s="23"/>
      <c r="R35" s="23"/>
      <c r="S35" s="15"/>
      <c r="T35" s="50"/>
      <c r="U35" s="162" t="str">
        <f>IF(U33="","",VLOOKUP(U33,'シフト記号表（勤務時間帯）'!$D$6:$Z$47,23,FALSE))</f>
        <v/>
      </c>
      <c r="V35" s="163" t="str">
        <f>IF(V33="","",VLOOKUP(V33,'シフト記号表（勤務時間帯）'!$D$6:$Z$47,23,FALSE))</f>
        <v/>
      </c>
      <c r="W35" s="163" t="str">
        <f>IF(W33="","",VLOOKUP(W33,'シフト記号表（勤務時間帯）'!$D$6:$Z$47,23,FALSE))</f>
        <v/>
      </c>
      <c r="X35" s="163" t="str">
        <f>IF(X33="","",VLOOKUP(X33,'シフト記号表（勤務時間帯）'!$D$6:$Z$47,23,FALSE))</f>
        <v/>
      </c>
      <c r="Y35" s="163" t="str">
        <f>IF(Y33="","",VLOOKUP(Y33,'シフト記号表（勤務時間帯）'!$D$6:$Z$47,23,FALSE))</f>
        <v/>
      </c>
      <c r="Z35" s="163" t="str">
        <f>IF(Z33="","",VLOOKUP(Z33,'シフト記号表（勤務時間帯）'!$D$6:$Z$47,23,FALSE))</f>
        <v/>
      </c>
      <c r="AA35" s="164" t="str">
        <f>IF(AA33="","",VLOOKUP(AA33,'シフト記号表（勤務時間帯）'!$D$6:$Z$47,23,FALSE))</f>
        <v/>
      </c>
      <c r="AB35" s="162" t="str">
        <f>IF(AB33="","",VLOOKUP(AB33,'シフト記号表（勤務時間帯）'!$D$6:$Z$47,23,FALSE))</f>
        <v/>
      </c>
      <c r="AC35" s="163" t="str">
        <f>IF(AC33="","",VLOOKUP(AC33,'シフト記号表（勤務時間帯）'!$D$6:$Z$47,23,FALSE))</f>
        <v/>
      </c>
      <c r="AD35" s="163" t="str">
        <f>IF(AD33="","",VLOOKUP(AD33,'シフト記号表（勤務時間帯）'!$D$6:$Z$47,23,FALSE))</f>
        <v/>
      </c>
      <c r="AE35" s="163" t="str">
        <f>IF(AE33="","",VLOOKUP(AE33,'シフト記号表（勤務時間帯）'!$D$6:$Z$47,23,FALSE))</f>
        <v/>
      </c>
      <c r="AF35" s="163" t="str">
        <f>IF(AF33="","",VLOOKUP(AF33,'シフト記号表（勤務時間帯）'!$D$6:$Z$47,23,FALSE))</f>
        <v/>
      </c>
      <c r="AG35" s="163" t="str">
        <f>IF(AG33="","",VLOOKUP(AG33,'シフト記号表（勤務時間帯）'!$D$6:$Z$47,23,FALSE))</f>
        <v/>
      </c>
      <c r="AH35" s="164" t="str">
        <f>IF(AH33="","",VLOOKUP(AH33,'シフト記号表（勤務時間帯）'!$D$6:$Z$47,23,FALSE))</f>
        <v/>
      </c>
      <c r="AI35" s="162" t="str">
        <f>IF(AI33="","",VLOOKUP(AI33,'シフト記号表（勤務時間帯）'!$D$6:$Z$47,23,FALSE))</f>
        <v/>
      </c>
      <c r="AJ35" s="163" t="str">
        <f>IF(AJ33="","",VLOOKUP(AJ33,'シフト記号表（勤務時間帯）'!$D$6:$Z$47,23,FALSE))</f>
        <v/>
      </c>
      <c r="AK35" s="163" t="str">
        <f>IF(AK33="","",VLOOKUP(AK33,'シフト記号表（勤務時間帯）'!$D$6:$Z$47,23,FALSE))</f>
        <v/>
      </c>
      <c r="AL35" s="163" t="str">
        <f>IF(AL33="","",VLOOKUP(AL33,'シフト記号表（勤務時間帯）'!$D$6:$Z$47,23,FALSE))</f>
        <v/>
      </c>
      <c r="AM35" s="163" t="str">
        <f>IF(AM33="","",VLOOKUP(AM33,'シフト記号表（勤務時間帯）'!$D$6:$Z$47,23,FALSE))</f>
        <v/>
      </c>
      <c r="AN35" s="163" t="str">
        <f>IF(AN33="","",VLOOKUP(AN33,'シフト記号表（勤務時間帯）'!$D$6:$Z$47,23,FALSE))</f>
        <v/>
      </c>
      <c r="AO35" s="164" t="str">
        <f>IF(AO33="","",VLOOKUP(AO33,'シフト記号表（勤務時間帯）'!$D$6:$Z$47,23,FALSE))</f>
        <v/>
      </c>
      <c r="AP35" s="162" t="str">
        <f>IF(AP33="","",VLOOKUP(AP33,'シフト記号表（勤務時間帯）'!$D$6:$Z$47,23,FALSE))</f>
        <v/>
      </c>
      <c r="AQ35" s="163" t="str">
        <f>IF(AQ33="","",VLOOKUP(AQ33,'シフト記号表（勤務時間帯）'!$D$6:$Z$47,23,FALSE))</f>
        <v/>
      </c>
      <c r="AR35" s="163" t="str">
        <f>IF(AR33="","",VLOOKUP(AR33,'シフト記号表（勤務時間帯）'!$D$6:$Z$47,23,FALSE))</f>
        <v/>
      </c>
      <c r="AS35" s="163" t="str">
        <f>IF(AS33="","",VLOOKUP(AS33,'シフト記号表（勤務時間帯）'!$D$6:$Z$47,23,FALSE))</f>
        <v/>
      </c>
      <c r="AT35" s="163" t="str">
        <f>IF(AT33="","",VLOOKUP(AT33,'シフト記号表（勤務時間帯）'!$D$6:$Z$47,23,FALSE))</f>
        <v/>
      </c>
      <c r="AU35" s="163" t="str">
        <f>IF(AU33="","",VLOOKUP(AU33,'シフト記号表（勤務時間帯）'!$D$6:$Z$47,23,FALSE))</f>
        <v/>
      </c>
      <c r="AV35" s="164" t="str">
        <f>IF(AV33="","",VLOOKUP(AV33,'シフト記号表（勤務時間帯）'!$D$6:$Z$47,23,FALSE))</f>
        <v/>
      </c>
      <c r="AW35" s="162" t="str">
        <f>IF(AW33="","",VLOOKUP(AW33,'シフト記号表（勤務時間帯）'!$D$6:$Z$47,23,FALSE))</f>
        <v/>
      </c>
      <c r="AX35" s="163" t="str">
        <f>IF(AX33="","",VLOOKUP(AX33,'シフト記号表（勤務時間帯）'!$D$6:$Z$47,23,FALSE))</f>
        <v/>
      </c>
      <c r="AY35" s="163" t="str">
        <f>IF(AY33="","",VLOOKUP(AY33,'シフト記号表（勤務時間帯）'!$D$6:$Z$47,23,FALSE))</f>
        <v/>
      </c>
      <c r="AZ35" s="1202">
        <f>IF($BC$3="４週",SUM(U35:AV35),IF($BC$3="暦月",SUM(U35:AY35),""))</f>
        <v>0</v>
      </c>
      <c r="BA35" s="1203"/>
      <c r="BB35" s="1204">
        <f>IF($BC$3="４週",AZ35/4,IF($BC$3="暦月",(AZ35/($BC$8/7)),""))</f>
        <v>0</v>
      </c>
      <c r="BC35" s="1203"/>
      <c r="BD35" s="1196"/>
      <c r="BE35" s="1197"/>
      <c r="BF35" s="1197"/>
      <c r="BG35" s="1197"/>
      <c r="BH35" s="1198"/>
    </row>
    <row r="36" spans="2:60" ht="20.25" customHeight="1">
      <c r="B36" s="100"/>
      <c r="C36" s="1171"/>
      <c r="D36" s="1172"/>
      <c r="E36" s="1173"/>
      <c r="F36" s="95"/>
      <c r="G36" s="97"/>
      <c r="H36" s="1183"/>
      <c r="I36" s="1159"/>
      <c r="J36" s="1160"/>
      <c r="K36" s="1160"/>
      <c r="L36" s="1161"/>
      <c r="M36" s="1149"/>
      <c r="N36" s="1150"/>
      <c r="O36" s="1151"/>
      <c r="P36" s="18" t="s">
        <v>18</v>
      </c>
      <c r="Q36" s="25"/>
      <c r="R36" s="25"/>
      <c r="S36" s="13"/>
      <c r="T36" s="51"/>
      <c r="U36" s="165"/>
      <c r="V36" s="166"/>
      <c r="W36" s="166"/>
      <c r="X36" s="166"/>
      <c r="Y36" s="166"/>
      <c r="Z36" s="166"/>
      <c r="AA36" s="167"/>
      <c r="AB36" s="165"/>
      <c r="AC36" s="166"/>
      <c r="AD36" s="166"/>
      <c r="AE36" s="166"/>
      <c r="AF36" s="166"/>
      <c r="AG36" s="166"/>
      <c r="AH36" s="167"/>
      <c r="AI36" s="165"/>
      <c r="AJ36" s="166"/>
      <c r="AK36" s="166"/>
      <c r="AL36" s="166"/>
      <c r="AM36" s="166"/>
      <c r="AN36" s="166"/>
      <c r="AO36" s="167"/>
      <c r="AP36" s="165"/>
      <c r="AQ36" s="166"/>
      <c r="AR36" s="166"/>
      <c r="AS36" s="166"/>
      <c r="AT36" s="166"/>
      <c r="AU36" s="166"/>
      <c r="AV36" s="167"/>
      <c r="AW36" s="165"/>
      <c r="AX36" s="166"/>
      <c r="AY36" s="166"/>
      <c r="AZ36" s="1158"/>
      <c r="BA36" s="1146"/>
      <c r="BB36" s="1145"/>
      <c r="BC36" s="1146"/>
      <c r="BD36" s="1190"/>
      <c r="BE36" s="1191"/>
      <c r="BF36" s="1191"/>
      <c r="BG36" s="1191"/>
      <c r="BH36" s="1192"/>
    </row>
    <row r="37" spans="2:60" ht="20.25" customHeight="1">
      <c r="B37" s="96">
        <f>B34+1</f>
        <v>6</v>
      </c>
      <c r="C37" s="1174"/>
      <c r="D37" s="1175"/>
      <c r="E37" s="1176"/>
      <c r="F37" s="95">
        <f>C36</f>
        <v>0</v>
      </c>
      <c r="G37" s="97"/>
      <c r="H37" s="1184"/>
      <c r="I37" s="1162"/>
      <c r="J37" s="1163"/>
      <c r="K37" s="1163"/>
      <c r="L37" s="1164"/>
      <c r="M37" s="1152"/>
      <c r="N37" s="1153"/>
      <c r="O37" s="1154"/>
      <c r="P37" s="20" t="s">
        <v>72</v>
      </c>
      <c r="Q37" s="21"/>
      <c r="R37" s="21"/>
      <c r="S37" s="16"/>
      <c r="T37" s="46"/>
      <c r="U37" s="159" t="str">
        <f>IF(U36="","",VLOOKUP(U36,'シフト記号表（勤務時間帯）'!$D$6:$X$47,21,FALSE))</f>
        <v/>
      </c>
      <c r="V37" s="160" t="str">
        <f>IF(V36="","",VLOOKUP(V36,'シフト記号表（勤務時間帯）'!$D$6:$X$47,21,FALSE))</f>
        <v/>
      </c>
      <c r="W37" s="160" t="str">
        <f>IF(W36="","",VLOOKUP(W36,'シフト記号表（勤務時間帯）'!$D$6:$X$47,21,FALSE))</f>
        <v/>
      </c>
      <c r="X37" s="160" t="str">
        <f>IF(X36="","",VLOOKUP(X36,'シフト記号表（勤務時間帯）'!$D$6:$X$47,21,FALSE))</f>
        <v/>
      </c>
      <c r="Y37" s="160" t="str">
        <f>IF(Y36="","",VLOOKUP(Y36,'シフト記号表（勤務時間帯）'!$D$6:$X$47,21,FALSE))</f>
        <v/>
      </c>
      <c r="Z37" s="160" t="str">
        <f>IF(Z36="","",VLOOKUP(Z36,'シフト記号表（勤務時間帯）'!$D$6:$X$47,21,FALSE))</f>
        <v/>
      </c>
      <c r="AA37" s="161" t="str">
        <f>IF(AA36="","",VLOOKUP(AA36,'シフト記号表（勤務時間帯）'!$D$6:$X$47,21,FALSE))</f>
        <v/>
      </c>
      <c r="AB37" s="159" t="str">
        <f>IF(AB36="","",VLOOKUP(AB36,'シフト記号表（勤務時間帯）'!$D$6:$X$47,21,FALSE))</f>
        <v/>
      </c>
      <c r="AC37" s="160" t="str">
        <f>IF(AC36="","",VLOOKUP(AC36,'シフト記号表（勤務時間帯）'!$D$6:$X$47,21,FALSE))</f>
        <v/>
      </c>
      <c r="AD37" s="160" t="str">
        <f>IF(AD36="","",VLOOKUP(AD36,'シフト記号表（勤務時間帯）'!$D$6:$X$47,21,FALSE))</f>
        <v/>
      </c>
      <c r="AE37" s="160" t="str">
        <f>IF(AE36="","",VLOOKUP(AE36,'シフト記号表（勤務時間帯）'!$D$6:$X$47,21,FALSE))</f>
        <v/>
      </c>
      <c r="AF37" s="160" t="str">
        <f>IF(AF36="","",VLOOKUP(AF36,'シフト記号表（勤務時間帯）'!$D$6:$X$47,21,FALSE))</f>
        <v/>
      </c>
      <c r="AG37" s="160" t="str">
        <f>IF(AG36="","",VLOOKUP(AG36,'シフト記号表（勤務時間帯）'!$D$6:$X$47,21,FALSE))</f>
        <v/>
      </c>
      <c r="AH37" s="161" t="str">
        <f>IF(AH36="","",VLOOKUP(AH36,'シフト記号表（勤務時間帯）'!$D$6:$X$47,21,FALSE))</f>
        <v/>
      </c>
      <c r="AI37" s="159" t="str">
        <f>IF(AI36="","",VLOOKUP(AI36,'シフト記号表（勤務時間帯）'!$D$6:$X$47,21,FALSE))</f>
        <v/>
      </c>
      <c r="AJ37" s="160" t="str">
        <f>IF(AJ36="","",VLOOKUP(AJ36,'シフト記号表（勤務時間帯）'!$D$6:$X$47,21,FALSE))</f>
        <v/>
      </c>
      <c r="AK37" s="160" t="str">
        <f>IF(AK36="","",VLOOKUP(AK36,'シフト記号表（勤務時間帯）'!$D$6:$X$47,21,FALSE))</f>
        <v/>
      </c>
      <c r="AL37" s="160" t="str">
        <f>IF(AL36="","",VLOOKUP(AL36,'シフト記号表（勤務時間帯）'!$D$6:$X$47,21,FALSE))</f>
        <v/>
      </c>
      <c r="AM37" s="160" t="str">
        <f>IF(AM36="","",VLOOKUP(AM36,'シフト記号表（勤務時間帯）'!$D$6:$X$47,21,FALSE))</f>
        <v/>
      </c>
      <c r="AN37" s="160" t="str">
        <f>IF(AN36="","",VLOOKUP(AN36,'シフト記号表（勤務時間帯）'!$D$6:$X$47,21,FALSE))</f>
        <v/>
      </c>
      <c r="AO37" s="161" t="str">
        <f>IF(AO36="","",VLOOKUP(AO36,'シフト記号表（勤務時間帯）'!$D$6:$X$47,21,FALSE))</f>
        <v/>
      </c>
      <c r="AP37" s="159" t="str">
        <f>IF(AP36="","",VLOOKUP(AP36,'シフト記号表（勤務時間帯）'!$D$6:$X$47,21,FALSE))</f>
        <v/>
      </c>
      <c r="AQ37" s="160" t="str">
        <f>IF(AQ36="","",VLOOKUP(AQ36,'シフト記号表（勤務時間帯）'!$D$6:$X$47,21,FALSE))</f>
        <v/>
      </c>
      <c r="AR37" s="160" t="str">
        <f>IF(AR36="","",VLOOKUP(AR36,'シフト記号表（勤務時間帯）'!$D$6:$X$47,21,FALSE))</f>
        <v/>
      </c>
      <c r="AS37" s="160" t="str">
        <f>IF(AS36="","",VLOOKUP(AS36,'シフト記号表（勤務時間帯）'!$D$6:$X$47,21,FALSE))</f>
        <v/>
      </c>
      <c r="AT37" s="160" t="str">
        <f>IF(AT36="","",VLOOKUP(AT36,'シフト記号表（勤務時間帯）'!$D$6:$X$47,21,FALSE))</f>
        <v/>
      </c>
      <c r="AU37" s="160" t="str">
        <f>IF(AU36="","",VLOOKUP(AU36,'シフト記号表（勤務時間帯）'!$D$6:$X$47,21,FALSE))</f>
        <v/>
      </c>
      <c r="AV37" s="161" t="str">
        <f>IF(AV36="","",VLOOKUP(AV36,'シフト記号表（勤務時間帯）'!$D$6:$X$47,21,FALSE))</f>
        <v/>
      </c>
      <c r="AW37" s="159" t="str">
        <f>IF(AW36="","",VLOOKUP(AW36,'シフト記号表（勤務時間帯）'!$D$6:$X$47,21,FALSE))</f>
        <v/>
      </c>
      <c r="AX37" s="160" t="str">
        <f>IF(AX36="","",VLOOKUP(AX36,'シフト記号表（勤務時間帯）'!$D$6:$X$47,21,FALSE))</f>
        <v/>
      </c>
      <c r="AY37" s="160" t="str">
        <f>IF(AY36="","",VLOOKUP(AY36,'シフト記号表（勤務時間帯）'!$D$6:$X$47,21,FALSE))</f>
        <v/>
      </c>
      <c r="AZ37" s="1199">
        <f>IF($BC$3="４週",SUM(U37:AV37),IF($BC$3="暦月",SUM(U37:AY37),""))</f>
        <v>0</v>
      </c>
      <c r="BA37" s="1200"/>
      <c r="BB37" s="1201">
        <f>IF($BC$3="４週",AZ37/4,IF($BC$3="暦月",(AZ37/($BC$8/7)),""))</f>
        <v>0</v>
      </c>
      <c r="BC37" s="1200"/>
      <c r="BD37" s="1193"/>
      <c r="BE37" s="1194"/>
      <c r="BF37" s="1194"/>
      <c r="BG37" s="1194"/>
      <c r="BH37" s="1195"/>
    </row>
    <row r="38" spans="2:60" ht="20.25" customHeight="1">
      <c r="B38" s="98"/>
      <c r="C38" s="1177"/>
      <c r="D38" s="1178"/>
      <c r="E38" s="1179"/>
      <c r="F38" s="136"/>
      <c r="G38" s="99">
        <f>C36</f>
        <v>0</v>
      </c>
      <c r="H38" s="1189"/>
      <c r="I38" s="1165"/>
      <c r="J38" s="1166"/>
      <c r="K38" s="1166"/>
      <c r="L38" s="1167"/>
      <c r="M38" s="1155"/>
      <c r="N38" s="1156"/>
      <c r="O38" s="1157"/>
      <c r="P38" s="22" t="s">
        <v>73</v>
      </c>
      <c r="Q38" s="26"/>
      <c r="R38" s="26"/>
      <c r="S38" s="14"/>
      <c r="T38" s="47"/>
      <c r="U38" s="162" t="str">
        <f>IF(U36="","",VLOOKUP(U36,'シフト記号表（勤務時間帯）'!$D$6:$Z$47,23,FALSE))</f>
        <v/>
      </c>
      <c r="V38" s="163" t="str">
        <f>IF(V36="","",VLOOKUP(V36,'シフト記号表（勤務時間帯）'!$D$6:$Z$47,23,FALSE))</f>
        <v/>
      </c>
      <c r="W38" s="163" t="str">
        <f>IF(W36="","",VLOOKUP(W36,'シフト記号表（勤務時間帯）'!$D$6:$Z$47,23,FALSE))</f>
        <v/>
      </c>
      <c r="X38" s="163" t="str">
        <f>IF(X36="","",VLOOKUP(X36,'シフト記号表（勤務時間帯）'!$D$6:$Z$47,23,FALSE))</f>
        <v/>
      </c>
      <c r="Y38" s="163" t="str">
        <f>IF(Y36="","",VLOOKUP(Y36,'シフト記号表（勤務時間帯）'!$D$6:$Z$47,23,FALSE))</f>
        <v/>
      </c>
      <c r="Z38" s="163" t="str">
        <f>IF(Z36="","",VLOOKUP(Z36,'シフト記号表（勤務時間帯）'!$D$6:$Z$47,23,FALSE))</f>
        <v/>
      </c>
      <c r="AA38" s="164" t="str">
        <f>IF(AA36="","",VLOOKUP(AA36,'シフト記号表（勤務時間帯）'!$D$6:$Z$47,23,FALSE))</f>
        <v/>
      </c>
      <c r="AB38" s="162" t="str">
        <f>IF(AB36="","",VLOOKUP(AB36,'シフト記号表（勤務時間帯）'!$D$6:$Z$47,23,FALSE))</f>
        <v/>
      </c>
      <c r="AC38" s="163" t="str">
        <f>IF(AC36="","",VLOOKUP(AC36,'シフト記号表（勤務時間帯）'!$D$6:$Z$47,23,FALSE))</f>
        <v/>
      </c>
      <c r="AD38" s="163" t="str">
        <f>IF(AD36="","",VLOOKUP(AD36,'シフト記号表（勤務時間帯）'!$D$6:$Z$47,23,FALSE))</f>
        <v/>
      </c>
      <c r="AE38" s="163" t="str">
        <f>IF(AE36="","",VLOOKUP(AE36,'シフト記号表（勤務時間帯）'!$D$6:$Z$47,23,FALSE))</f>
        <v/>
      </c>
      <c r="AF38" s="163" t="str">
        <f>IF(AF36="","",VLOOKUP(AF36,'シフト記号表（勤務時間帯）'!$D$6:$Z$47,23,FALSE))</f>
        <v/>
      </c>
      <c r="AG38" s="163" t="str">
        <f>IF(AG36="","",VLOOKUP(AG36,'シフト記号表（勤務時間帯）'!$D$6:$Z$47,23,FALSE))</f>
        <v/>
      </c>
      <c r="AH38" s="164" t="str">
        <f>IF(AH36="","",VLOOKUP(AH36,'シフト記号表（勤務時間帯）'!$D$6:$Z$47,23,FALSE))</f>
        <v/>
      </c>
      <c r="AI38" s="162" t="str">
        <f>IF(AI36="","",VLOOKUP(AI36,'シフト記号表（勤務時間帯）'!$D$6:$Z$47,23,FALSE))</f>
        <v/>
      </c>
      <c r="AJ38" s="163" t="str">
        <f>IF(AJ36="","",VLOOKUP(AJ36,'シフト記号表（勤務時間帯）'!$D$6:$Z$47,23,FALSE))</f>
        <v/>
      </c>
      <c r="AK38" s="163" t="str">
        <f>IF(AK36="","",VLOOKUP(AK36,'シフト記号表（勤務時間帯）'!$D$6:$Z$47,23,FALSE))</f>
        <v/>
      </c>
      <c r="AL38" s="163" t="str">
        <f>IF(AL36="","",VLOOKUP(AL36,'シフト記号表（勤務時間帯）'!$D$6:$Z$47,23,FALSE))</f>
        <v/>
      </c>
      <c r="AM38" s="163" t="str">
        <f>IF(AM36="","",VLOOKUP(AM36,'シフト記号表（勤務時間帯）'!$D$6:$Z$47,23,FALSE))</f>
        <v/>
      </c>
      <c r="AN38" s="163" t="str">
        <f>IF(AN36="","",VLOOKUP(AN36,'シフト記号表（勤務時間帯）'!$D$6:$Z$47,23,FALSE))</f>
        <v/>
      </c>
      <c r="AO38" s="164" t="str">
        <f>IF(AO36="","",VLOOKUP(AO36,'シフト記号表（勤務時間帯）'!$D$6:$Z$47,23,FALSE))</f>
        <v/>
      </c>
      <c r="AP38" s="162" t="str">
        <f>IF(AP36="","",VLOOKUP(AP36,'シフト記号表（勤務時間帯）'!$D$6:$Z$47,23,FALSE))</f>
        <v/>
      </c>
      <c r="AQ38" s="163" t="str">
        <f>IF(AQ36="","",VLOOKUP(AQ36,'シフト記号表（勤務時間帯）'!$D$6:$Z$47,23,FALSE))</f>
        <v/>
      </c>
      <c r="AR38" s="163" t="str">
        <f>IF(AR36="","",VLOOKUP(AR36,'シフト記号表（勤務時間帯）'!$D$6:$Z$47,23,FALSE))</f>
        <v/>
      </c>
      <c r="AS38" s="163" t="str">
        <f>IF(AS36="","",VLOOKUP(AS36,'シフト記号表（勤務時間帯）'!$D$6:$Z$47,23,FALSE))</f>
        <v/>
      </c>
      <c r="AT38" s="163" t="str">
        <f>IF(AT36="","",VLOOKUP(AT36,'シフト記号表（勤務時間帯）'!$D$6:$Z$47,23,FALSE))</f>
        <v/>
      </c>
      <c r="AU38" s="163" t="str">
        <f>IF(AU36="","",VLOOKUP(AU36,'シフト記号表（勤務時間帯）'!$D$6:$Z$47,23,FALSE))</f>
        <v/>
      </c>
      <c r="AV38" s="164" t="str">
        <f>IF(AV36="","",VLOOKUP(AV36,'シフト記号表（勤務時間帯）'!$D$6:$Z$47,23,FALSE))</f>
        <v/>
      </c>
      <c r="AW38" s="162" t="str">
        <f>IF(AW36="","",VLOOKUP(AW36,'シフト記号表（勤務時間帯）'!$D$6:$Z$47,23,FALSE))</f>
        <v/>
      </c>
      <c r="AX38" s="163" t="str">
        <f>IF(AX36="","",VLOOKUP(AX36,'シフト記号表（勤務時間帯）'!$D$6:$Z$47,23,FALSE))</f>
        <v/>
      </c>
      <c r="AY38" s="163" t="str">
        <f>IF(AY36="","",VLOOKUP(AY36,'シフト記号表（勤務時間帯）'!$D$6:$Z$47,23,FALSE))</f>
        <v/>
      </c>
      <c r="AZ38" s="1202">
        <f>IF($BC$3="４週",SUM(U38:AV38),IF($BC$3="暦月",SUM(U38:AY38),""))</f>
        <v>0</v>
      </c>
      <c r="BA38" s="1203"/>
      <c r="BB38" s="1204">
        <f>IF($BC$3="４週",AZ38/4,IF($BC$3="暦月",(AZ38/($BC$8/7)),""))</f>
        <v>0</v>
      </c>
      <c r="BC38" s="1203"/>
      <c r="BD38" s="1196"/>
      <c r="BE38" s="1197"/>
      <c r="BF38" s="1197"/>
      <c r="BG38" s="1197"/>
      <c r="BH38" s="1198"/>
    </row>
    <row r="39" spans="2:60" ht="20.25" customHeight="1">
      <c r="B39" s="100"/>
      <c r="C39" s="1171"/>
      <c r="D39" s="1172"/>
      <c r="E39" s="1173"/>
      <c r="F39" s="95"/>
      <c r="G39" s="97"/>
      <c r="H39" s="1183"/>
      <c r="I39" s="1159"/>
      <c r="J39" s="1160"/>
      <c r="K39" s="1160"/>
      <c r="L39" s="1161"/>
      <c r="M39" s="1149"/>
      <c r="N39" s="1150"/>
      <c r="O39" s="1151"/>
      <c r="P39" s="18" t="s">
        <v>18</v>
      </c>
      <c r="Q39" s="24"/>
      <c r="R39" s="24"/>
      <c r="S39" s="12"/>
      <c r="T39" s="48"/>
      <c r="U39" s="165"/>
      <c r="V39" s="166"/>
      <c r="W39" s="166"/>
      <c r="X39" s="166"/>
      <c r="Y39" s="166"/>
      <c r="Z39" s="166"/>
      <c r="AA39" s="167"/>
      <c r="AB39" s="165"/>
      <c r="AC39" s="166"/>
      <c r="AD39" s="166"/>
      <c r="AE39" s="166"/>
      <c r="AF39" s="166"/>
      <c r="AG39" s="166"/>
      <c r="AH39" s="167"/>
      <c r="AI39" s="165"/>
      <c r="AJ39" s="166"/>
      <c r="AK39" s="166"/>
      <c r="AL39" s="166"/>
      <c r="AM39" s="166"/>
      <c r="AN39" s="166"/>
      <c r="AO39" s="167"/>
      <c r="AP39" s="165"/>
      <c r="AQ39" s="166"/>
      <c r="AR39" s="166"/>
      <c r="AS39" s="166"/>
      <c r="AT39" s="166"/>
      <c r="AU39" s="166"/>
      <c r="AV39" s="167"/>
      <c r="AW39" s="165"/>
      <c r="AX39" s="166"/>
      <c r="AY39" s="166"/>
      <c r="AZ39" s="1158"/>
      <c r="BA39" s="1146"/>
      <c r="BB39" s="1145"/>
      <c r="BC39" s="1146"/>
      <c r="BD39" s="1190"/>
      <c r="BE39" s="1191"/>
      <c r="BF39" s="1191"/>
      <c r="BG39" s="1191"/>
      <c r="BH39" s="1192"/>
    </row>
    <row r="40" spans="2:60" ht="20.25" customHeight="1">
      <c r="B40" s="96">
        <f>B37+1</f>
        <v>7</v>
      </c>
      <c r="C40" s="1174"/>
      <c r="D40" s="1175"/>
      <c r="E40" s="1176"/>
      <c r="F40" s="95">
        <f>C39</f>
        <v>0</v>
      </c>
      <c r="G40" s="97"/>
      <c r="H40" s="1184"/>
      <c r="I40" s="1162"/>
      <c r="J40" s="1163"/>
      <c r="K40" s="1163"/>
      <c r="L40" s="1164"/>
      <c r="M40" s="1152"/>
      <c r="N40" s="1153"/>
      <c r="O40" s="1154"/>
      <c r="P40" s="20" t="s">
        <v>72</v>
      </c>
      <c r="Q40" s="21"/>
      <c r="R40" s="21"/>
      <c r="S40" s="16"/>
      <c r="T40" s="46"/>
      <c r="U40" s="159" t="str">
        <f>IF(U39="","",VLOOKUP(U39,'シフト記号表（勤務時間帯）'!$D$6:$X$47,21,FALSE))</f>
        <v/>
      </c>
      <c r="V40" s="160" t="str">
        <f>IF(V39="","",VLOOKUP(V39,'シフト記号表（勤務時間帯）'!$D$6:$X$47,21,FALSE))</f>
        <v/>
      </c>
      <c r="W40" s="160" t="str">
        <f>IF(W39="","",VLOOKUP(W39,'シフト記号表（勤務時間帯）'!$D$6:$X$47,21,FALSE))</f>
        <v/>
      </c>
      <c r="X40" s="160" t="str">
        <f>IF(X39="","",VLOOKUP(X39,'シフト記号表（勤務時間帯）'!$D$6:$X$47,21,FALSE))</f>
        <v/>
      </c>
      <c r="Y40" s="160" t="str">
        <f>IF(Y39="","",VLOOKUP(Y39,'シフト記号表（勤務時間帯）'!$D$6:$X$47,21,FALSE))</f>
        <v/>
      </c>
      <c r="Z40" s="160" t="str">
        <f>IF(Z39="","",VLOOKUP(Z39,'シフト記号表（勤務時間帯）'!$D$6:$X$47,21,FALSE))</f>
        <v/>
      </c>
      <c r="AA40" s="161" t="str">
        <f>IF(AA39="","",VLOOKUP(AA39,'シフト記号表（勤務時間帯）'!$D$6:$X$47,21,FALSE))</f>
        <v/>
      </c>
      <c r="AB40" s="159" t="str">
        <f>IF(AB39="","",VLOOKUP(AB39,'シフト記号表（勤務時間帯）'!$D$6:$X$47,21,FALSE))</f>
        <v/>
      </c>
      <c r="AC40" s="160" t="str">
        <f>IF(AC39="","",VLOOKUP(AC39,'シフト記号表（勤務時間帯）'!$D$6:$X$47,21,FALSE))</f>
        <v/>
      </c>
      <c r="AD40" s="160" t="str">
        <f>IF(AD39="","",VLOOKUP(AD39,'シフト記号表（勤務時間帯）'!$D$6:$X$47,21,FALSE))</f>
        <v/>
      </c>
      <c r="AE40" s="160" t="str">
        <f>IF(AE39="","",VLOOKUP(AE39,'シフト記号表（勤務時間帯）'!$D$6:$X$47,21,FALSE))</f>
        <v/>
      </c>
      <c r="AF40" s="160" t="str">
        <f>IF(AF39="","",VLOOKUP(AF39,'シフト記号表（勤務時間帯）'!$D$6:$X$47,21,FALSE))</f>
        <v/>
      </c>
      <c r="AG40" s="160" t="str">
        <f>IF(AG39="","",VLOOKUP(AG39,'シフト記号表（勤務時間帯）'!$D$6:$X$47,21,FALSE))</f>
        <v/>
      </c>
      <c r="AH40" s="161" t="str">
        <f>IF(AH39="","",VLOOKUP(AH39,'シフト記号表（勤務時間帯）'!$D$6:$X$47,21,FALSE))</f>
        <v/>
      </c>
      <c r="AI40" s="159" t="str">
        <f>IF(AI39="","",VLOOKUP(AI39,'シフト記号表（勤務時間帯）'!$D$6:$X$47,21,FALSE))</f>
        <v/>
      </c>
      <c r="AJ40" s="160" t="str">
        <f>IF(AJ39="","",VLOOKUP(AJ39,'シフト記号表（勤務時間帯）'!$D$6:$X$47,21,FALSE))</f>
        <v/>
      </c>
      <c r="AK40" s="160" t="str">
        <f>IF(AK39="","",VLOOKUP(AK39,'シフト記号表（勤務時間帯）'!$D$6:$X$47,21,FALSE))</f>
        <v/>
      </c>
      <c r="AL40" s="160" t="str">
        <f>IF(AL39="","",VLOOKUP(AL39,'シフト記号表（勤務時間帯）'!$D$6:$X$47,21,FALSE))</f>
        <v/>
      </c>
      <c r="AM40" s="160" t="str">
        <f>IF(AM39="","",VLOOKUP(AM39,'シフト記号表（勤務時間帯）'!$D$6:$X$47,21,FALSE))</f>
        <v/>
      </c>
      <c r="AN40" s="160" t="str">
        <f>IF(AN39="","",VLOOKUP(AN39,'シフト記号表（勤務時間帯）'!$D$6:$X$47,21,FALSE))</f>
        <v/>
      </c>
      <c r="AO40" s="161" t="str">
        <f>IF(AO39="","",VLOOKUP(AO39,'シフト記号表（勤務時間帯）'!$D$6:$X$47,21,FALSE))</f>
        <v/>
      </c>
      <c r="AP40" s="159" t="str">
        <f>IF(AP39="","",VLOOKUP(AP39,'シフト記号表（勤務時間帯）'!$D$6:$X$47,21,FALSE))</f>
        <v/>
      </c>
      <c r="AQ40" s="160" t="str">
        <f>IF(AQ39="","",VLOOKUP(AQ39,'シフト記号表（勤務時間帯）'!$D$6:$X$47,21,FALSE))</f>
        <v/>
      </c>
      <c r="AR40" s="160" t="str">
        <f>IF(AR39="","",VLOOKUP(AR39,'シフト記号表（勤務時間帯）'!$D$6:$X$47,21,FALSE))</f>
        <v/>
      </c>
      <c r="AS40" s="160" t="str">
        <f>IF(AS39="","",VLOOKUP(AS39,'シフト記号表（勤務時間帯）'!$D$6:$X$47,21,FALSE))</f>
        <v/>
      </c>
      <c r="AT40" s="160" t="str">
        <f>IF(AT39="","",VLOOKUP(AT39,'シフト記号表（勤務時間帯）'!$D$6:$X$47,21,FALSE))</f>
        <v/>
      </c>
      <c r="AU40" s="160" t="str">
        <f>IF(AU39="","",VLOOKUP(AU39,'シフト記号表（勤務時間帯）'!$D$6:$X$47,21,FALSE))</f>
        <v/>
      </c>
      <c r="AV40" s="161" t="str">
        <f>IF(AV39="","",VLOOKUP(AV39,'シフト記号表（勤務時間帯）'!$D$6:$X$47,21,FALSE))</f>
        <v/>
      </c>
      <c r="AW40" s="159" t="str">
        <f>IF(AW39="","",VLOOKUP(AW39,'シフト記号表（勤務時間帯）'!$D$6:$X$47,21,FALSE))</f>
        <v/>
      </c>
      <c r="AX40" s="160" t="str">
        <f>IF(AX39="","",VLOOKUP(AX39,'シフト記号表（勤務時間帯）'!$D$6:$X$47,21,FALSE))</f>
        <v/>
      </c>
      <c r="AY40" s="160" t="str">
        <f>IF(AY39="","",VLOOKUP(AY39,'シフト記号表（勤務時間帯）'!$D$6:$X$47,21,FALSE))</f>
        <v/>
      </c>
      <c r="AZ40" s="1199">
        <f>IF($BC$3="４週",SUM(U40:AV40),IF($BC$3="暦月",SUM(U40:AY40),""))</f>
        <v>0</v>
      </c>
      <c r="BA40" s="1200"/>
      <c r="BB40" s="1201">
        <f>IF($BC$3="４週",AZ40/4,IF($BC$3="暦月",(AZ40/($BC$8/7)),""))</f>
        <v>0</v>
      </c>
      <c r="BC40" s="1200"/>
      <c r="BD40" s="1193"/>
      <c r="BE40" s="1194"/>
      <c r="BF40" s="1194"/>
      <c r="BG40" s="1194"/>
      <c r="BH40" s="1195"/>
    </row>
    <row r="41" spans="2:60" ht="20.25" customHeight="1">
      <c r="B41" s="98"/>
      <c r="C41" s="1177"/>
      <c r="D41" s="1178"/>
      <c r="E41" s="1179"/>
      <c r="F41" s="136"/>
      <c r="G41" s="99">
        <f>C39</f>
        <v>0</v>
      </c>
      <c r="H41" s="1189"/>
      <c r="I41" s="1165"/>
      <c r="J41" s="1166"/>
      <c r="K41" s="1166"/>
      <c r="L41" s="1167"/>
      <c r="M41" s="1155"/>
      <c r="N41" s="1156"/>
      <c r="O41" s="1157"/>
      <c r="P41" s="22" t="s">
        <v>73</v>
      </c>
      <c r="Q41" s="25"/>
      <c r="R41" s="25"/>
      <c r="S41" s="13"/>
      <c r="T41" s="49"/>
      <c r="U41" s="162" t="str">
        <f>IF(U39="","",VLOOKUP(U39,'シフト記号表（勤務時間帯）'!$D$6:$Z$47,23,FALSE))</f>
        <v/>
      </c>
      <c r="V41" s="163" t="str">
        <f>IF(V39="","",VLOOKUP(V39,'シフト記号表（勤務時間帯）'!$D$6:$Z$47,23,FALSE))</f>
        <v/>
      </c>
      <c r="W41" s="163" t="str">
        <f>IF(W39="","",VLOOKUP(W39,'シフト記号表（勤務時間帯）'!$D$6:$Z$47,23,FALSE))</f>
        <v/>
      </c>
      <c r="X41" s="163" t="str">
        <f>IF(X39="","",VLOOKUP(X39,'シフト記号表（勤務時間帯）'!$D$6:$Z$47,23,FALSE))</f>
        <v/>
      </c>
      <c r="Y41" s="163" t="str">
        <f>IF(Y39="","",VLOOKUP(Y39,'シフト記号表（勤務時間帯）'!$D$6:$Z$47,23,FALSE))</f>
        <v/>
      </c>
      <c r="Z41" s="163" t="str">
        <f>IF(Z39="","",VLOOKUP(Z39,'シフト記号表（勤務時間帯）'!$D$6:$Z$47,23,FALSE))</f>
        <v/>
      </c>
      <c r="AA41" s="164" t="str">
        <f>IF(AA39="","",VLOOKUP(AA39,'シフト記号表（勤務時間帯）'!$D$6:$Z$47,23,FALSE))</f>
        <v/>
      </c>
      <c r="AB41" s="162" t="str">
        <f>IF(AB39="","",VLOOKUP(AB39,'シフト記号表（勤務時間帯）'!$D$6:$Z$47,23,FALSE))</f>
        <v/>
      </c>
      <c r="AC41" s="163" t="str">
        <f>IF(AC39="","",VLOOKUP(AC39,'シフト記号表（勤務時間帯）'!$D$6:$Z$47,23,FALSE))</f>
        <v/>
      </c>
      <c r="AD41" s="163" t="str">
        <f>IF(AD39="","",VLOOKUP(AD39,'シフト記号表（勤務時間帯）'!$D$6:$Z$47,23,FALSE))</f>
        <v/>
      </c>
      <c r="AE41" s="163" t="str">
        <f>IF(AE39="","",VLOOKUP(AE39,'シフト記号表（勤務時間帯）'!$D$6:$Z$47,23,FALSE))</f>
        <v/>
      </c>
      <c r="AF41" s="163" t="str">
        <f>IF(AF39="","",VLOOKUP(AF39,'シフト記号表（勤務時間帯）'!$D$6:$Z$47,23,FALSE))</f>
        <v/>
      </c>
      <c r="AG41" s="163" t="str">
        <f>IF(AG39="","",VLOOKUP(AG39,'シフト記号表（勤務時間帯）'!$D$6:$Z$47,23,FALSE))</f>
        <v/>
      </c>
      <c r="AH41" s="164" t="str">
        <f>IF(AH39="","",VLOOKUP(AH39,'シフト記号表（勤務時間帯）'!$D$6:$Z$47,23,FALSE))</f>
        <v/>
      </c>
      <c r="AI41" s="162" t="str">
        <f>IF(AI39="","",VLOOKUP(AI39,'シフト記号表（勤務時間帯）'!$D$6:$Z$47,23,FALSE))</f>
        <v/>
      </c>
      <c r="AJ41" s="163" t="str">
        <f>IF(AJ39="","",VLOOKUP(AJ39,'シフト記号表（勤務時間帯）'!$D$6:$Z$47,23,FALSE))</f>
        <v/>
      </c>
      <c r="AK41" s="163" t="str">
        <f>IF(AK39="","",VLOOKUP(AK39,'シフト記号表（勤務時間帯）'!$D$6:$Z$47,23,FALSE))</f>
        <v/>
      </c>
      <c r="AL41" s="163" t="str">
        <f>IF(AL39="","",VLOOKUP(AL39,'シフト記号表（勤務時間帯）'!$D$6:$Z$47,23,FALSE))</f>
        <v/>
      </c>
      <c r="AM41" s="163" t="str">
        <f>IF(AM39="","",VLOOKUP(AM39,'シフト記号表（勤務時間帯）'!$D$6:$Z$47,23,FALSE))</f>
        <v/>
      </c>
      <c r="AN41" s="163" t="str">
        <f>IF(AN39="","",VLOOKUP(AN39,'シフト記号表（勤務時間帯）'!$D$6:$Z$47,23,FALSE))</f>
        <v/>
      </c>
      <c r="AO41" s="164" t="str">
        <f>IF(AO39="","",VLOOKUP(AO39,'シフト記号表（勤務時間帯）'!$D$6:$Z$47,23,FALSE))</f>
        <v/>
      </c>
      <c r="AP41" s="162" t="str">
        <f>IF(AP39="","",VLOOKUP(AP39,'シフト記号表（勤務時間帯）'!$D$6:$Z$47,23,FALSE))</f>
        <v/>
      </c>
      <c r="AQ41" s="163" t="str">
        <f>IF(AQ39="","",VLOOKUP(AQ39,'シフト記号表（勤務時間帯）'!$D$6:$Z$47,23,FALSE))</f>
        <v/>
      </c>
      <c r="AR41" s="163" t="str">
        <f>IF(AR39="","",VLOOKUP(AR39,'シフト記号表（勤務時間帯）'!$D$6:$Z$47,23,FALSE))</f>
        <v/>
      </c>
      <c r="AS41" s="163" t="str">
        <f>IF(AS39="","",VLOOKUP(AS39,'シフト記号表（勤務時間帯）'!$D$6:$Z$47,23,FALSE))</f>
        <v/>
      </c>
      <c r="AT41" s="163" t="str">
        <f>IF(AT39="","",VLOOKUP(AT39,'シフト記号表（勤務時間帯）'!$D$6:$Z$47,23,FALSE))</f>
        <v/>
      </c>
      <c r="AU41" s="163" t="str">
        <f>IF(AU39="","",VLOOKUP(AU39,'シフト記号表（勤務時間帯）'!$D$6:$Z$47,23,FALSE))</f>
        <v/>
      </c>
      <c r="AV41" s="164" t="str">
        <f>IF(AV39="","",VLOOKUP(AV39,'シフト記号表（勤務時間帯）'!$D$6:$Z$47,23,FALSE))</f>
        <v/>
      </c>
      <c r="AW41" s="162" t="str">
        <f>IF(AW39="","",VLOOKUP(AW39,'シフト記号表（勤務時間帯）'!$D$6:$Z$47,23,FALSE))</f>
        <v/>
      </c>
      <c r="AX41" s="163" t="str">
        <f>IF(AX39="","",VLOOKUP(AX39,'シフト記号表（勤務時間帯）'!$D$6:$Z$47,23,FALSE))</f>
        <v/>
      </c>
      <c r="AY41" s="163" t="str">
        <f>IF(AY39="","",VLOOKUP(AY39,'シフト記号表（勤務時間帯）'!$D$6:$Z$47,23,FALSE))</f>
        <v/>
      </c>
      <c r="AZ41" s="1202">
        <f>IF($BC$3="４週",SUM(U41:AV41),IF($BC$3="暦月",SUM(U41:AY41),""))</f>
        <v>0</v>
      </c>
      <c r="BA41" s="1203"/>
      <c r="BB41" s="1204">
        <f>IF($BC$3="４週",AZ41/4,IF($BC$3="暦月",(AZ41/($BC$8/7)),""))</f>
        <v>0</v>
      </c>
      <c r="BC41" s="1203"/>
      <c r="BD41" s="1196"/>
      <c r="BE41" s="1197"/>
      <c r="BF41" s="1197"/>
      <c r="BG41" s="1197"/>
      <c r="BH41" s="1198"/>
    </row>
    <row r="42" spans="2:60" ht="20.25" customHeight="1">
      <c r="B42" s="100"/>
      <c r="C42" s="1171"/>
      <c r="D42" s="1172"/>
      <c r="E42" s="1173"/>
      <c r="F42" s="95"/>
      <c r="G42" s="97"/>
      <c r="H42" s="1183"/>
      <c r="I42" s="1159"/>
      <c r="J42" s="1160"/>
      <c r="K42" s="1160"/>
      <c r="L42" s="1161"/>
      <c r="M42" s="1149"/>
      <c r="N42" s="1150"/>
      <c r="O42" s="1151"/>
      <c r="P42" s="18" t="s">
        <v>18</v>
      </c>
      <c r="Q42" s="24"/>
      <c r="R42" s="24"/>
      <c r="S42" s="12"/>
      <c r="T42" s="48"/>
      <c r="U42" s="165"/>
      <c r="V42" s="166"/>
      <c r="W42" s="166"/>
      <c r="X42" s="166"/>
      <c r="Y42" s="166"/>
      <c r="Z42" s="166"/>
      <c r="AA42" s="167"/>
      <c r="AB42" s="165"/>
      <c r="AC42" s="166"/>
      <c r="AD42" s="166"/>
      <c r="AE42" s="166"/>
      <c r="AF42" s="166"/>
      <c r="AG42" s="166"/>
      <c r="AH42" s="167"/>
      <c r="AI42" s="165"/>
      <c r="AJ42" s="166"/>
      <c r="AK42" s="166"/>
      <c r="AL42" s="166"/>
      <c r="AM42" s="166"/>
      <c r="AN42" s="166"/>
      <c r="AO42" s="167"/>
      <c r="AP42" s="165"/>
      <c r="AQ42" s="166"/>
      <c r="AR42" s="166"/>
      <c r="AS42" s="166"/>
      <c r="AT42" s="166"/>
      <c r="AU42" s="166"/>
      <c r="AV42" s="167"/>
      <c r="AW42" s="165"/>
      <c r="AX42" s="166"/>
      <c r="AY42" s="166"/>
      <c r="AZ42" s="1158"/>
      <c r="BA42" s="1146"/>
      <c r="BB42" s="1145"/>
      <c r="BC42" s="1146"/>
      <c r="BD42" s="1190"/>
      <c r="BE42" s="1191"/>
      <c r="BF42" s="1191"/>
      <c r="BG42" s="1191"/>
      <c r="BH42" s="1192"/>
    </row>
    <row r="43" spans="2:60" ht="20.25" customHeight="1">
      <c r="B43" s="96">
        <f>B40+1</f>
        <v>8</v>
      </c>
      <c r="C43" s="1174"/>
      <c r="D43" s="1175"/>
      <c r="E43" s="1176"/>
      <c r="F43" s="95">
        <f>C42</f>
        <v>0</v>
      </c>
      <c r="G43" s="97"/>
      <c r="H43" s="1184"/>
      <c r="I43" s="1162"/>
      <c r="J43" s="1163"/>
      <c r="K43" s="1163"/>
      <c r="L43" s="1164"/>
      <c r="M43" s="1152"/>
      <c r="N43" s="1153"/>
      <c r="O43" s="1154"/>
      <c r="P43" s="20" t="s">
        <v>72</v>
      </c>
      <c r="Q43" s="21"/>
      <c r="R43" s="21"/>
      <c r="S43" s="16"/>
      <c r="T43" s="46"/>
      <c r="U43" s="159" t="str">
        <f>IF(U42="","",VLOOKUP(U42,'シフト記号表（勤務時間帯）'!$D$6:$X$47,21,FALSE))</f>
        <v/>
      </c>
      <c r="V43" s="160" t="str">
        <f>IF(V42="","",VLOOKUP(V42,'シフト記号表（勤務時間帯）'!$D$6:$X$47,21,FALSE))</f>
        <v/>
      </c>
      <c r="W43" s="160" t="str">
        <f>IF(W42="","",VLOOKUP(W42,'シフト記号表（勤務時間帯）'!$D$6:$X$47,21,FALSE))</f>
        <v/>
      </c>
      <c r="X43" s="160" t="str">
        <f>IF(X42="","",VLOOKUP(X42,'シフト記号表（勤務時間帯）'!$D$6:$X$47,21,FALSE))</f>
        <v/>
      </c>
      <c r="Y43" s="160" t="str">
        <f>IF(Y42="","",VLOOKUP(Y42,'シフト記号表（勤務時間帯）'!$D$6:$X$47,21,FALSE))</f>
        <v/>
      </c>
      <c r="Z43" s="160" t="str">
        <f>IF(Z42="","",VLOOKUP(Z42,'シフト記号表（勤務時間帯）'!$D$6:$X$47,21,FALSE))</f>
        <v/>
      </c>
      <c r="AA43" s="161" t="str">
        <f>IF(AA42="","",VLOOKUP(AA42,'シフト記号表（勤務時間帯）'!$D$6:$X$47,21,FALSE))</f>
        <v/>
      </c>
      <c r="AB43" s="159" t="str">
        <f>IF(AB42="","",VLOOKUP(AB42,'シフト記号表（勤務時間帯）'!$D$6:$X$47,21,FALSE))</f>
        <v/>
      </c>
      <c r="AC43" s="160" t="str">
        <f>IF(AC42="","",VLOOKUP(AC42,'シフト記号表（勤務時間帯）'!$D$6:$X$47,21,FALSE))</f>
        <v/>
      </c>
      <c r="AD43" s="160" t="str">
        <f>IF(AD42="","",VLOOKUP(AD42,'シフト記号表（勤務時間帯）'!$D$6:$X$47,21,FALSE))</f>
        <v/>
      </c>
      <c r="AE43" s="160" t="str">
        <f>IF(AE42="","",VLOOKUP(AE42,'シフト記号表（勤務時間帯）'!$D$6:$X$47,21,FALSE))</f>
        <v/>
      </c>
      <c r="AF43" s="160" t="str">
        <f>IF(AF42="","",VLOOKUP(AF42,'シフト記号表（勤務時間帯）'!$D$6:$X$47,21,FALSE))</f>
        <v/>
      </c>
      <c r="AG43" s="160" t="str">
        <f>IF(AG42="","",VLOOKUP(AG42,'シフト記号表（勤務時間帯）'!$D$6:$X$47,21,FALSE))</f>
        <v/>
      </c>
      <c r="AH43" s="161" t="str">
        <f>IF(AH42="","",VLOOKUP(AH42,'シフト記号表（勤務時間帯）'!$D$6:$X$47,21,FALSE))</f>
        <v/>
      </c>
      <c r="AI43" s="159" t="str">
        <f>IF(AI42="","",VLOOKUP(AI42,'シフト記号表（勤務時間帯）'!$D$6:$X$47,21,FALSE))</f>
        <v/>
      </c>
      <c r="AJ43" s="160" t="str">
        <f>IF(AJ42="","",VLOOKUP(AJ42,'シフト記号表（勤務時間帯）'!$D$6:$X$47,21,FALSE))</f>
        <v/>
      </c>
      <c r="AK43" s="160" t="str">
        <f>IF(AK42="","",VLOOKUP(AK42,'シフト記号表（勤務時間帯）'!$D$6:$X$47,21,FALSE))</f>
        <v/>
      </c>
      <c r="AL43" s="160" t="str">
        <f>IF(AL42="","",VLOOKUP(AL42,'シフト記号表（勤務時間帯）'!$D$6:$X$47,21,FALSE))</f>
        <v/>
      </c>
      <c r="AM43" s="160" t="str">
        <f>IF(AM42="","",VLOOKUP(AM42,'シフト記号表（勤務時間帯）'!$D$6:$X$47,21,FALSE))</f>
        <v/>
      </c>
      <c r="AN43" s="160" t="str">
        <f>IF(AN42="","",VLOOKUP(AN42,'シフト記号表（勤務時間帯）'!$D$6:$X$47,21,FALSE))</f>
        <v/>
      </c>
      <c r="AO43" s="161" t="str">
        <f>IF(AO42="","",VLOOKUP(AO42,'シフト記号表（勤務時間帯）'!$D$6:$X$47,21,FALSE))</f>
        <v/>
      </c>
      <c r="AP43" s="159" t="str">
        <f>IF(AP42="","",VLOOKUP(AP42,'シフト記号表（勤務時間帯）'!$D$6:$X$47,21,FALSE))</f>
        <v/>
      </c>
      <c r="AQ43" s="160" t="str">
        <f>IF(AQ42="","",VLOOKUP(AQ42,'シフト記号表（勤務時間帯）'!$D$6:$X$47,21,FALSE))</f>
        <v/>
      </c>
      <c r="AR43" s="160" t="str">
        <f>IF(AR42="","",VLOOKUP(AR42,'シフト記号表（勤務時間帯）'!$D$6:$X$47,21,FALSE))</f>
        <v/>
      </c>
      <c r="AS43" s="160" t="str">
        <f>IF(AS42="","",VLOOKUP(AS42,'シフト記号表（勤務時間帯）'!$D$6:$X$47,21,FALSE))</f>
        <v/>
      </c>
      <c r="AT43" s="160" t="str">
        <f>IF(AT42="","",VLOOKUP(AT42,'シフト記号表（勤務時間帯）'!$D$6:$X$47,21,FALSE))</f>
        <v/>
      </c>
      <c r="AU43" s="160" t="str">
        <f>IF(AU42="","",VLOOKUP(AU42,'シフト記号表（勤務時間帯）'!$D$6:$X$47,21,FALSE))</f>
        <v/>
      </c>
      <c r="AV43" s="161" t="str">
        <f>IF(AV42="","",VLOOKUP(AV42,'シフト記号表（勤務時間帯）'!$D$6:$X$47,21,FALSE))</f>
        <v/>
      </c>
      <c r="AW43" s="159" t="str">
        <f>IF(AW42="","",VLOOKUP(AW42,'シフト記号表（勤務時間帯）'!$D$6:$X$47,21,FALSE))</f>
        <v/>
      </c>
      <c r="AX43" s="160" t="str">
        <f>IF(AX42="","",VLOOKUP(AX42,'シフト記号表（勤務時間帯）'!$D$6:$X$47,21,FALSE))</f>
        <v/>
      </c>
      <c r="AY43" s="160" t="str">
        <f>IF(AY42="","",VLOOKUP(AY42,'シフト記号表（勤務時間帯）'!$D$6:$X$47,21,FALSE))</f>
        <v/>
      </c>
      <c r="AZ43" s="1199">
        <f>IF($BC$3="４週",SUM(U43:AV43),IF($BC$3="暦月",SUM(U43:AY43),""))</f>
        <v>0</v>
      </c>
      <c r="BA43" s="1200"/>
      <c r="BB43" s="1201">
        <f>IF($BC$3="４週",AZ43/4,IF($BC$3="暦月",(AZ43/($BC$8/7)),""))</f>
        <v>0</v>
      </c>
      <c r="BC43" s="1200"/>
      <c r="BD43" s="1193"/>
      <c r="BE43" s="1194"/>
      <c r="BF43" s="1194"/>
      <c r="BG43" s="1194"/>
      <c r="BH43" s="1195"/>
    </row>
    <row r="44" spans="2:60" ht="20.25" customHeight="1">
      <c r="B44" s="98"/>
      <c r="C44" s="1177"/>
      <c r="D44" s="1178"/>
      <c r="E44" s="1179"/>
      <c r="F44" s="136"/>
      <c r="G44" s="99">
        <f>C42</f>
        <v>0</v>
      </c>
      <c r="H44" s="1189"/>
      <c r="I44" s="1165"/>
      <c r="J44" s="1166"/>
      <c r="K44" s="1166"/>
      <c r="L44" s="1167"/>
      <c r="M44" s="1155"/>
      <c r="N44" s="1156"/>
      <c r="O44" s="1157"/>
      <c r="P44" s="22" t="s">
        <v>73</v>
      </c>
      <c r="Q44" s="26"/>
      <c r="R44" s="26"/>
      <c r="S44" s="14"/>
      <c r="T44" s="47"/>
      <c r="U44" s="162" t="str">
        <f>IF(U42="","",VLOOKUP(U42,'シフト記号表（勤務時間帯）'!$D$6:$Z$47,23,FALSE))</f>
        <v/>
      </c>
      <c r="V44" s="163" t="str">
        <f>IF(V42="","",VLOOKUP(V42,'シフト記号表（勤務時間帯）'!$D$6:$Z$47,23,FALSE))</f>
        <v/>
      </c>
      <c r="W44" s="163" t="str">
        <f>IF(W42="","",VLOOKUP(W42,'シフト記号表（勤務時間帯）'!$D$6:$Z$47,23,FALSE))</f>
        <v/>
      </c>
      <c r="X44" s="163" t="str">
        <f>IF(X42="","",VLOOKUP(X42,'シフト記号表（勤務時間帯）'!$D$6:$Z$47,23,FALSE))</f>
        <v/>
      </c>
      <c r="Y44" s="163" t="str">
        <f>IF(Y42="","",VLOOKUP(Y42,'シフト記号表（勤務時間帯）'!$D$6:$Z$47,23,FALSE))</f>
        <v/>
      </c>
      <c r="Z44" s="163" t="str">
        <f>IF(Z42="","",VLOOKUP(Z42,'シフト記号表（勤務時間帯）'!$D$6:$Z$47,23,FALSE))</f>
        <v/>
      </c>
      <c r="AA44" s="164" t="str">
        <f>IF(AA42="","",VLOOKUP(AA42,'シフト記号表（勤務時間帯）'!$D$6:$Z$47,23,FALSE))</f>
        <v/>
      </c>
      <c r="AB44" s="162" t="str">
        <f>IF(AB42="","",VLOOKUP(AB42,'シフト記号表（勤務時間帯）'!$D$6:$Z$47,23,FALSE))</f>
        <v/>
      </c>
      <c r="AC44" s="163" t="str">
        <f>IF(AC42="","",VLOOKUP(AC42,'シフト記号表（勤務時間帯）'!$D$6:$Z$47,23,FALSE))</f>
        <v/>
      </c>
      <c r="AD44" s="163" t="str">
        <f>IF(AD42="","",VLOOKUP(AD42,'シフト記号表（勤務時間帯）'!$D$6:$Z$47,23,FALSE))</f>
        <v/>
      </c>
      <c r="AE44" s="163" t="str">
        <f>IF(AE42="","",VLOOKUP(AE42,'シフト記号表（勤務時間帯）'!$D$6:$Z$47,23,FALSE))</f>
        <v/>
      </c>
      <c r="AF44" s="163" t="str">
        <f>IF(AF42="","",VLOOKUP(AF42,'シフト記号表（勤務時間帯）'!$D$6:$Z$47,23,FALSE))</f>
        <v/>
      </c>
      <c r="AG44" s="163" t="str">
        <f>IF(AG42="","",VLOOKUP(AG42,'シフト記号表（勤務時間帯）'!$D$6:$Z$47,23,FALSE))</f>
        <v/>
      </c>
      <c r="AH44" s="164" t="str">
        <f>IF(AH42="","",VLOOKUP(AH42,'シフト記号表（勤務時間帯）'!$D$6:$Z$47,23,FALSE))</f>
        <v/>
      </c>
      <c r="AI44" s="162" t="str">
        <f>IF(AI42="","",VLOOKUP(AI42,'シフト記号表（勤務時間帯）'!$D$6:$Z$47,23,FALSE))</f>
        <v/>
      </c>
      <c r="AJ44" s="163" t="str">
        <f>IF(AJ42="","",VLOOKUP(AJ42,'シフト記号表（勤務時間帯）'!$D$6:$Z$47,23,FALSE))</f>
        <v/>
      </c>
      <c r="AK44" s="163" t="str">
        <f>IF(AK42="","",VLOOKUP(AK42,'シフト記号表（勤務時間帯）'!$D$6:$Z$47,23,FALSE))</f>
        <v/>
      </c>
      <c r="AL44" s="163" t="str">
        <f>IF(AL42="","",VLOOKUP(AL42,'シフト記号表（勤務時間帯）'!$D$6:$Z$47,23,FALSE))</f>
        <v/>
      </c>
      <c r="AM44" s="163" t="str">
        <f>IF(AM42="","",VLOOKUP(AM42,'シフト記号表（勤務時間帯）'!$D$6:$Z$47,23,FALSE))</f>
        <v/>
      </c>
      <c r="AN44" s="163" t="str">
        <f>IF(AN42="","",VLOOKUP(AN42,'シフト記号表（勤務時間帯）'!$D$6:$Z$47,23,FALSE))</f>
        <v/>
      </c>
      <c r="AO44" s="164" t="str">
        <f>IF(AO42="","",VLOOKUP(AO42,'シフト記号表（勤務時間帯）'!$D$6:$Z$47,23,FALSE))</f>
        <v/>
      </c>
      <c r="AP44" s="162" t="str">
        <f>IF(AP42="","",VLOOKUP(AP42,'シフト記号表（勤務時間帯）'!$D$6:$Z$47,23,FALSE))</f>
        <v/>
      </c>
      <c r="AQ44" s="163" t="str">
        <f>IF(AQ42="","",VLOOKUP(AQ42,'シフト記号表（勤務時間帯）'!$D$6:$Z$47,23,FALSE))</f>
        <v/>
      </c>
      <c r="AR44" s="163" t="str">
        <f>IF(AR42="","",VLOOKUP(AR42,'シフト記号表（勤務時間帯）'!$D$6:$Z$47,23,FALSE))</f>
        <v/>
      </c>
      <c r="AS44" s="163" t="str">
        <f>IF(AS42="","",VLOOKUP(AS42,'シフト記号表（勤務時間帯）'!$D$6:$Z$47,23,FALSE))</f>
        <v/>
      </c>
      <c r="AT44" s="163" t="str">
        <f>IF(AT42="","",VLOOKUP(AT42,'シフト記号表（勤務時間帯）'!$D$6:$Z$47,23,FALSE))</f>
        <v/>
      </c>
      <c r="AU44" s="163" t="str">
        <f>IF(AU42="","",VLOOKUP(AU42,'シフト記号表（勤務時間帯）'!$D$6:$Z$47,23,FALSE))</f>
        <v/>
      </c>
      <c r="AV44" s="164" t="str">
        <f>IF(AV42="","",VLOOKUP(AV42,'シフト記号表（勤務時間帯）'!$D$6:$Z$47,23,FALSE))</f>
        <v/>
      </c>
      <c r="AW44" s="162" t="str">
        <f>IF(AW42="","",VLOOKUP(AW42,'シフト記号表（勤務時間帯）'!$D$6:$Z$47,23,FALSE))</f>
        <v/>
      </c>
      <c r="AX44" s="163" t="str">
        <f>IF(AX42="","",VLOOKUP(AX42,'シフト記号表（勤務時間帯）'!$D$6:$Z$47,23,FALSE))</f>
        <v/>
      </c>
      <c r="AY44" s="163" t="str">
        <f>IF(AY42="","",VLOOKUP(AY42,'シフト記号表（勤務時間帯）'!$D$6:$Z$47,23,FALSE))</f>
        <v/>
      </c>
      <c r="AZ44" s="1202">
        <f>IF($BC$3="４週",SUM(U44:AV44),IF($BC$3="暦月",SUM(U44:AY44),""))</f>
        <v>0</v>
      </c>
      <c r="BA44" s="1203"/>
      <c r="BB44" s="1204">
        <f>IF($BC$3="４週",AZ44/4,IF($BC$3="暦月",(AZ44/($BC$8/7)),""))</f>
        <v>0</v>
      </c>
      <c r="BC44" s="1203"/>
      <c r="BD44" s="1196"/>
      <c r="BE44" s="1197"/>
      <c r="BF44" s="1197"/>
      <c r="BG44" s="1197"/>
      <c r="BH44" s="1198"/>
    </row>
    <row r="45" spans="2:60" ht="20.25" customHeight="1">
      <c r="B45" s="100"/>
      <c r="C45" s="1171"/>
      <c r="D45" s="1172"/>
      <c r="E45" s="1173"/>
      <c r="F45" s="95"/>
      <c r="G45" s="97"/>
      <c r="H45" s="1183"/>
      <c r="I45" s="1159"/>
      <c r="J45" s="1160"/>
      <c r="K45" s="1160"/>
      <c r="L45" s="1161"/>
      <c r="M45" s="1149"/>
      <c r="N45" s="1150"/>
      <c r="O45" s="1151"/>
      <c r="P45" s="18" t="s">
        <v>18</v>
      </c>
      <c r="Q45" s="24"/>
      <c r="R45" s="24"/>
      <c r="S45" s="12"/>
      <c r="T45" s="48"/>
      <c r="U45" s="165"/>
      <c r="V45" s="166"/>
      <c r="W45" s="166"/>
      <c r="X45" s="166"/>
      <c r="Y45" s="166"/>
      <c r="Z45" s="166"/>
      <c r="AA45" s="167"/>
      <c r="AB45" s="165"/>
      <c r="AC45" s="166"/>
      <c r="AD45" s="166"/>
      <c r="AE45" s="166"/>
      <c r="AF45" s="166"/>
      <c r="AG45" s="166"/>
      <c r="AH45" s="167"/>
      <c r="AI45" s="165"/>
      <c r="AJ45" s="166"/>
      <c r="AK45" s="166"/>
      <c r="AL45" s="166"/>
      <c r="AM45" s="166"/>
      <c r="AN45" s="166"/>
      <c r="AO45" s="167"/>
      <c r="AP45" s="165"/>
      <c r="AQ45" s="166"/>
      <c r="AR45" s="166"/>
      <c r="AS45" s="166"/>
      <c r="AT45" s="166"/>
      <c r="AU45" s="166"/>
      <c r="AV45" s="167"/>
      <c r="AW45" s="165"/>
      <c r="AX45" s="166"/>
      <c r="AY45" s="166"/>
      <c r="AZ45" s="1158"/>
      <c r="BA45" s="1146"/>
      <c r="BB45" s="1145"/>
      <c r="BC45" s="1146"/>
      <c r="BD45" s="1190"/>
      <c r="BE45" s="1191"/>
      <c r="BF45" s="1191"/>
      <c r="BG45" s="1191"/>
      <c r="BH45" s="1192"/>
    </row>
    <row r="46" spans="2:60" ht="20.25" customHeight="1">
      <c r="B46" s="96">
        <f>B43+1</f>
        <v>9</v>
      </c>
      <c r="C46" s="1174"/>
      <c r="D46" s="1175"/>
      <c r="E46" s="1176"/>
      <c r="F46" s="95">
        <f>C45</f>
        <v>0</v>
      </c>
      <c r="G46" s="97"/>
      <c r="H46" s="1184"/>
      <c r="I46" s="1162"/>
      <c r="J46" s="1163"/>
      <c r="K46" s="1163"/>
      <c r="L46" s="1164"/>
      <c r="M46" s="1152"/>
      <c r="N46" s="1153"/>
      <c r="O46" s="1154"/>
      <c r="P46" s="20" t="s">
        <v>72</v>
      </c>
      <c r="Q46" s="21"/>
      <c r="R46" s="21"/>
      <c r="S46" s="16"/>
      <c r="T46" s="46"/>
      <c r="U46" s="159" t="str">
        <f>IF(U45="","",VLOOKUP(U45,'シフト記号表（勤務時間帯）'!$D$6:$X$47,21,FALSE))</f>
        <v/>
      </c>
      <c r="V46" s="160" t="str">
        <f>IF(V45="","",VLOOKUP(V45,'シフト記号表（勤務時間帯）'!$D$6:$X$47,21,FALSE))</f>
        <v/>
      </c>
      <c r="W46" s="160" t="str">
        <f>IF(W45="","",VLOOKUP(W45,'シフト記号表（勤務時間帯）'!$D$6:$X$47,21,FALSE))</f>
        <v/>
      </c>
      <c r="X46" s="160" t="str">
        <f>IF(X45="","",VLOOKUP(X45,'シフト記号表（勤務時間帯）'!$D$6:$X$47,21,FALSE))</f>
        <v/>
      </c>
      <c r="Y46" s="160" t="str">
        <f>IF(Y45="","",VLOOKUP(Y45,'シフト記号表（勤務時間帯）'!$D$6:$X$47,21,FALSE))</f>
        <v/>
      </c>
      <c r="Z46" s="160" t="str">
        <f>IF(Z45="","",VLOOKUP(Z45,'シフト記号表（勤務時間帯）'!$D$6:$X$47,21,FALSE))</f>
        <v/>
      </c>
      <c r="AA46" s="161" t="str">
        <f>IF(AA45="","",VLOOKUP(AA45,'シフト記号表（勤務時間帯）'!$D$6:$X$47,21,FALSE))</f>
        <v/>
      </c>
      <c r="AB46" s="159" t="str">
        <f>IF(AB45="","",VLOOKUP(AB45,'シフト記号表（勤務時間帯）'!$D$6:$X$47,21,FALSE))</f>
        <v/>
      </c>
      <c r="AC46" s="160" t="str">
        <f>IF(AC45="","",VLOOKUP(AC45,'シフト記号表（勤務時間帯）'!$D$6:$X$47,21,FALSE))</f>
        <v/>
      </c>
      <c r="AD46" s="160" t="str">
        <f>IF(AD45="","",VLOOKUP(AD45,'シフト記号表（勤務時間帯）'!$D$6:$X$47,21,FALSE))</f>
        <v/>
      </c>
      <c r="AE46" s="160" t="str">
        <f>IF(AE45="","",VLOOKUP(AE45,'シフト記号表（勤務時間帯）'!$D$6:$X$47,21,FALSE))</f>
        <v/>
      </c>
      <c r="AF46" s="160" t="str">
        <f>IF(AF45="","",VLOOKUP(AF45,'シフト記号表（勤務時間帯）'!$D$6:$X$47,21,FALSE))</f>
        <v/>
      </c>
      <c r="AG46" s="160" t="str">
        <f>IF(AG45="","",VLOOKUP(AG45,'シフト記号表（勤務時間帯）'!$D$6:$X$47,21,FALSE))</f>
        <v/>
      </c>
      <c r="AH46" s="161" t="str">
        <f>IF(AH45="","",VLOOKUP(AH45,'シフト記号表（勤務時間帯）'!$D$6:$X$47,21,FALSE))</f>
        <v/>
      </c>
      <c r="AI46" s="159" t="str">
        <f>IF(AI45="","",VLOOKUP(AI45,'シフト記号表（勤務時間帯）'!$D$6:$X$47,21,FALSE))</f>
        <v/>
      </c>
      <c r="AJ46" s="160" t="str">
        <f>IF(AJ45="","",VLOOKUP(AJ45,'シフト記号表（勤務時間帯）'!$D$6:$X$47,21,FALSE))</f>
        <v/>
      </c>
      <c r="AK46" s="160" t="str">
        <f>IF(AK45="","",VLOOKUP(AK45,'シフト記号表（勤務時間帯）'!$D$6:$X$47,21,FALSE))</f>
        <v/>
      </c>
      <c r="AL46" s="160" t="str">
        <f>IF(AL45="","",VLOOKUP(AL45,'シフト記号表（勤務時間帯）'!$D$6:$X$47,21,FALSE))</f>
        <v/>
      </c>
      <c r="AM46" s="160" t="str">
        <f>IF(AM45="","",VLOOKUP(AM45,'シフト記号表（勤務時間帯）'!$D$6:$X$47,21,FALSE))</f>
        <v/>
      </c>
      <c r="AN46" s="160" t="str">
        <f>IF(AN45="","",VLOOKUP(AN45,'シフト記号表（勤務時間帯）'!$D$6:$X$47,21,FALSE))</f>
        <v/>
      </c>
      <c r="AO46" s="161" t="str">
        <f>IF(AO45="","",VLOOKUP(AO45,'シフト記号表（勤務時間帯）'!$D$6:$X$47,21,FALSE))</f>
        <v/>
      </c>
      <c r="AP46" s="159" t="str">
        <f>IF(AP45="","",VLOOKUP(AP45,'シフト記号表（勤務時間帯）'!$D$6:$X$47,21,FALSE))</f>
        <v/>
      </c>
      <c r="AQ46" s="160" t="str">
        <f>IF(AQ45="","",VLOOKUP(AQ45,'シフト記号表（勤務時間帯）'!$D$6:$X$47,21,FALSE))</f>
        <v/>
      </c>
      <c r="AR46" s="160" t="str">
        <f>IF(AR45="","",VLOOKUP(AR45,'シフト記号表（勤務時間帯）'!$D$6:$X$47,21,FALSE))</f>
        <v/>
      </c>
      <c r="AS46" s="160" t="str">
        <f>IF(AS45="","",VLOOKUP(AS45,'シフト記号表（勤務時間帯）'!$D$6:$X$47,21,FALSE))</f>
        <v/>
      </c>
      <c r="AT46" s="160" t="str">
        <f>IF(AT45="","",VLOOKUP(AT45,'シフト記号表（勤務時間帯）'!$D$6:$X$47,21,FALSE))</f>
        <v/>
      </c>
      <c r="AU46" s="160" t="str">
        <f>IF(AU45="","",VLOOKUP(AU45,'シフト記号表（勤務時間帯）'!$D$6:$X$47,21,FALSE))</f>
        <v/>
      </c>
      <c r="AV46" s="161" t="str">
        <f>IF(AV45="","",VLOOKUP(AV45,'シフト記号表（勤務時間帯）'!$D$6:$X$47,21,FALSE))</f>
        <v/>
      </c>
      <c r="AW46" s="159" t="str">
        <f>IF(AW45="","",VLOOKUP(AW45,'シフト記号表（勤務時間帯）'!$D$6:$X$47,21,FALSE))</f>
        <v/>
      </c>
      <c r="AX46" s="160" t="str">
        <f>IF(AX45="","",VLOOKUP(AX45,'シフト記号表（勤務時間帯）'!$D$6:$X$47,21,FALSE))</f>
        <v/>
      </c>
      <c r="AY46" s="160" t="str">
        <f>IF(AY45="","",VLOOKUP(AY45,'シフト記号表（勤務時間帯）'!$D$6:$X$47,21,FALSE))</f>
        <v/>
      </c>
      <c r="AZ46" s="1199">
        <f>IF($BC$3="４週",SUM(U46:AV46),IF($BC$3="暦月",SUM(U46:AY46),""))</f>
        <v>0</v>
      </c>
      <c r="BA46" s="1200"/>
      <c r="BB46" s="1201">
        <f>IF($BC$3="４週",AZ46/4,IF($BC$3="暦月",(AZ46/($BC$8/7)),""))</f>
        <v>0</v>
      </c>
      <c r="BC46" s="1200"/>
      <c r="BD46" s="1193"/>
      <c r="BE46" s="1194"/>
      <c r="BF46" s="1194"/>
      <c r="BG46" s="1194"/>
      <c r="BH46" s="1195"/>
    </row>
    <row r="47" spans="2:60" ht="20.25" customHeight="1">
      <c r="B47" s="98"/>
      <c r="C47" s="1177"/>
      <c r="D47" s="1178"/>
      <c r="E47" s="1179"/>
      <c r="F47" s="136"/>
      <c r="G47" s="99">
        <f>C45</f>
        <v>0</v>
      </c>
      <c r="H47" s="1189"/>
      <c r="I47" s="1165"/>
      <c r="J47" s="1166"/>
      <c r="K47" s="1166"/>
      <c r="L47" s="1167"/>
      <c r="M47" s="1155"/>
      <c r="N47" s="1156"/>
      <c r="O47" s="1157"/>
      <c r="P47" s="22" t="s">
        <v>73</v>
      </c>
      <c r="Q47" s="23"/>
      <c r="R47" s="23"/>
      <c r="S47" s="15"/>
      <c r="T47" s="50"/>
      <c r="U47" s="162" t="str">
        <f>IF(U45="","",VLOOKUP(U45,'シフト記号表（勤務時間帯）'!$D$6:$Z$47,23,FALSE))</f>
        <v/>
      </c>
      <c r="V47" s="163" t="str">
        <f>IF(V45="","",VLOOKUP(V45,'シフト記号表（勤務時間帯）'!$D$6:$Z$47,23,FALSE))</f>
        <v/>
      </c>
      <c r="W47" s="163" t="str">
        <f>IF(W45="","",VLOOKUP(W45,'シフト記号表（勤務時間帯）'!$D$6:$Z$47,23,FALSE))</f>
        <v/>
      </c>
      <c r="X47" s="163" t="str">
        <f>IF(X45="","",VLOOKUP(X45,'シフト記号表（勤務時間帯）'!$D$6:$Z$47,23,FALSE))</f>
        <v/>
      </c>
      <c r="Y47" s="163" t="str">
        <f>IF(Y45="","",VLOOKUP(Y45,'シフト記号表（勤務時間帯）'!$D$6:$Z$47,23,FALSE))</f>
        <v/>
      </c>
      <c r="Z47" s="163" t="str">
        <f>IF(Z45="","",VLOOKUP(Z45,'シフト記号表（勤務時間帯）'!$D$6:$Z$47,23,FALSE))</f>
        <v/>
      </c>
      <c r="AA47" s="164" t="str">
        <f>IF(AA45="","",VLOOKUP(AA45,'シフト記号表（勤務時間帯）'!$D$6:$Z$47,23,FALSE))</f>
        <v/>
      </c>
      <c r="AB47" s="162" t="str">
        <f>IF(AB45="","",VLOOKUP(AB45,'シフト記号表（勤務時間帯）'!$D$6:$Z$47,23,FALSE))</f>
        <v/>
      </c>
      <c r="AC47" s="163" t="str">
        <f>IF(AC45="","",VLOOKUP(AC45,'シフト記号表（勤務時間帯）'!$D$6:$Z$47,23,FALSE))</f>
        <v/>
      </c>
      <c r="AD47" s="163" t="str">
        <f>IF(AD45="","",VLOOKUP(AD45,'シフト記号表（勤務時間帯）'!$D$6:$Z$47,23,FALSE))</f>
        <v/>
      </c>
      <c r="AE47" s="163" t="str">
        <f>IF(AE45="","",VLOOKUP(AE45,'シフト記号表（勤務時間帯）'!$D$6:$Z$47,23,FALSE))</f>
        <v/>
      </c>
      <c r="AF47" s="163" t="str">
        <f>IF(AF45="","",VLOOKUP(AF45,'シフト記号表（勤務時間帯）'!$D$6:$Z$47,23,FALSE))</f>
        <v/>
      </c>
      <c r="AG47" s="163" t="str">
        <f>IF(AG45="","",VLOOKUP(AG45,'シフト記号表（勤務時間帯）'!$D$6:$Z$47,23,FALSE))</f>
        <v/>
      </c>
      <c r="AH47" s="164" t="str">
        <f>IF(AH45="","",VLOOKUP(AH45,'シフト記号表（勤務時間帯）'!$D$6:$Z$47,23,FALSE))</f>
        <v/>
      </c>
      <c r="AI47" s="162" t="str">
        <f>IF(AI45="","",VLOOKUP(AI45,'シフト記号表（勤務時間帯）'!$D$6:$Z$47,23,FALSE))</f>
        <v/>
      </c>
      <c r="AJ47" s="163" t="str">
        <f>IF(AJ45="","",VLOOKUP(AJ45,'シフト記号表（勤務時間帯）'!$D$6:$Z$47,23,FALSE))</f>
        <v/>
      </c>
      <c r="AK47" s="163" t="str">
        <f>IF(AK45="","",VLOOKUP(AK45,'シフト記号表（勤務時間帯）'!$D$6:$Z$47,23,FALSE))</f>
        <v/>
      </c>
      <c r="AL47" s="163" t="str">
        <f>IF(AL45="","",VLOOKUP(AL45,'シフト記号表（勤務時間帯）'!$D$6:$Z$47,23,FALSE))</f>
        <v/>
      </c>
      <c r="AM47" s="163" t="str">
        <f>IF(AM45="","",VLOOKUP(AM45,'シフト記号表（勤務時間帯）'!$D$6:$Z$47,23,FALSE))</f>
        <v/>
      </c>
      <c r="AN47" s="163" t="str">
        <f>IF(AN45="","",VLOOKUP(AN45,'シフト記号表（勤務時間帯）'!$D$6:$Z$47,23,FALSE))</f>
        <v/>
      </c>
      <c r="AO47" s="164" t="str">
        <f>IF(AO45="","",VLOOKUP(AO45,'シフト記号表（勤務時間帯）'!$D$6:$Z$47,23,FALSE))</f>
        <v/>
      </c>
      <c r="AP47" s="162" t="str">
        <f>IF(AP45="","",VLOOKUP(AP45,'シフト記号表（勤務時間帯）'!$D$6:$Z$47,23,FALSE))</f>
        <v/>
      </c>
      <c r="AQ47" s="163" t="str">
        <f>IF(AQ45="","",VLOOKUP(AQ45,'シフト記号表（勤務時間帯）'!$D$6:$Z$47,23,FALSE))</f>
        <v/>
      </c>
      <c r="AR47" s="163" t="str">
        <f>IF(AR45="","",VLOOKUP(AR45,'シフト記号表（勤務時間帯）'!$D$6:$Z$47,23,FALSE))</f>
        <v/>
      </c>
      <c r="AS47" s="163" t="str">
        <f>IF(AS45="","",VLOOKUP(AS45,'シフト記号表（勤務時間帯）'!$D$6:$Z$47,23,FALSE))</f>
        <v/>
      </c>
      <c r="AT47" s="163" t="str">
        <f>IF(AT45="","",VLOOKUP(AT45,'シフト記号表（勤務時間帯）'!$D$6:$Z$47,23,FALSE))</f>
        <v/>
      </c>
      <c r="AU47" s="163" t="str">
        <f>IF(AU45="","",VLOOKUP(AU45,'シフト記号表（勤務時間帯）'!$D$6:$Z$47,23,FALSE))</f>
        <v/>
      </c>
      <c r="AV47" s="164" t="str">
        <f>IF(AV45="","",VLOOKUP(AV45,'シフト記号表（勤務時間帯）'!$D$6:$Z$47,23,FALSE))</f>
        <v/>
      </c>
      <c r="AW47" s="162" t="str">
        <f>IF(AW45="","",VLOOKUP(AW45,'シフト記号表（勤務時間帯）'!$D$6:$Z$47,23,FALSE))</f>
        <v/>
      </c>
      <c r="AX47" s="163" t="str">
        <f>IF(AX45="","",VLOOKUP(AX45,'シフト記号表（勤務時間帯）'!$D$6:$Z$47,23,FALSE))</f>
        <v/>
      </c>
      <c r="AY47" s="163" t="str">
        <f>IF(AY45="","",VLOOKUP(AY45,'シフト記号表（勤務時間帯）'!$D$6:$Z$47,23,FALSE))</f>
        <v/>
      </c>
      <c r="AZ47" s="1202">
        <f>IF($BC$3="４週",SUM(U47:AV47),IF($BC$3="暦月",SUM(U47:AY47),""))</f>
        <v>0</v>
      </c>
      <c r="BA47" s="1203"/>
      <c r="BB47" s="1204">
        <f>IF($BC$3="４週",AZ47/4,IF($BC$3="暦月",(AZ47/($BC$8/7)),""))</f>
        <v>0</v>
      </c>
      <c r="BC47" s="1203"/>
      <c r="BD47" s="1196"/>
      <c r="BE47" s="1197"/>
      <c r="BF47" s="1197"/>
      <c r="BG47" s="1197"/>
      <c r="BH47" s="1198"/>
    </row>
    <row r="48" spans="2:60" ht="20.25" customHeight="1">
      <c r="B48" s="100"/>
      <c r="C48" s="1171"/>
      <c r="D48" s="1172"/>
      <c r="E48" s="1173"/>
      <c r="F48" s="95"/>
      <c r="G48" s="97"/>
      <c r="H48" s="1183"/>
      <c r="I48" s="1159"/>
      <c r="J48" s="1160"/>
      <c r="K48" s="1160"/>
      <c r="L48" s="1161"/>
      <c r="M48" s="1149"/>
      <c r="N48" s="1150"/>
      <c r="O48" s="1151"/>
      <c r="P48" s="18" t="s">
        <v>18</v>
      </c>
      <c r="Q48" s="25"/>
      <c r="R48" s="25"/>
      <c r="S48" s="13"/>
      <c r="T48" s="51"/>
      <c r="U48" s="165"/>
      <c r="V48" s="166"/>
      <c r="W48" s="166"/>
      <c r="X48" s="166"/>
      <c r="Y48" s="166"/>
      <c r="Z48" s="166"/>
      <c r="AA48" s="167"/>
      <c r="AB48" s="165"/>
      <c r="AC48" s="166"/>
      <c r="AD48" s="166"/>
      <c r="AE48" s="166"/>
      <c r="AF48" s="166"/>
      <c r="AG48" s="166"/>
      <c r="AH48" s="167"/>
      <c r="AI48" s="165"/>
      <c r="AJ48" s="166"/>
      <c r="AK48" s="166"/>
      <c r="AL48" s="166"/>
      <c r="AM48" s="166"/>
      <c r="AN48" s="166"/>
      <c r="AO48" s="167"/>
      <c r="AP48" s="165"/>
      <c r="AQ48" s="166"/>
      <c r="AR48" s="166"/>
      <c r="AS48" s="166"/>
      <c r="AT48" s="166"/>
      <c r="AU48" s="166"/>
      <c r="AV48" s="167"/>
      <c r="AW48" s="165"/>
      <c r="AX48" s="166"/>
      <c r="AY48" s="166"/>
      <c r="AZ48" s="1158"/>
      <c r="BA48" s="1146"/>
      <c r="BB48" s="1145"/>
      <c r="BC48" s="1146"/>
      <c r="BD48" s="1190"/>
      <c r="BE48" s="1191"/>
      <c r="BF48" s="1191"/>
      <c r="BG48" s="1191"/>
      <c r="BH48" s="1192"/>
    </row>
    <row r="49" spans="2:60" ht="20.25" customHeight="1">
      <c r="B49" s="96">
        <f>B46+1</f>
        <v>10</v>
      </c>
      <c r="C49" s="1174"/>
      <c r="D49" s="1175"/>
      <c r="E49" s="1176"/>
      <c r="F49" s="95">
        <f>C48</f>
        <v>0</v>
      </c>
      <c r="G49" s="97"/>
      <c r="H49" s="1184"/>
      <c r="I49" s="1162"/>
      <c r="J49" s="1163"/>
      <c r="K49" s="1163"/>
      <c r="L49" s="1164"/>
      <c r="M49" s="1152"/>
      <c r="N49" s="1153"/>
      <c r="O49" s="1154"/>
      <c r="P49" s="20" t="s">
        <v>72</v>
      </c>
      <c r="Q49" s="21"/>
      <c r="R49" s="21"/>
      <c r="S49" s="16"/>
      <c r="T49" s="46"/>
      <c r="U49" s="159" t="str">
        <f>IF(U48="","",VLOOKUP(U48,'シフト記号表（勤務時間帯）'!$D$6:$X$47,21,FALSE))</f>
        <v/>
      </c>
      <c r="V49" s="160" t="str">
        <f>IF(V48="","",VLOOKUP(V48,'シフト記号表（勤務時間帯）'!$D$6:$X$47,21,FALSE))</f>
        <v/>
      </c>
      <c r="W49" s="160" t="str">
        <f>IF(W48="","",VLOOKUP(W48,'シフト記号表（勤務時間帯）'!$D$6:$X$47,21,FALSE))</f>
        <v/>
      </c>
      <c r="X49" s="160" t="str">
        <f>IF(X48="","",VLOOKUP(X48,'シフト記号表（勤務時間帯）'!$D$6:$X$47,21,FALSE))</f>
        <v/>
      </c>
      <c r="Y49" s="160" t="str">
        <f>IF(Y48="","",VLOOKUP(Y48,'シフト記号表（勤務時間帯）'!$D$6:$X$47,21,FALSE))</f>
        <v/>
      </c>
      <c r="Z49" s="160" t="str">
        <f>IF(Z48="","",VLOOKUP(Z48,'シフト記号表（勤務時間帯）'!$D$6:$X$47,21,FALSE))</f>
        <v/>
      </c>
      <c r="AA49" s="161" t="str">
        <f>IF(AA48="","",VLOOKUP(AA48,'シフト記号表（勤務時間帯）'!$D$6:$X$47,21,FALSE))</f>
        <v/>
      </c>
      <c r="AB49" s="159" t="str">
        <f>IF(AB48="","",VLOOKUP(AB48,'シフト記号表（勤務時間帯）'!$D$6:$X$47,21,FALSE))</f>
        <v/>
      </c>
      <c r="AC49" s="160" t="str">
        <f>IF(AC48="","",VLOOKUP(AC48,'シフト記号表（勤務時間帯）'!$D$6:$X$47,21,FALSE))</f>
        <v/>
      </c>
      <c r="AD49" s="160" t="str">
        <f>IF(AD48="","",VLOOKUP(AD48,'シフト記号表（勤務時間帯）'!$D$6:$X$47,21,FALSE))</f>
        <v/>
      </c>
      <c r="AE49" s="160" t="str">
        <f>IF(AE48="","",VLOOKUP(AE48,'シフト記号表（勤務時間帯）'!$D$6:$X$47,21,FALSE))</f>
        <v/>
      </c>
      <c r="AF49" s="160" t="str">
        <f>IF(AF48="","",VLOOKUP(AF48,'シフト記号表（勤務時間帯）'!$D$6:$X$47,21,FALSE))</f>
        <v/>
      </c>
      <c r="AG49" s="160" t="str">
        <f>IF(AG48="","",VLOOKUP(AG48,'シフト記号表（勤務時間帯）'!$D$6:$X$47,21,FALSE))</f>
        <v/>
      </c>
      <c r="AH49" s="161" t="str">
        <f>IF(AH48="","",VLOOKUP(AH48,'シフト記号表（勤務時間帯）'!$D$6:$X$47,21,FALSE))</f>
        <v/>
      </c>
      <c r="AI49" s="159" t="str">
        <f>IF(AI48="","",VLOOKUP(AI48,'シフト記号表（勤務時間帯）'!$D$6:$X$47,21,FALSE))</f>
        <v/>
      </c>
      <c r="AJ49" s="160" t="str">
        <f>IF(AJ48="","",VLOOKUP(AJ48,'シフト記号表（勤務時間帯）'!$D$6:$X$47,21,FALSE))</f>
        <v/>
      </c>
      <c r="AK49" s="160" t="str">
        <f>IF(AK48="","",VLOOKUP(AK48,'シフト記号表（勤務時間帯）'!$D$6:$X$47,21,FALSE))</f>
        <v/>
      </c>
      <c r="AL49" s="160" t="str">
        <f>IF(AL48="","",VLOOKUP(AL48,'シフト記号表（勤務時間帯）'!$D$6:$X$47,21,FALSE))</f>
        <v/>
      </c>
      <c r="AM49" s="160" t="str">
        <f>IF(AM48="","",VLOOKUP(AM48,'シフト記号表（勤務時間帯）'!$D$6:$X$47,21,FALSE))</f>
        <v/>
      </c>
      <c r="AN49" s="160" t="str">
        <f>IF(AN48="","",VLOOKUP(AN48,'シフト記号表（勤務時間帯）'!$D$6:$X$47,21,FALSE))</f>
        <v/>
      </c>
      <c r="AO49" s="161" t="str">
        <f>IF(AO48="","",VLOOKUP(AO48,'シフト記号表（勤務時間帯）'!$D$6:$X$47,21,FALSE))</f>
        <v/>
      </c>
      <c r="AP49" s="159" t="str">
        <f>IF(AP48="","",VLOOKUP(AP48,'シフト記号表（勤務時間帯）'!$D$6:$X$47,21,FALSE))</f>
        <v/>
      </c>
      <c r="AQ49" s="160" t="str">
        <f>IF(AQ48="","",VLOOKUP(AQ48,'シフト記号表（勤務時間帯）'!$D$6:$X$47,21,FALSE))</f>
        <v/>
      </c>
      <c r="AR49" s="160" t="str">
        <f>IF(AR48="","",VLOOKUP(AR48,'シフト記号表（勤務時間帯）'!$D$6:$X$47,21,FALSE))</f>
        <v/>
      </c>
      <c r="AS49" s="160" t="str">
        <f>IF(AS48="","",VLOOKUP(AS48,'シフト記号表（勤務時間帯）'!$D$6:$X$47,21,FALSE))</f>
        <v/>
      </c>
      <c r="AT49" s="160" t="str">
        <f>IF(AT48="","",VLOOKUP(AT48,'シフト記号表（勤務時間帯）'!$D$6:$X$47,21,FALSE))</f>
        <v/>
      </c>
      <c r="AU49" s="160" t="str">
        <f>IF(AU48="","",VLOOKUP(AU48,'シフト記号表（勤務時間帯）'!$D$6:$X$47,21,FALSE))</f>
        <v/>
      </c>
      <c r="AV49" s="161" t="str">
        <f>IF(AV48="","",VLOOKUP(AV48,'シフト記号表（勤務時間帯）'!$D$6:$X$47,21,FALSE))</f>
        <v/>
      </c>
      <c r="AW49" s="159" t="str">
        <f>IF(AW48="","",VLOOKUP(AW48,'シフト記号表（勤務時間帯）'!$D$6:$X$47,21,FALSE))</f>
        <v/>
      </c>
      <c r="AX49" s="160" t="str">
        <f>IF(AX48="","",VLOOKUP(AX48,'シフト記号表（勤務時間帯）'!$D$6:$X$47,21,FALSE))</f>
        <v/>
      </c>
      <c r="AY49" s="160" t="str">
        <f>IF(AY48="","",VLOOKUP(AY48,'シフト記号表（勤務時間帯）'!$D$6:$X$47,21,FALSE))</f>
        <v/>
      </c>
      <c r="AZ49" s="1199">
        <f>IF($BC$3="４週",SUM(U49:AV49),IF($BC$3="暦月",SUM(U49:AY49),""))</f>
        <v>0</v>
      </c>
      <c r="BA49" s="1200"/>
      <c r="BB49" s="1201">
        <f>IF($BC$3="４週",AZ49/4,IF($BC$3="暦月",(AZ49/($BC$8/7)),""))</f>
        <v>0</v>
      </c>
      <c r="BC49" s="1200"/>
      <c r="BD49" s="1193"/>
      <c r="BE49" s="1194"/>
      <c r="BF49" s="1194"/>
      <c r="BG49" s="1194"/>
      <c r="BH49" s="1195"/>
    </row>
    <row r="50" spans="2:60" ht="20.25" customHeight="1">
      <c r="B50" s="98"/>
      <c r="C50" s="1177"/>
      <c r="D50" s="1178"/>
      <c r="E50" s="1179"/>
      <c r="F50" s="136"/>
      <c r="G50" s="99">
        <f>C48</f>
        <v>0</v>
      </c>
      <c r="H50" s="1189"/>
      <c r="I50" s="1165"/>
      <c r="J50" s="1166"/>
      <c r="K50" s="1166"/>
      <c r="L50" s="1167"/>
      <c r="M50" s="1155"/>
      <c r="N50" s="1156"/>
      <c r="O50" s="1157"/>
      <c r="P50" s="37" t="s">
        <v>73</v>
      </c>
      <c r="Q50" s="38"/>
      <c r="R50" s="38"/>
      <c r="S50" s="39"/>
      <c r="T50" s="52"/>
      <c r="U50" s="162" t="str">
        <f>IF(U48="","",VLOOKUP(U48,'シフト記号表（勤務時間帯）'!$D$6:$Z$47,23,FALSE))</f>
        <v/>
      </c>
      <c r="V50" s="163" t="str">
        <f>IF(V48="","",VLOOKUP(V48,'シフト記号表（勤務時間帯）'!$D$6:$Z$47,23,FALSE))</f>
        <v/>
      </c>
      <c r="W50" s="163" t="str">
        <f>IF(W48="","",VLOOKUP(W48,'シフト記号表（勤務時間帯）'!$D$6:$Z$47,23,FALSE))</f>
        <v/>
      </c>
      <c r="X50" s="163" t="str">
        <f>IF(X48="","",VLOOKUP(X48,'シフト記号表（勤務時間帯）'!$D$6:$Z$47,23,FALSE))</f>
        <v/>
      </c>
      <c r="Y50" s="163" t="str">
        <f>IF(Y48="","",VLOOKUP(Y48,'シフト記号表（勤務時間帯）'!$D$6:$Z$47,23,FALSE))</f>
        <v/>
      </c>
      <c r="Z50" s="163" t="str">
        <f>IF(Z48="","",VLOOKUP(Z48,'シフト記号表（勤務時間帯）'!$D$6:$Z$47,23,FALSE))</f>
        <v/>
      </c>
      <c r="AA50" s="164" t="str">
        <f>IF(AA48="","",VLOOKUP(AA48,'シフト記号表（勤務時間帯）'!$D$6:$Z$47,23,FALSE))</f>
        <v/>
      </c>
      <c r="AB50" s="162" t="str">
        <f>IF(AB48="","",VLOOKUP(AB48,'シフト記号表（勤務時間帯）'!$D$6:$Z$47,23,FALSE))</f>
        <v/>
      </c>
      <c r="AC50" s="163" t="str">
        <f>IF(AC48="","",VLOOKUP(AC48,'シフト記号表（勤務時間帯）'!$D$6:$Z$47,23,FALSE))</f>
        <v/>
      </c>
      <c r="AD50" s="163" t="str">
        <f>IF(AD48="","",VLOOKUP(AD48,'シフト記号表（勤務時間帯）'!$D$6:$Z$47,23,FALSE))</f>
        <v/>
      </c>
      <c r="AE50" s="163" t="str">
        <f>IF(AE48="","",VLOOKUP(AE48,'シフト記号表（勤務時間帯）'!$D$6:$Z$47,23,FALSE))</f>
        <v/>
      </c>
      <c r="AF50" s="163" t="str">
        <f>IF(AF48="","",VLOOKUP(AF48,'シフト記号表（勤務時間帯）'!$D$6:$Z$47,23,FALSE))</f>
        <v/>
      </c>
      <c r="AG50" s="163" t="str">
        <f>IF(AG48="","",VLOOKUP(AG48,'シフト記号表（勤務時間帯）'!$D$6:$Z$47,23,FALSE))</f>
        <v/>
      </c>
      <c r="AH50" s="164" t="str">
        <f>IF(AH48="","",VLOOKUP(AH48,'シフト記号表（勤務時間帯）'!$D$6:$Z$47,23,FALSE))</f>
        <v/>
      </c>
      <c r="AI50" s="162" t="str">
        <f>IF(AI48="","",VLOOKUP(AI48,'シフト記号表（勤務時間帯）'!$D$6:$Z$47,23,FALSE))</f>
        <v/>
      </c>
      <c r="AJ50" s="163" t="str">
        <f>IF(AJ48="","",VLOOKUP(AJ48,'シフト記号表（勤務時間帯）'!$D$6:$Z$47,23,FALSE))</f>
        <v/>
      </c>
      <c r="AK50" s="163" t="str">
        <f>IF(AK48="","",VLOOKUP(AK48,'シフト記号表（勤務時間帯）'!$D$6:$Z$47,23,FALSE))</f>
        <v/>
      </c>
      <c r="AL50" s="163" t="str">
        <f>IF(AL48="","",VLOOKUP(AL48,'シフト記号表（勤務時間帯）'!$D$6:$Z$47,23,FALSE))</f>
        <v/>
      </c>
      <c r="AM50" s="163" t="str">
        <f>IF(AM48="","",VLOOKUP(AM48,'シフト記号表（勤務時間帯）'!$D$6:$Z$47,23,FALSE))</f>
        <v/>
      </c>
      <c r="AN50" s="163" t="str">
        <f>IF(AN48="","",VLOOKUP(AN48,'シフト記号表（勤務時間帯）'!$D$6:$Z$47,23,FALSE))</f>
        <v/>
      </c>
      <c r="AO50" s="164" t="str">
        <f>IF(AO48="","",VLOOKUP(AO48,'シフト記号表（勤務時間帯）'!$D$6:$Z$47,23,FALSE))</f>
        <v/>
      </c>
      <c r="AP50" s="162" t="str">
        <f>IF(AP48="","",VLOOKUP(AP48,'シフト記号表（勤務時間帯）'!$D$6:$Z$47,23,FALSE))</f>
        <v/>
      </c>
      <c r="AQ50" s="163" t="str">
        <f>IF(AQ48="","",VLOOKUP(AQ48,'シフト記号表（勤務時間帯）'!$D$6:$Z$47,23,FALSE))</f>
        <v/>
      </c>
      <c r="AR50" s="163" t="str">
        <f>IF(AR48="","",VLOOKUP(AR48,'シフト記号表（勤務時間帯）'!$D$6:$Z$47,23,FALSE))</f>
        <v/>
      </c>
      <c r="AS50" s="163" t="str">
        <f>IF(AS48="","",VLOOKUP(AS48,'シフト記号表（勤務時間帯）'!$D$6:$Z$47,23,FALSE))</f>
        <v/>
      </c>
      <c r="AT50" s="163" t="str">
        <f>IF(AT48="","",VLOOKUP(AT48,'シフト記号表（勤務時間帯）'!$D$6:$Z$47,23,FALSE))</f>
        <v/>
      </c>
      <c r="AU50" s="163" t="str">
        <f>IF(AU48="","",VLOOKUP(AU48,'シフト記号表（勤務時間帯）'!$D$6:$Z$47,23,FALSE))</f>
        <v/>
      </c>
      <c r="AV50" s="164" t="str">
        <f>IF(AV48="","",VLOOKUP(AV48,'シフト記号表（勤務時間帯）'!$D$6:$Z$47,23,FALSE))</f>
        <v/>
      </c>
      <c r="AW50" s="162" t="str">
        <f>IF(AW48="","",VLOOKUP(AW48,'シフト記号表（勤務時間帯）'!$D$6:$Z$47,23,FALSE))</f>
        <v/>
      </c>
      <c r="AX50" s="163" t="str">
        <f>IF(AX48="","",VLOOKUP(AX48,'シフト記号表（勤務時間帯）'!$D$6:$Z$47,23,FALSE))</f>
        <v/>
      </c>
      <c r="AY50" s="163" t="str">
        <f>IF(AY48="","",VLOOKUP(AY48,'シフト記号表（勤務時間帯）'!$D$6:$Z$47,23,FALSE))</f>
        <v/>
      </c>
      <c r="AZ50" s="1202">
        <f>IF($BC$3="４週",SUM(U50:AV50),IF($BC$3="暦月",SUM(U50:AY50),""))</f>
        <v>0</v>
      </c>
      <c r="BA50" s="1203"/>
      <c r="BB50" s="1204">
        <f>IF($BC$3="４週",AZ50/4,IF($BC$3="暦月",(AZ50/($BC$8/7)),""))</f>
        <v>0</v>
      </c>
      <c r="BC50" s="1203"/>
      <c r="BD50" s="1196"/>
      <c r="BE50" s="1197"/>
      <c r="BF50" s="1197"/>
      <c r="BG50" s="1197"/>
      <c r="BH50" s="1198"/>
    </row>
    <row r="51" spans="2:60" ht="20.25" customHeight="1">
      <c r="B51" s="100"/>
      <c r="C51" s="1171"/>
      <c r="D51" s="1172"/>
      <c r="E51" s="1173"/>
      <c r="F51" s="95"/>
      <c r="G51" s="97"/>
      <c r="H51" s="1183"/>
      <c r="I51" s="1159"/>
      <c r="J51" s="1160"/>
      <c r="K51" s="1160"/>
      <c r="L51" s="1161"/>
      <c r="M51" s="1149"/>
      <c r="N51" s="1150"/>
      <c r="O51" s="1151"/>
      <c r="P51" s="18" t="s">
        <v>18</v>
      </c>
      <c r="Q51" s="25"/>
      <c r="R51" s="25"/>
      <c r="S51" s="13"/>
      <c r="T51" s="51"/>
      <c r="U51" s="165"/>
      <c r="V51" s="166"/>
      <c r="W51" s="166"/>
      <c r="X51" s="166"/>
      <c r="Y51" s="166"/>
      <c r="Z51" s="166"/>
      <c r="AA51" s="167"/>
      <c r="AB51" s="165"/>
      <c r="AC51" s="166"/>
      <c r="AD51" s="166"/>
      <c r="AE51" s="166"/>
      <c r="AF51" s="166"/>
      <c r="AG51" s="166"/>
      <c r="AH51" s="167"/>
      <c r="AI51" s="165"/>
      <c r="AJ51" s="166"/>
      <c r="AK51" s="166"/>
      <c r="AL51" s="166"/>
      <c r="AM51" s="166"/>
      <c r="AN51" s="166"/>
      <c r="AO51" s="167"/>
      <c r="AP51" s="165"/>
      <c r="AQ51" s="166"/>
      <c r="AR51" s="166"/>
      <c r="AS51" s="166"/>
      <c r="AT51" s="166"/>
      <c r="AU51" s="166"/>
      <c r="AV51" s="167"/>
      <c r="AW51" s="165"/>
      <c r="AX51" s="166"/>
      <c r="AY51" s="166"/>
      <c r="AZ51" s="1158"/>
      <c r="BA51" s="1146"/>
      <c r="BB51" s="1145"/>
      <c r="BC51" s="1146"/>
      <c r="BD51" s="1190"/>
      <c r="BE51" s="1191"/>
      <c r="BF51" s="1191"/>
      <c r="BG51" s="1191"/>
      <c r="BH51" s="1192"/>
    </row>
    <row r="52" spans="2:60" ht="20.25" customHeight="1">
      <c r="B52" s="96">
        <f>B49+1</f>
        <v>11</v>
      </c>
      <c r="C52" s="1174"/>
      <c r="D52" s="1175"/>
      <c r="E52" s="1176"/>
      <c r="F52" s="95">
        <f>C51</f>
        <v>0</v>
      </c>
      <c r="G52" s="97"/>
      <c r="H52" s="1184"/>
      <c r="I52" s="1162"/>
      <c r="J52" s="1163"/>
      <c r="K52" s="1163"/>
      <c r="L52" s="1164"/>
      <c r="M52" s="1152"/>
      <c r="N52" s="1153"/>
      <c r="O52" s="1154"/>
      <c r="P52" s="20" t="s">
        <v>72</v>
      </c>
      <c r="Q52" s="21"/>
      <c r="R52" s="21"/>
      <c r="S52" s="16"/>
      <c r="T52" s="46"/>
      <c r="U52" s="159" t="str">
        <f>IF(U51="","",VLOOKUP(U51,'シフト記号表（勤務時間帯）'!$D$6:$X$47,21,FALSE))</f>
        <v/>
      </c>
      <c r="V52" s="160" t="str">
        <f>IF(V51="","",VLOOKUP(V51,'シフト記号表（勤務時間帯）'!$D$6:$X$47,21,FALSE))</f>
        <v/>
      </c>
      <c r="W52" s="160" t="str">
        <f>IF(W51="","",VLOOKUP(W51,'シフト記号表（勤務時間帯）'!$D$6:$X$47,21,FALSE))</f>
        <v/>
      </c>
      <c r="X52" s="160" t="str">
        <f>IF(X51="","",VLOOKUP(X51,'シフト記号表（勤務時間帯）'!$D$6:$X$47,21,FALSE))</f>
        <v/>
      </c>
      <c r="Y52" s="160" t="str">
        <f>IF(Y51="","",VLOOKUP(Y51,'シフト記号表（勤務時間帯）'!$D$6:$X$47,21,FALSE))</f>
        <v/>
      </c>
      <c r="Z52" s="160" t="str">
        <f>IF(Z51="","",VLOOKUP(Z51,'シフト記号表（勤務時間帯）'!$D$6:$X$47,21,FALSE))</f>
        <v/>
      </c>
      <c r="AA52" s="161" t="str">
        <f>IF(AA51="","",VLOOKUP(AA51,'シフト記号表（勤務時間帯）'!$D$6:$X$47,21,FALSE))</f>
        <v/>
      </c>
      <c r="AB52" s="159" t="str">
        <f>IF(AB51="","",VLOOKUP(AB51,'シフト記号表（勤務時間帯）'!$D$6:$X$47,21,FALSE))</f>
        <v/>
      </c>
      <c r="AC52" s="160" t="str">
        <f>IF(AC51="","",VLOOKUP(AC51,'シフト記号表（勤務時間帯）'!$D$6:$X$47,21,FALSE))</f>
        <v/>
      </c>
      <c r="AD52" s="160" t="str">
        <f>IF(AD51="","",VLOOKUP(AD51,'シフト記号表（勤務時間帯）'!$D$6:$X$47,21,FALSE))</f>
        <v/>
      </c>
      <c r="AE52" s="160" t="str">
        <f>IF(AE51="","",VLOOKUP(AE51,'シフト記号表（勤務時間帯）'!$D$6:$X$47,21,FALSE))</f>
        <v/>
      </c>
      <c r="AF52" s="160" t="str">
        <f>IF(AF51="","",VLOOKUP(AF51,'シフト記号表（勤務時間帯）'!$D$6:$X$47,21,FALSE))</f>
        <v/>
      </c>
      <c r="AG52" s="160" t="str">
        <f>IF(AG51="","",VLOOKUP(AG51,'シフト記号表（勤務時間帯）'!$D$6:$X$47,21,FALSE))</f>
        <v/>
      </c>
      <c r="AH52" s="161" t="str">
        <f>IF(AH51="","",VLOOKUP(AH51,'シフト記号表（勤務時間帯）'!$D$6:$X$47,21,FALSE))</f>
        <v/>
      </c>
      <c r="AI52" s="159" t="str">
        <f>IF(AI51="","",VLOOKUP(AI51,'シフト記号表（勤務時間帯）'!$D$6:$X$47,21,FALSE))</f>
        <v/>
      </c>
      <c r="AJ52" s="160" t="str">
        <f>IF(AJ51="","",VLOOKUP(AJ51,'シフト記号表（勤務時間帯）'!$D$6:$X$47,21,FALSE))</f>
        <v/>
      </c>
      <c r="AK52" s="160" t="str">
        <f>IF(AK51="","",VLOOKUP(AK51,'シフト記号表（勤務時間帯）'!$D$6:$X$47,21,FALSE))</f>
        <v/>
      </c>
      <c r="AL52" s="160" t="str">
        <f>IF(AL51="","",VLOOKUP(AL51,'シフト記号表（勤務時間帯）'!$D$6:$X$47,21,FALSE))</f>
        <v/>
      </c>
      <c r="AM52" s="160" t="str">
        <f>IF(AM51="","",VLOOKUP(AM51,'シフト記号表（勤務時間帯）'!$D$6:$X$47,21,FALSE))</f>
        <v/>
      </c>
      <c r="AN52" s="160" t="str">
        <f>IF(AN51="","",VLOOKUP(AN51,'シフト記号表（勤務時間帯）'!$D$6:$X$47,21,FALSE))</f>
        <v/>
      </c>
      <c r="AO52" s="161" t="str">
        <f>IF(AO51="","",VLOOKUP(AO51,'シフト記号表（勤務時間帯）'!$D$6:$X$47,21,FALSE))</f>
        <v/>
      </c>
      <c r="AP52" s="159" t="str">
        <f>IF(AP51="","",VLOOKUP(AP51,'シフト記号表（勤務時間帯）'!$D$6:$X$47,21,FALSE))</f>
        <v/>
      </c>
      <c r="AQ52" s="160" t="str">
        <f>IF(AQ51="","",VLOOKUP(AQ51,'シフト記号表（勤務時間帯）'!$D$6:$X$47,21,FALSE))</f>
        <v/>
      </c>
      <c r="AR52" s="160" t="str">
        <f>IF(AR51="","",VLOOKUP(AR51,'シフト記号表（勤務時間帯）'!$D$6:$X$47,21,FALSE))</f>
        <v/>
      </c>
      <c r="AS52" s="160" t="str">
        <f>IF(AS51="","",VLOOKUP(AS51,'シフト記号表（勤務時間帯）'!$D$6:$X$47,21,FALSE))</f>
        <v/>
      </c>
      <c r="AT52" s="160" t="str">
        <f>IF(AT51="","",VLOOKUP(AT51,'シフト記号表（勤務時間帯）'!$D$6:$X$47,21,FALSE))</f>
        <v/>
      </c>
      <c r="AU52" s="160" t="str">
        <f>IF(AU51="","",VLOOKUP(AU51,'シフト記号表（勤務時間帯）'!$D$6:$X$47,21,FALSE))</f>
        <v/>
      </c>
      <c r="AV52" s="161" t="str">
        <f>IF(AV51="","",VLOOKUP(AV51,'シフト記号表（勤務時間帯）'!$D$6:$X$47,21,FALSE))</f>
        <v/>
      </c>
      <c r="AW52" s="159" t="str">
        <f>IF(AW51="","",VLOOKUP(AW51,'シフト記号表（勤務時間帯）'!$D$6:$X$47,21,FALSE))</f>
        <v/>
      </c>
      <c r="AX52" s="160" t="str">
        <f>IF(AX51="","",VLOOKUP(AX51,'シフト記号表（勤務時間帯）'!$D$6:$X$47,21,FALSE))</f>
        <v/>
      </c>
      <c r="AY52" s="160" t="str">
        <f>IF(AY51="","",VLOOKUP(AY51,'シフト記号表（勤務時間帯）'!$D$6:$X$47,21,FALSE))</f>
        <v/>
      </c>
      <c r="AZ52" s="1199">
        <f>IF($BC$3="４週",SUM(U52:AV52),IF($BC$3="暦月",SUM(U52:AY52),""))</f>
        <v>0</v>
      </c>
      <c r="BA52" s="1200"/>
      <c r="BB52" s="1201">
        <f>IF($BC$3="４週",AZ52/4,IF($BC$3="暦月",(AZ52/($BC$8/7)),""))</f>
        <v>0</v>
      </c>
      <c r="BC52" s="1200"/>
      <c r="BD52" s="1193"/>
      <c r="BE52" s="1194"/>
      <c r="BF52" s="1194"/>
      <c r="BG52" s="1194"/>
      <c r="BH52" s="1195"/>
    </row>
    <row r="53" spans="2:60" ht="20.25" customHeight="1">
      <c r="B53" s="98"/>
      <c r="C53" s="1177"/>
      <c r="D53" s="1178"/>
      <c r="E53" s="1179"/>
      <c r="F53" s="136"/>
      <c r="G53" s="99">
        <f>C51</f>
        <v>0</v>
      </c>
      <c r="H53" s="1189"/>
      <c r="I53" s="1165"/>
      <c r="J53" s="1166"/>
      <c r="K53" s="1166"/>
      <c r="L53" s="1167"/>
      <c r="M53" s="1155"/>
      <c r="N53" s="1156"/>
      <c r="O53" s="1157"/>
      <c r="P53" s="37" t="s">
        <v>73</v>
      </c>
      <c r="Q53" s="38"/>
      <c r="R53" s="38"/>
      <c r="S53" s="39"/>
      <c r="T53" s="52"/>
      <c r="U53" s="162" t="str">
        <f>IF(U51="","",VLOOKUP(U51,'シフト記号表（勤務時間帯）'!$D$6:$Z$47,23,FALSE))</f>
        <v/>
      </c>
      <c r="V53" s="163" t="str">
        <f>IF(V51="","",VLOOKUP(V51,'シフト記号表（勤務時間帯）'!$D$6:$Z$47,23,FALSE))</f>
        <v/>
      </c>
      <c r="W53" s="163" t="str">
        <f>IF(W51="","",VLOOKUP(W51,'シフト記号表（勤務時間帯）'!$D$6:$Z$47,23,FALSE))</f>
        <v/>
      </c>
      <c r="X53" s="163" t="str">
        <f>IF(X51="","",VLOOKUP(X51,'シフト記号表（勤務時間帯）'!$D$6:$Z$47,23,FALSE))</f>
        <v/>
      </c>
      <c r="Y53" s="163" t="str">
        <f>IF(Y51="","",VLOOKUP(Y51,'シフト記号表（勤務時間帯）'!$D$6:$Z$47,23,FALSE))</f>
        <v/>
      </c>
      <c r="Z53" s="163" t="str">
        <f>IF(Z51="","",VLOOKUP(Z51,'シフト記号表（勤務時間帯）'!$D$6:$Z$47,23,FALSE))</f>
        <v/>
      </c>
      <c r="AA53" s="164" t="str">
        <f>IF(AA51="","",VLOOKUP(AA51,'シフト記号表（勤務時間帯）'!$D$6:$Z$47,23,FALSE))</f>
        <v/>
      </c>
      <c r="AB53" s="162" t="str">
        <f>IF(AB51="","",VLOOKUP(AB51,'シフト記号表（勤務時間帯）'!$D$6:$Z$47,23,FALSE))</f>
        <v/>
      </c>
      <c r="AC53" s="163" t="str">
        <f>IF(AC51="","",VLOOKUP(AC51,'シフト記号表（勤務時間帯）'!$D$6:$Z$47,23,FALSE))</f>
        <v/>
      </c>
      <c r="AD53" s="163" t="str">
        <f>IF(AD51="","",VLOOKUP(AD51,'シフト記号表（勤務時間帯）'!$D$6:$Z$47,23,FALSE))</f>
        <v/>
      </c>
      <c r="AE53" s="163" t="str">
        <f>IF(AE51="","",VLOOKUP(AE51,'シフト記号表（勤務時間帯）'!$D$6:$Z$47,23,FALSE))</f>
        <v/>
      </c>
      <c r="AF53" s="163" t="str">
        <f>IF(AF51="","",VLOOKUP(AF51,'シフト記号表（勤務時間帯）'!$D$6:$Z$47,23,FALSE))</f>
        <v/>
      </c>
      <c r="AG53" s="163" t="str">
        <f>IF(AG51="","",VLOOKUP(AG51,'シフト記号表（勤務時間帯）'!$D$6:$Z$47,23,FALSE))</f>
        <v/>
      </c>
      <c r="AH53" s="164" t="str">
        <f>IF(AH51="","",VLOOKUP(AH51,'シフト記号表（勤務時間帯）'!$D$6:$Z$47,23,FALSE))</f>
        <v/>
      </c>
      <c r="AI53" s="162" t="str">
        <f>IF(AI51="","",VLOOKUP(AI51,'シフト記号表（勤務時間帯）'!$D$6:$Z$47,23,FALSE))</f>
        <v/>
      </c>
      <c r="AJ53" s="163" t="str">
        <f>IF(AJ51="","",VLOOKUP(AJ51,'シフト記号表（勤務時間帯）'!$D$6:$Z$47,23,FALSE))</f>
        <v/>
      </c>
      <c r="AK53" s="163" t="str">
        <f>IF(AK51="","",VLOOKUP(AK51,'シフト記号表（勤務時間帯）'!$D$6:$Z$47,23,FALSE))</f>
        <v/>
      </c>
      <c r="AL53" s="163" t="str">
        <f>IF(AL51="","",VLOOKUP(AL51,'シフト記号表（勤務時間帯）'!$D$6:$Z$47,23,FALSE))</f>
        <v/>
      </c>
      <c r="AM53" s="163" t="str">
        <f>IF(AM51="","",VLOOKUP(AM51,'シフト記号表（勤務時間帯）'!$D$6:$Z$47,23,FALSE))</f>
        <v/>
      </c>
      <c r="AN53" s="163" t="str">
        <f>IF(AN51="","",VLOOKUP(AN51,'シフト記号表（勤務時間帯）'!$D$6:$Z$47,23,FALSE))</f>
        <v/>
      </c>
      <c r="AO53" s="164" t="str">
        <f>IF(AO51="","",VLOOKUP(AO51,'シフト記号表（勤務時間帯）'!$D$6:$Z$47,23,FALSE))</f>
        <v/>
      </c>
      <c r="AP53" s="162" t="str">
        <f>IF(AP51="","",VLOOKUP(AP51,'シフト記号表（勤務時間帯）'!$D$6:$Z$47,23,FALSE))</f>
        <v/>
      </c>
      <c r="AQ53" s="163" t="str">
        <f>IF(AQ51="","",VLOOKUP(AQ51,'シフト記号表（勤務時間帯）'!$D$6:$Z$47,23,FALSE))</f>
        <v/>
      </c>
      <c r="AR53" s="163" t="str">
        <f>IF(AR51="","",VLOOKUP(AR51,'シフト記号表（勤務時間帯）'!$D$6:$Z$47,23,FALSE))</f>
        <v/>
      </c>
      <c r="AS53" s="163" t="str">
        <f>IF(AS51="","",VLOOKUP(AS51,'シフト記号表（勤務時間帯）'!$D$6:$Z$47,23,FALSE))</f>
        <v/>
      </c>
      <c r="AT53" s="163" t="str">
        <f>IF(AT51="","",VLOOKUP(AT51,'シフト記号表（勤務時間帯）'!$D$6:$Z$47,23,FALSE))</f>
        <v/>
      </c>
      <c r="AU53" s="163" t="str">
        <f>IF(AU51="","",VLOOKUP(AU51,'シフト記号表（勤務時間帯）'!$D$6:$Z$47,23,FALSE))</f>
        <v/>
      </c>
      <c r="AV53" s="164" t="str">
        <f>IF(AV51="","",VLOOKUP(AV51,'シフト記号表（勤務時間帯）'!$D$6:$Z$47,23,FALSE))</f>
        <v/>
      </c>
      <c r="AW53" s="162" t="str">
        <f>IF(AW51="","",VLOOKUP(AW51,'シフト記号表（勤務時間帯）'!$D$6:$Z$47,23,FALSE))</f>
        <v/>
      </c>
      <c r="AX53" s="163" t="str">
        <f>IF(AX51="","",VLOOKUP(AX51,'シフト記号表（勤務時間帯）'!$D$6:$Z$47,23,FALSE))</f>
        <v/>
      </c>
      <c r="AY53" s="163" t="str">
        <f>IF(AY51="","",VLOOKUP(AY51,'シフト記号表（勤務時間帯）'!$D$6:$Z$47,23,FALSE))</f>
        <v/>
      </c>
      <c r="AZ53" s="1202">
        <f>IF($BC$3="４週",SUM(U53:AV53),IF($BC$3="暦月",SUM(U53:AY53),""))</f>
        <v>0</v>
      </c>
      <c r="BA53" s="1203"/>
      <c r="BB53" s="1204">
        <f>IF($BC$3="４週",AZ53/4,IF($BC$3="暦月",(AZ53/($BC$8/7)),""))</f>
        <v>0</v>
      </c>
      <c r="BC53" s="1203"/>
      <c r="BD53" s="1196"/>
      <c r="BE53" s="1197"/>
      <c r="BF53" s="1197"/>
      <c r="BG53" s="1197"/>
      <c r="BH53" s="1198"/>
    </row>
    <row r="54" spans="2:60" ht="20.25" customHeight="1">
      <c r="B54" s="100"/>
      <c r="C54" s="1171"/>
      <c r="D54" s="1172"/>
      <c r="E54" s="1173"/>
      <c r="F54" s="95"/>
      <c r="G54" s="97"/>
      <c r="H54" s="1183"/>
      <c r="I54" s="1159"/>
      <c r="J54" s="1160"/>
      <c r="K54" s="1160"/>
      <c r="L54" s="1161"/>
      <c r="M54" s="1149"/>
      <c r="N54" s="1150"/>
      <c r="O54" s="1151"/>
      <c r="P54" s="18" t="s">
        <v>18</v>
      </c>
      <c r="Q54" s="25"/>
      <c r="R54" s="25"/>
      <c r="S54" s="13"/>
      <c r="T54" s="51"/>
      <c r="U54" s="165"/>
      <c r="V54" s="166"/>
      <c r="W54" s="166"/>
      <c r="X54" s="166"/>
      <c r="Y54" s="166"/>
      <c r="Z54" s="166"/>
      <c r="AA54" s="167"/>
      <c r="AB54" s="165"/>
      <c r="AC54" s="166"/>
      <c r="AD54" s="166"/>
      <c r="AE54" s="166"/>
      <c r="AF54" s="166"/>
      <c r="AG54" s="166"/>
      <c r="AH54" s="167"/>
      <c r="AI54" s="165"/>
      <c r="AJ54" s="166"/>
      <c r="AK54" s="166"/>
      <c r="AL54" s="166"/>
      <c r="AM54" s="166"/>
      <c r="AN54" s="166"/>
      <c r="AO54" s="167"/>
      <c r="AP54" s="165"/>
      <c r="AQ54" s="166"/>
      <c r="AR54" s="166"/>
      <c r="AS54" s="166"/>
      <c r="AT54" s="166"/>
      <c r="AU54" s="166"/>
      <c r="AV54" s="167"/>
      <c r="AW54" s="165"/>
      <c r="AX54" s="166"/>
      <c r="AY54" s="166"/>
      <c r="AZ54" s="1158"/>
      <c r="BA54" s="1146"/>
      <c r="BB54" s="1145"/>
      <c r="BC54" s="1146"/>
      <c r="BD54" s="1190"/>
      <c r="BE54" s="1191"/>
      <c r="BF54" s="1191"/>
      <c r="BG54" s="1191"/>
      <c r="BH54" s="1192"/>
    </row>
    <row r="55" spans="2:60" ht="20.25" customHeight="1">
      <c r="B55" s="96">
        <f>B52+1</f>
        <v>12</v>
      </c>
      <c r="C55" s="1174"/>
      <c r="D55" s="1175"/>
      <c r="E55" s="1176"/>
      <c r="F55" s="95">
        <f>C54</f>
        <v>0</v>
      </c>
      <c r="G55" s="97"/>
      <c r="H55" s="1184"/>
      <c r="I55" s="1162"/>
      <c r="J55" s="1163"/>
      <c r="K55" s="1163"/>
      <c r="L55" s="1164"/>
      <c r="M55" s="1152"/>
      <c r="N55" s="1153"/>
      <c r="O55" s="1154"/>
      <c r="P55" s="20" t="s">
        <v>72</v>
      </c>
      <c r="Q55" s="21"/>
      <c r="R55" s="21"/>
      <c r="S55" s="16"/>
      <c r="T55" s="46"/>
      <c r="U55" s="159" t="str">
        <f>IF(U54="","",VLOOKUP(U54,'シフト記号表（勤務時間帯）'!$D$6:$X$47,21,FALSE))</f>
        <v/>
      </c>
      <c r="V55" s="160" t="str">
        <f>IF(V54="","",VLOOKUP(V54,'シフト記号表（勤務時間帯）'!$D$6:$X$47,21,FALSE))</f>
        <v/>
      </c>
      <c r="W55" s="160" t="str">
        <f>IF(W54="","",VLOOKUP(W54,'シフト記号表（勤務時間帯）'!$D$6:$X$47,21,FALSE))</f>
        <v/>
      </c>
      <c r="X55" s="160" t="str">
        <f>IF(X54="","",VLOOKUP(X54,'シフト記号表（勤務時間帯）'!$D$6:$X$47,21,FALSE))</f>
        <v/>
      </c>
      <c r="Y55" s="160" t="str">
        <f>IF(Y54="","",VLOOKUP(Y54,'シフト記号表（勤務時間帯）'!$D$6:$X$47,21,FALSE))</f>
        <v/>
      </c>
      <c r="Z55" s="160" t="str">
        <f>IF(Z54="","",VLOOKUP(Z54,'シフト記号表（勤務時間帯）'!$D$6:$X$47,21,FALSE))</f>
        <v/>
      </c>
      <c r="AA55" s="161" t="str">
        <f>IF(AA54="","",VLOOKUP(AA54,'シフト記号表（勤務時間帯）'!$D$6:$X$47,21,FALSE))</f>
        <v/>
      </c>
      <c r="AB55" s="159" t="str">
        <f>IF(AB54="","",VLOOKUP(AB54,'シフト記号表（勤務時間帯）'!$D$6:$X$47,21,FALSE))</f>
        <v/>
      </c>
      <c r="AC55" s="160" t="str">
        <f>IF(AC54="","",VLOOKUP(AC54,'シフト記号表（勤務時間帯）'!$D$6:$X$47,21,FALSE))</f>
        <v/>
      </c>
      <c r="AD55" s="160" t="str">
        <f>IF(AD54="","",VLOOKUP(AD54,'シフト記号表（勤務時間帯）'!$D$6:$X$47,21,FALSE))</f>
        <v/>
      </c>
      <c r="AE55" s="160" t="str">
        <f>IF(AE54="","",VLOOKUP(AE54,'シフト記号表（勤務時間帯）'!$D$6:$X$47,21,FALSE))</f>
        <v/>
      </c>
      <c r="AF55" s="160" t="str">
        <f>IF(AF54="","",VLOOKUP(AF54,'シフト記号表（勤務時間帯）'!$D$6:$X$47,21,FALSE))</f>
        <v/>
      </c>
      <c r="AG55" s="160" t="str">
        <f>IF(AG54="","",VLOOKUP(AG54,'シフト記号表（勤務時間帯）'!$D$6:$X$47,21,FALSE))</f>
        <v/>
      </c>
      <c r="AH55" s="161" t="str">
        <f>IF(AH54="","",VLOOKUP(AH54,'シフト記号表（勤務時間帯）'!$D$6:$X$47,21,FALSE))</f>
        <v/>
      </c>
      <c r="AI55" s="159" t="str">
        <f>IF(AI54="","",VLOOKUP(AI54,'シフト記号表（勤務時間帯）'!$D$6:$X$47,21,FALSE))</f>
        <v/>
      </c>
      <c r="AJ55" s="160" t="str">
        <f>IF(AJ54="","",VLOOKUP(AJ54,'シフト記号表（勤務時間帯）'!$D$6:$X$47,21,FALSE))</f>
        <v/>
      </c>
      <c r="AK55" s="160" t="str">
        <f>IF(AK54="","",VLOOKUP(AK54,'シフト記号表（勤務時間帯）'!$D$6:$X$47,21,FALSE))</f>
        <v/>
      </c>
      <c r="AL55" s="160" t="str">
        <f>IF(AL54="","",VLOOKUP(AL54,'シフト記号表（勤務時間帯）'!$D$6:$X$47,21,FALSE))</f>
        <v/>
      </c>
      <c r="AM55" s="160" t="str">
        <f>IF(AM54="","",VLOOKUP(AM54,'シフト記号表（勤務時間帯）'!$D$6:$X$47,21,FALSE))</f>
        <v/>
      </c>
      <c r="AN55" s="160" t="str">
        <f>IF(AN54="","",VLOOKUP(AN54,'シフト記号表（勤務時間帯）'!$D$6:$X$47,21,FALSE))</f>
        <v/>
      </c>
      <c r="AO55" s="161" t="str">
        <f>IF(AO54="","",VLOOKUP(AO54,'シフト記号表（勤務時間帯）'!$D$6:$X$47,21,FALSE))</f>
        <v/>
      </c>
      <c r="AP55" s="159" t="str">
        <f>IF(AP54="","",VLOOKUP(AP54,'シフト記号表（勤務時間帯）'!$D$6:$X$47,21,FALSE))</f>
        <v/>
      </c>
      <c r="AQ55" s="160" t="str">
        <f>IF(AQ54="","",VLOOKUP(AQ54,'シフト記号表（勤務時間帯）'!$D$6:$X$47,21,FALSE))</f>
        <v/>
      </c>
      <c r="AR55" s="160" t="str">
        <f>IF(AR54="","",VLOOKUP(AR54,'シフト記号表（勤務時間帯）'!$D$6:$X$47,21,FALSE))</f>
        <v/>
      </c>
      <c r="AS55" s="160" t="str">
        <f>IF(AS54="","",VLOOKUP(AS54,'シフト記号表（勤務時間帯）'!$D$6:$X$47,21,FALSE))</f>
        <v/>
      </c>
      <c r="AT55" s="160" t="str">
        <f>IF(AT54="","",VLOOKUP(AT54,'シフト記号表（勤務時間帯）'!$D$6:$X$47,21,FALSE))</f>
        <v/>
      </c>
      <c r="AU55" s="160" t="str">
        <f>IF(AU54="","",VLOOKUP(AU54,'シフト記号表（勤務時間帯）'!$D$6:$X$47,21,FALSE))</f>
        <v/>
      </c>
      <c r="AV55" s="161" t="str">
        <f>IF(AV54="","",VLOOKUP(AV54,'シフト記号表（勤務時間帯）'!$D$6:$X$47,21,FALSE))</f>
        <v/>
      </c>
      <c r="AW55" s="159" t="str">
        <f>IF(AW54="","",VLOOKUP(AW54,'シフト記号表（勤務時間帯）'!$D$6:$X$47,21,FALSE))</f>
        <v/>
      </c>
      <c r="AX55" s="160" t="str">
        <f>IF(AX54="","",VLOOKUP(AX54,'シフト記号表（勤務時間帯）'!$D$6:$X$47,21,FALSE))</f>
        <v/>
      </c>
      <c r="AY55" s="160" t="str">
        <f>IF(AY54="","",VLOOKUP(AY54,'シフト記号表（勤務時間帯）'!$D$6:$X$47,21,FALSE))</f>
        <v/>
      </c>
      <c r="AZ55" s="1199">
        <f>IF($BC$3="４週",SUM(U55:AV55),IF($BC$3="暦月",SUM(U55:AY55),""))</f>
        <v>0</v>
      </c>
      <c r="BA55" s="1200"/>
      <c r="BB55" s="1201">
        <f>IF($BC$3="４週",AZ55/4,IF($BC$3="暦月",(AZ55/($BC$8/7)),""))</f>
        <v>0</v>
      </c>
      <c r="BC55" s="1200"/>
      <c r="BD55" s="1193"/>
      <c r="BE55" s="1194"/>
      <c r="BF55" s="1194"/>
      <c r="BG55" s="1194"/>
      <c r="BH55" s="1195"/>
    </row>
    <row r="56" spans="2:60" ht="20.25" customHeight="1">
      <c r="B56" s="98"/>
      <c r="C56" s="1177"/>
      <c r="D56" s="1178"/>
      <c r="E56" s="1179"/>
      <c r="F56" s="136"/>
      <c r="G56" s="99">
        <f>C54</f>
        <v>0</v>
      </c>
      <c r="H56" s="1189"/>
      <c r="I56" s="1165"/>
      <c r="J56" s="1166"/>
      <c r="K56" s="1166"/>
      <c r="L56" s="1167"/>
      <c r="M56" s="1155"/>
      <c r="N56" s="1156"/>
      <c r="O56" s="1157"/>
      <c r="P56" s="37" t="s">
        <v>73</v>
      </c>
      <c r="Q56" s="38"/>
      <c r="R56" s="38"/>
      <c r="S56" s="39"/>
      <c r="T56" s="52"/>
      <c r="U56" s="162" t="str">
        <f>IF(U54="","",VLOOKUP(U54,'シフト記号表（勤務時間帯）'!$D$6:$Z$47,23,FALSE))</f>
        <v/>
      </c>
      <c r="V56" s="163" t="str">
        <f>IF(V54="","",VLOOKUP(V54,'シフト記号表（勤務時間帯）'!$D$6:$Z$47,23,FALSE))</f>
        <v/>
      </c>
      <c r="W56" s="163" t="str">
        <f>IF(W54="","",VLOOKUP(W54,'シフト記号表（勤務時間帯）'!$D$6:$Z$47,23,FALSE))</f>
        <v/>
      </c>
      <c r="X56" s="163" t="str">
        <f>IF(X54="","",VLOOKUP(X54,'シフト記号表（勤務時間帯）'!$D$6:$Z$47,23,FALSE))</f>
        <v/>
      </c>
      <c r="Y56" s="163" t="str">
        <f>IF(Y54="","",VLOOKUP(Y54,'シフト記号表（勤務時間帯）'!$D$6:$Z$47,23,FALSE))</f>
        <v/>
      </c>
      <c r="Z56" s="163" t="str">
        <f>IF(Z54="","",VLOOKUP(Z54,'シフト記号表（勤務時間帯）'!$D$6:$Z$47,23,FALSE))</f>
        <v/>
      </c>
      <c r="AA56" s="164" t="str">
        <f>IF(AA54="","",VLOOKUP(AA54,'シフト記号表（勤務時間帯）'!$D$6:$Z$47,23,FALSE))</f>
        <v/>
      </c>
      <c r="AB56" s="162" t="str">
        <f>IF(AB54="","",VLOOKUP(AB54,'シフト記号表（勤務時間帯）'!$D$6:$Z$47,23,FALSE))</f>
        <v/>
      </c>
      <c r="AC56" s="163" t="str">
        <f>IF(AC54="","",VLOOKUP(AC54,'シフト記号表（勤務時間帯）'!$D$6:$Z$47,23,FALSE))</f>
        <v/>
      </c>
      <c r="AD56" s="163" t="str">
        <f>IF(AD54="","",VLOOKUP(AD54,'シフト記号表（勤務時間帯）'!$D$6:$Z$47,23,FALSE))</f>
        <v/>
      </c>
      <c r="AE56" s="163" t="str">
        <f>IF(AE54="","",VLOOKUP(AE54,'シフト記号表（勤務時間帯）'!$D$6:$Z$47,23,FALSE))</f>
        <v/>
      </c>
      <c r="AF56" s="163" t="str">
        <f>IF(AF54="","",VLOOKUP(AF54,'シフト記号表（勤務時間帯）'!$D$6:$Z$47,23,FALSE))</f>
        <v/>
      </c>
      <c r="AG56" s="163" t="str">
        <f>IF(AG54="","",VLOOKUP(AG54,'シフト記号表（勤務時間帯）'!$D$6:$Z$47,23,FALSE))</f>
        <v/>
      </c>
      <c r="AH56" s="164" t="str">
        <f>IF(AH54="","",VLOOKUP(AH54,'シフト記号表（勤務時間帯）'!$D$6:$Z$47,23,FALSE))</f>
        <v/>
      </c>
      <c r="AI56" s="162" t="str">
        <f>IF(AI54="","",VLOOKUP(AI54,'シフト記号表（勤務時間帯）'!$D$6:$Z$47,23,FALSE))</f>
        <v/>
      </c>
      <c r="AJ56" s="163" t="str">
        <f>IF(AJ54="","",VLOOKUP(AJ54,'シフト記号表（勤務時間帯）'!$D$6:$Z$47,23,FALSE))</f>
        <v/>
      </c>
      <c r="AK56" s="163" t="str">
        <f>IF(AK54="","",VLOOKUP(AK54,'シフト記号表（勤務時間帯）'!$D$6:$Z$47,23,FALSE))</f>
        <v/>
      </c>
      <c r="AL56" s="163" t="str">
        <f>IF(AL54="","",VLOOKUP(AL54,'シフト記号表（勤務時間帯）'!$D$6:$Z$47,23,FALSE))</f>
        <v/>
      </c>
      <c r="AM56" s="163" t="str">
        <f>IF(AM54="","",VLOOKUP(AM54,'シフト記号表（勤務時間帯）'!$D$6:$Z$47,23,FALSE))</f>
        <v/>
      </c>
      <c r="AN56" s="163" t="str">
        <f>IF(AN54="","",VLOOKUP(AN54,'シフト記号表（勤務時間帯）'!$D$6:$Z$47,23,FALSE))</f>
        <v/>
      </c>
      <c r="AO56" s="164" t="str">
        <f>IF(AO54="","",VLOOKUP(AO54,'シフト記号表（勤務時間帯）'!$D$6:$Z$47,23,FALSE))</f>
        <v/>
      </c>
      <c r="AP56" s="162" t="str">
        <f>IF(AP54="","",VLOOKUP(AP54,'シフト記号表（勤務時間帯）'!$D$6:$Z$47,23,FALSE))</f>
        <v/>
      </c>
      <c r="AQ56" s="163" t="str">
        <f>IF(AQ54="","",VLOOKUP(AQ54,'シフト記号表（勤務時間帯）'!$D$6:$Z$47,23,FALSE))</f>
        <v/>
      </c>
      <c r="AR56" s="163" t="str">
        <f>IF(AR54="","",VLOOKUP(AR54,'シフト記号表（勤務時間帯）'!$D$6:$Z$47,23,FALSE))</f>
        <v/>
      </c>
      <c r="AS56" s="163" t="str">
        <f>IF(AS54="","",VLOOKUP(AS54,'シフト記号表（勤務時間帯）'!$D$6:$Z$47,23,FALSE))</f>
        <v/>
      </c>
      <c r="AT56" s="163" t="str">
        <f>IF(AT54="","",VLOOKUP(AT54,'シフト記号表（勤務時間帯）'!$D$6:$Z$47,23,FALSE))</f>
        <v/>
      </c>
      <c r="AU56" s="163" t="str">
        <f>IF(AU54="","",VLOOKUP(AU54,'シフト記号表（勤務時間帯）'!$D$6:$Z$47,23,FALSE))</f>
        <v/>
      </c>
      <c r="AV56" s="164" t="str">
        <f>IF(AV54="","",VLOOKUP(AV54,'シフト記号表（勤務時間帯）'!$D$6:$Z$47,23,FALSE))</f>
        <v/>
      </c>
      <c r="AW56" s="162" t="str">
        <f>IF(AW54="","",VLOOKUP(AW54,'シフト記号表（勤務時間帯）'!$D$6:$Z$47,23,FALSE))</f>
        <v/>
      </c>
      <c r="AX56" s="163" t="str">
        <f>IF(AX54="","",VLOOKUP(AX54,'シフト記号表（勤務時間帯）'!$D$6:$Z$47,23,FALSE))</f>
        <v/>
      </c>
      <c r="AY56" s="163" t="str">
        <f>IF(AY54="","",VLOOKUP(AY54,'シフト記号表（勤務時間帯）'!$D$6:$Z$47,23,FALSE))</f>
        <v/>
      </c>
      <c r="AZ56" s="1202">
        <f>IF($BC$3="４週",SUM(U56:AV56),IF($BC$3="暦月",SUM(U56:AY56),""))</f>
        <v>0</v>
      </c>
      <c r="BA56" s="1203"/>
      <c r="BB56" s="1204">
        <f>IF($BC$3="４週",AZ56/4,IF($BC$3="暦月",(AZ56/($BC$8/7)),""))</f>
        <v>0</v>
      </c>
      <c r="BC56" s="1203"/>
      <c r="BD56" s="1196"/>
      <c r="BE56" s="1197"/>
      <c r="BF56" s="1197"/>
      <c r="BG56" s="1197"/>
      <c r="BH56" s="1198"/>
    </row>
    <row r="57" spans="2:60" ht="20.25" customHeight="1">
      <c r="B57" s="100"/>
      <c r="C57" s="1171"/>
      <c r="D57" s="1172"/>
      <c r="E57" s="1173"/>
      <c r="F57" s="95"/>
      <c r="G57" s="97"/>
      <c r="H57" s="1183"/>
      <c r="I57" s="1159"/>
      <c r="J57" s="1160"/>
      <c r="K57" s="1160"/>
      <c r="L57" s="1161"/>
      <c r="M57" s="1149"/>
      <c r="N57" s="1150"/>
      <c r="O57" s="1151"/>
      <c r="P57" s="18" t="s">
        <v>18</v>
      </c>
      <c r="Q57" s="25"/>
      <c r="R57" s="25"/>
      <c r="S57" s="13"/>
      <c r="T57" s="51"/>
      <c r="U57" s="165"/>
      <c r="V57" s="166"/>
      <c r="W57" s="166"/>
      <c r="X57" s="166"/>
      <c r="Y57" s="166"/>
      <c r="Z57" s="166"/>
      <c r="AA57" s="167"/>
      <c r="AB57" s="165"/>
      <c r="AC57" s="166"/>
      <c r="AD57" s="166"/>
      <c r="AE57" s="166"/>
      <c r="AF57" s="166"/>
      <c r="AG57" s="166"/>
      <c r="AH57" s="167"/>
      <c r="AI57" s="165"/>
      <c r="AJ57" s="166"/>
      <c r="AK57" s="166"/>
      <c r="AL57" s="166"/>
      <c r="AM57" s="166"/>
      <c r="AN57" s="166"/>
      <c r="AO57" s="167"/>
      <c r="AP57" s="165"/>
      <c r="AQ57" s="166"/>
      <c r="AR57" s="166"/>
      <c r="AS57" s="166"/>
      <c r="AT57" s="166"/>
      <c r="AU57" s="166"/>
      <c r="AV57" s="167"/>
      <c r="AW57" s="165"/>
      <c r="AX57" s="166"/>
      <c r="AY57" s="166"/>
      <c r="AZ57" s="1158"/>
      <c r="BA57" s="1146"/>
      <c r="BB57" s="1145"/>
      <c r="BC57" s="1146"/>
      <c r="BD57" s="1190"/>
      <c r="BE57" s="1191"/>
      <c r="BF57" s="1191"/>
      <c r="BG57" s="1191"/>
      <c r="BH57" s="1192"/>
    </row>
    <row r="58" spans="2:60" ht="20.25" customHeight="1">
      <c r="B58" s="96">
        <f>B55+1</f>
        <v>13</v>
      </c>
      <c r="C58" s="1174"/>
      <c r="D58" s="1175"/>
      <c r="E58" s="1176"/>
      <c r="F58" s="95">
        <f>C57</f>
        <v>0</v>
      </c>
      <c r="G58" s="97"/>
      <c r="H58" s="1184"/>
      <c r="I58" s="1162"/>
      <c r="J58" s="1163"/>
      <c r="K58" s="1163"/>
      <c r="L58" s="1164"/>
      <c r="M58" s="1152"/>
      <c r="N58" s="1153"/>
      <c r="O58" s="1154"/>
      <c r="P58" s="20" t="s">
        <v>72</v>
      </c>
      <c r="Q58" s="21"/>
      <c r="R58" s="21"/>
      <c r="S58" s="16"/>
      <c r="T58" s="46"/>
      <c r="U58" s="159" t="str">
        <f>IF(U57="","",VLOOKUP(U57,'シフト記号表（勤務時間帯）'!$D$6:$X$47,21,FALSE))</f>
        <v/>
      </c>
      <c r="V58" s="160" t="str">
        <f>IF(V57="","",VLOOKUP(V57,'シフト記号表（勤務時間帯）'!$D$6:$X$47,21,FALSE))</f>
        <v/>
      </c>
      <c r="W58" s="160" t="str">
        <f>IF(W57="","",VLOOKUP(W57,'シフト記号表（勤務時間帯）'!$D$6:$X$47,21,FALSE))</f>
        <v/>
      </c>
      <c r="X58" s="160" t="str">
        <f>IF(X57="","",VLOOKUP(X57,'シフト記号表（勤務時間帯）'!$D$6:$X$47,21,FALSE))</f>
        <v/>
      </c>
      <c r="Y58" s="160" t="str">
        <f>IF(Y57="","",VLOOKUP(Y57,'シフト記号表（勤務時間帯）'!$D$6:$X$47,21,FALSE))</f>
        <v/>
      </c>
      <c r="Z58" s="160" t="str">
        <f>IF(Z57="","",VLOOKUP(Z57,'シフト記号表（勤務時間帯）'!$D$6:$X$47,21,FALSE))</f>
        <v/>
      </c>
      <c r="AA58" s="161" t="str">
        <f>IF(AA57="","",VLOOKUP(AA57,'シフト記号表（勤務時間帯）'!$D$6:$X$47,21,FALSE))</f>
        <v/>
      </c>
      <c r="AB58" s="159" t="str">
        <f>IF(AB57="","",VLOOKUP(AB57,'シフト記号表（勤務時間帯）'!$D$6:$X$47,21,FALSE))</f>
        <v/>
      </c>
      <c r="AC58" s="160" t="str">
        <f>IF(AC57="","",VLOOKUP(AC57,'シフト記号表（勤務時間帯）'!$D$6:$X$47,21,FALSE))</f>
        <v/>
      </c>
      <c r="AD58" s="160" t="str">
        <f>IF(AD57="","",VLOOKUP(AD57,'シフト記号表（勤務時間帯）'!$D$6:$X$47,21,FALSE))</f>
        <v/>
      </c>
      <c r="AE58" s="160" t="str">
        <f>IF(AE57="","",VLOOKUP(AE57,'シフト記号表（勤務時間帯）'!$D$6:$X$47,21,FALSE))</f>
        <v/>
      </c>
      <c r="AF58" s="160" t="str">
        <f>IF(AF57="","",VLOOKUP(AF57,'シフト記号表（勤務時間帯）'!$D$6:$X$47,21,FALSE))</f>
        <v/>
      </c>
      <c r="AG58" s="160" t="str">
        <f>IF(AG57="","",VLOOKUP(AG57,'シフト記号表（勤務時間帯）'!$D$6:$X$47,21,FALSE))</f>
        <v/>
      </c>
      <c r="AH58" s="161" t="str">
        <f>IF(AH57="","",VLOOKUP(AH57,'シフト記号表（勤務時間帯）'!$D$6:$X$47,21,FALSE))</f>
        <v/>
      </c>
      <c r="AI58" s="159" t="str">
        <f>IF(AI57="","",VLOOKUP(AI57,'シフト記号表（勤務時間帯）'!$D$6:$X$47,21,FALSE))</f>
        <v/>
      </c>
      <c r="AJ58" s="160" t="str">
        <f>IF(AJ57="","",VLOOKUP(AJ57,'シフト記号表（勤務時間帯）'!$D$6:$X$47,21,FALSE))</f>
        <v/>
      </c>
      <c r="AK58" s="160" t="str">
        <f>IF(AK57="","",VLOOKUP(AK57,'シフト記号表（勤務時間帯）'!$D$6:$X$47,21,FALSE))</f>
        <v/>
      </c>
      <c r="AL58" s="160" t="str">
        <f>IF(AL57="","",VLOOKUP(AL57,'シフト記号表（勤務時間帯）'!$D$6:$X$47,21,FALSE))</f>
        <v/>
      </c>
      <c r="AM58" s="160" t="str">
        <f>IF(AM57="","",VLOOKUP(AM57,'シフト記号表（勤務時間帯）'!$D$6:$X$47,21,FALSE))</f>
        <v/>
      </c>
      <c r="AN58" s="160" t="str">
        <f>IF(AN57="","",VLOOKUP(AN57,'シフト記号表（勤務時間帯）'!$D$6:$X$47,21,FALSE))</f>
        <v/>
      </c>
      <c r="AO58" s="161" t="str">
        <f>IF(AO57="","",VLOOKUP(AO57,'シフト記号表（勤務時間帯）'!$D$6:$X$47,21,FALSE))</f>
        <v/>
      </c>
      <c r="AP58" s="159" t="str">
        <f>IF(AP57="","",VLOOKUP(AP57,'シフト記号表（勤務時間帯）'!$D$6:$X$47,21,FALSE))</f>
        <v/>
      </c>
      <c r="AQ58" s="160" t="str">
        <f>IF(AQ57="","",VLOOKUP(AQ57,'シフト記号表（勤務時間帯）'!$D$6:$X$47,21,FALSE))</f>
        <v/>
      </c>
      <c r="AR58" s="160" t="str">
        <f>IF(AR57="","",VLOOKUP(AR57,'シフト記号表（勤務時間帯）'!$D$6:$X$47,21,FALSE))</f>
        <v/>
      </c>
      <c r="AS58" s="160" t="str">
        <f>IF(AS57="","",VLOOKUP(AS57,'シフト記号表（勤務時間帯）'!$D$6:$X$47,21,FALSE))</f>
        <v/>
      </c>
      <c r="AT58" s="160" t="str">
        <f>IF(AT57="","",VLOOKUP(AT57,'シフト記号表（勤務時間帯）'!$D$6:$X$47,21,FALSE))</f>
        <v/>
      </c>
      <c r="AU58" s="160" t="str">
        <f>IF(AU57="","",VLOOKUP(AU57,'シフト記号表（勤務時間帯）'!$D$6:$X$47,21,FALSE))</f>
        <v/>
      </c>
      <c r="AV58" s="161" t="str">
        <f>IF(AV57="","",VLOOKUP(AV57,'シフト記号表（勤務時間帯）'!$D$6:$X$47,21,FALSE))</f>
        <v/>
      </c>
      <c r="AW58" s="159" t="str">
        <f>IF(AW57="","",VLOOKUP(AW57,'シフト記号表（勤務時間帯）'!$D$6:$X$47,21,FALSE))</f>
        <v/>
      </c>
      <c r="AX58" s="160" t="str">
        <f>IF(AX57="","",VLOOKUP(AX57,'シフト記号表（勤務時間帯）'!$D$6:$X$47,21,FALSE))</f>
        <v/>
      </c>
      <c r="AY58" s="160" t="str">
        <f>IF(AY57="","",VLOOKUP(AY57,'シフト記号表（勤務時間帯）'!$D$6:$X$47,21,FALSE))</f>
        <v/>
      </c>
      <c r="AZ58" s="1199">
        <f>IF($BC$3="４週",SUM(U58:AV58),IF($BC$3="暦月",SUM(U58:AY58),""))</f>
        <v>0</v>
      </c>
      <c r="BA58" s="1200"/>
      <c r="BB58" s="1201">
        <f>IF($BC$3="４週",AZ58/4,IF($BC$3="暦月",(AZ58/($BC$8/7)),""))</f>
        <v>0</v>
      </c>
      <c r="BC58" s="1200"/>
      <c r="BD58" s="1193"/>
      <c r="BE58" s="1194"/>
      <c r="BF58" s="1194"/>
      <c r="BG58" s="1194"/>
      <c r="BH58" s="1195"/>
    </row>
    <row r="59" spans="2:60" ht="20.25" customHeight="1">
      <c r="B59" s="98"/>
      <c r="C59" s="1177"/>
      <c r="D59" s="1178"/>
      <c r="E59" s="1179"/>
      <c r="F59" s="136"/>
      <c r="G59" s="99">
        <f>C57</f>
        <v>0</v>
      </c>
      <c r="H59" s="1189"/>
      <c r="I59" s="1165"/>
      <c r="J59" s="1166"/>
      <c r="K59" s="1166"/>
      <c r="L59" s="1167"/>
      <c r="M59" s="1155"/>
      <c r="N59" s="1156"/>
      <c r="O59" s="1157"/>
      <c r="P59" s="37" t="s">
        <v>73</v>
      </c>
      <c r="Q59" s="38"/>
      <c r="R59" s="38"/>
      <c r="S59" s="39"/>
      <c r="T59" s="52"/>
      <c r="U59" s="162" t="str">
        <f>IF(U57="","",VLOOKUP(U57,'シフト記号表（勤務時間帯）'!$D$6:$Z$47,23,FALSE))</f>
        <v/>
      </c>
      <c r="V59" s="163" t="str">
        <f>IF(V57="","",VLOOKUP(V57,'シフト記号表（勤務時間帯）'!$D$6:$Z$47,23,FALSE))</f>
        <v/>
      </c>
      <c r="W59" s="163" t="str">
        <f>IF(W57="","",VLOOKUP(W57,'シフト記号表（勤務時間帯）'!$D$6:$Z$47,23,FALSE))</f>
        <v/>
      </c>
      <c r="X59" s="163" t="str">
        <f>IF(X57="","",VLOOKUP(X57,'シフト記号表（勤務時間帯）'!$D$6:$Z$47,23,FALSE))</f>
        <v/>
      </c>
      <c r="Y59" s="163" t="str">
        <f>IF(Y57="","",VLOOKUP(Y57,'シフト記号表（勤務時間帯）'!$D$6:$Z$47,23,FALSE))</f>
        <v/>
      </c>
      <c r="Z59" s="163" t="str">
        <f>IF(Z57="","",VLOOKUP(Z57,'シフト記号表（勤務時間帯）'!$D$6:$Z$47,23,FALSE))</f>
        <v/>
      </c>
      <c r="AA59" s="164" t="str">
        <f>IF(AA57="","",VLOOKUP(AA57,'シフト記号表（勤務時間帯）'!$D$6:$Z$47,23,FALSE))</f>
        <v/>
      </c>
      <c r="AB59" s="162" t="str">
        <f>IF(AB57="","",VLOOKUP(AB57,'シフト記号表（勤務時間帯）'!$D$6:$Z$47,23,FALSE))</f>
        <v/>
      </c>
      <c r="AC59" s="163" t="str">
        <f>IF(AC57="","",VLOOKUP(AC57,'シフト記号表（勤務時間帯）'!$D$6:$Z$47,23,FALSE))</f>
        <v/>
      </c>
      <c r="AD59" s="163" t="str">
        <f>IF(AD57="","",VLOOKUP(AD57,'シフト記号表（勤務時間帯）'!$D$6:$Z$47,23,FALSE))</f>
        <v/>
      </c>
      <c r="AE59" s="163" t="str">
        <f>IF(AE57="","",VLOOKUP(AE57,'シフト記号表（勤務時間帯）'!$D$6:$Z$47,23,FALSE))</f>
        <v/>
      </c>
      <c r="AF59" s="163" t="str">
        <f>IF(AF57="","",VLOOKUP(AF57,'シフト記号表（勤務時間帯）'!$D$6:$Z$47,23,FALSE))</f>
        <v/>
      </c>
      <c r="AG59" s="163" t="str">
        <f>IF(AG57="","",VLOOKUP(AG57,'シフト記号表（勤務時間帯）'!$D$6:$Z$47,23,FALSE))</f>
        <v/>
      </c>
      <c r="AH59" s="164" t="str">
        <f>IF(AH57="","",VLOOKUP(AH57,'シフト記号表（勤務時間帯）'!$D$6:$Z$47,23,FALSE))</f>
        <v/>
      </c>
      <c r="AI59" s="162" t="str">
        <f>IF(AI57="","",VLOOKUP(AI57,'シフト記号表（勤務時間帯）'!$D$6:$Z$47,23,FALSE))</f>
        <v/>
      </c>
      <c r="AJ59" s="163" t="str">
        <f>IF(AJ57="","",VLOOKUP(AJ57,'シフト記号表（勤務時間帯）'!$D$6:$Z$47,23,FALSE))</f>
        <v/>
      </c>
      <c r="AK59" s="163" t="str">
        <f>IF(AK57="","",VLOOKUP(AK57,'シフト記号表（勤務時間帯）'!$D$6:$Z$47,23,FALSE))</f>
        <v/>
      </c>
      <c r="AL59" s="163" t="str">
        <f>IF(AL57="","",VLOOKUP(AL57,'シフト記号表（勤務時間帯）'!$D$6:$Z$47,23,FALSE))</f>
        <v/>
      </c>
      <c r="AM59" s="163" t="str">
        <f>IF(AM57="","",VLOOKUP(AM57,'シフト記号表（勤務時間帯）'!$D$6:$Z$47,23,FALSE))</f>
        <v/>
      </c>
      <c r="AN59" s="163" t="str">
        <f>IF(AN57="","",VLOOKUP(AN57,'シフト記号表（勤務時間帯）'!$D$6:$Z$47,23,FALSE))</f>
        <v/>
      </c>
      <c r="AO59" s="164" t="str">
        <f>IF(AO57="","",VLOOKUP(AO57,'シフト記号表（勤務時間帯）'!$D$6:$Z$47,23,FALSE))</f>
        <v/>
      </c>
      <c r="AP59" s="162" t="str">
        <f>IF(AP57="","",VLOOKUP(AP57,'シフト記号表（勤務時間帯）'!$D$6:$Z$47,23,FALSE))</f>
        <v/>
      </c>
      <c r="AQ59" s="163" t="str">
        <f>IF(AQ57="","",VLOOKUP(AQ57,'シフト記号表（勤務時間帯）'!$D$6:$Z$47,23,FALSE))</f>
        <v/>
      </c>
      <c r="AR59" s="163" t="str">
        <f>IF(AR57="","",VLOOKUP(AR57,'シフト記号表（勤務時間帯）'!$D$6:$Z$47,23,FALSE))</f>
        <v/>
      </c>
      <c r="AS59" s="163" t="str">
        <f>IF(AS57="","",VLOOKUP(AS57,'シフト記号表（勤務時間帯）'!$D$6:$Z$47,23,FALSE))</f>
        <v/>
      </c>
      <c r="AT59" s="163" t="str">
        <f>IF(AT57="","",VLOOKUP(AT57,'シフト記号表（勤務時間帯）'!$D$6:$Z$47,23,FALSE))</f>
        <v/>
      </c>
      <c r="AU59" s="163" t="str">
        <f>IF(AU57="","",VLOOKUP(AU57,'シフト記号表（勤務時間帯）'!$D$6:$Z$47,23,FALSE))</f>
        <v/>
      </c>
      <c r="AV59" s="164" t="str">
        <f>IF(AV57="","",VLOOKUP(AV57,'シフト記号表（勤務時間帯）'!$D$6:$Z$47,23,FALSE))</f>
        <v/>
      </c>
      <c r="AW59" s="162" t="str">
        <f>IF(AW57="","",VLOOKUP(AW57,'シフト記号表（勤務時間帯）'!$D$6:$Z$47,23,FALSE))</f>
        <v/>
      </c>
      <c r="AX59" s="163" t="str">
        <f>IF(AX57="","",VLOOKUP(AX57,'シフト記号表（勤務時間帯）'!$D$6:$Z$47,23,FALSE))</f>
        <v/>
      </c>
      <c r="AY59" s="163" t="str">
        <f>IF(AY57="","",VLOOKUP(AY57,'シフト記号表（勤務時間帯）'!$D$6:$Z$47,23,FALSE))</f>
        <v/>
      </c>
      <c r="AZ59" s="1202">
        <f>IF($BC$3="４週",SUM(U59:AV59),IF($BC$3="暦月",SUM(U59:AY59),""))</f>
        <v>0</v>
      </c>
      <c r="BA59" s="1203"/>
      <c r="BB59" s="1204">
        <f>IF($BC$3="４週",AZ59/4,IF($BC$3="暦月",(AZ59/($BC$8/7)),""))</f>
        <v>0</v>
      </c>
      <c r="BC59" s="1203"/>
      <c r="BD59" s="1196"/>
      <c r="BE59" s="1197"/>
      <c r="BF59" s="1197"/>
      <c r="BG59" s="1197"/>
      <c r="BH59" s="1198"/>
    </row>
    <row r="60" spans="2:60" ht="20.25" customHeight="1">
      <c r="B60" s="100"/>
      <c r="C60" s="1171"/>
      <c r="D60" s="1172"/>
      <c r="E60" s="1173"/>
      <c r="F60" s="95"/>
      <c r="G60" s="97"/>
      <c r="H60" s="1183"/>
      <c r="I60" s="1159"/>
      <c r="J60" s="1160"/>
      <c r="K60" s="1160"/>
      <c r="L60" s="1161"/>
      <c r="M60" s="1149"/>
      <c r="N60" s="1150"/>
      <c r="O60" s="1151"/>
      <c r="P60" s="18" t="s">
        <v>18</v>
      </c>
      <c r="Q60" s="25"/>
      <c r="R60" s="25"/>
      <c r="S60" s="13"/>
      <c r="T60" s="51"/>
      <c r="U60" s="165"/>
      <c r="V60" s="166"/>
      <c r="W60" s="166"/>
      <c r="X60" s="166"/>
      <c r="Y60" s="166"/>
      <c r="Z60" s="166"/>
      <c r="AA60" s="167"/>
      <c r="AB60" s="165"/>
      <c r="AC60" s="166"/>
      <c r="AD60" s="166"/>
      <c r="AE60" s="166"/>
      <c r="AF60" s="166"/>
      <c r="AG60" s="166"/>
      <c r="AH60" s="167"/>
      <c r="AI60" s="165"/>
      <c r="AJ60" s="166"/>
      <c r="AK60" s="166"/>
      <c r="AL60" s="166"/>
      <c r="AM60" s="166"/>
      <c r="AN60" s="166"/>
      <c r="AO60" s="167"/>
      <c r="AP60" s="165"/>
      <c r="AQ60" s="166"/>
      <c r="AR60" s="166"/>
      <c r="AS60" s="166"/>
      <c r="AT60" s="166"/>
      <c r="AU60" s="166"/>
      <c r="AV60" s="167"/>
      <c r="AW60" s="165"/>
      <c r="AX60" s="166"/>
      <c r="AY60" s="166"/>
      <c r="AZ60" s="1158"/>
      <c r="BA60" s="1146"/>
      <c r="BB60" s="1145"/>
      <c r="BC60" s="1146"/>
      <c r="BD60" s="1190"/>
      <c r="BE60" s="1191"/>
      <c r="BF60" s="1191"/>
      <c r="BG60" s="1191"/>
      <c r="BH60" s="1192"/>
    </row>
    <row r="61" spans="2:60" ht="20.25" customHeight="1">
      <c r="B61" s="96">
        <f>B58+1</f>
        <v>14</v>
      </c>
      <c r="C61" s="1174"/>
      <c r="D61" s="1175"/>
      <c r="E61" s="1176"/>
      <c r="F61" s="95">
        <f>C60</f>
        <v>0</v>
      </c>
      <c r="G61" s="97"/>
      <c r="H61" s="1184"/>
      <c r="I61" s="1162"/>
      <c r="J61" s="1163"/>
      <c r="K61" s="1163"/>
      <c r="L61" s="1164"/>
      <c r="M61" s="1152"/>
      <c r="N61" s="1153"/>
      <c r="O61" s="1154"/>
      <c r="P61" s="20" t="s">
        <v>72</v>
      </c>
      <c r="Q61" s="21"/>
      <c r="R61" s="21"/>
      <c r="S61" s="16"/>
      <c r="T61" s="46"/>
      <c r="U61" s="159" t="str">
        <f>IF(U60="","",VLOOKUP(U60,'シフト記号表（勤務時間帯）'!$D$6:$X$47,21,FALSE))</f>
        <v/>
      </c>
      <c r="V61" s="160" t="str">
        <f>IF(V60="","",VLOOKUP(V60,'シフト記号表（勤務時間帯）'!$D$6:$X$47,21,FALSE))</f>
        <v/>
      </c>
      <c r="W61" s="160" t="str">
        <f>IF(W60="","",VLOOKUP(W60,'シフト記号表（勤務時間帯）'!$D$6:$X$47,21,FALSE))</f>
        <v/>
      </c>
      <c r="X61" s="160" t="str">
        <f>IF(X60="","",VLOOKUP(X60,'シフト記号表（勤務時間帯）'!$D$6:$X$47,21,FALSE))</f>
        <v/>
      </c>
      <c r="Y61" s="160" t="str">
        <f>IF(Y60="","",VLOOKUP(Y60,'シフト記号表（勤務時間帯）'!$D$6:$X$47,21,FALSE))</f>
        <v/>
      </c>
      <c r="Z61" s="160" t="str">
        <f>IF(Z60="","",VLOOKUP(Z60,'シフト記号表（勤務時間帯）'!$D$6:$X$47,21,FALSE))</f>
        <v/>
      </c>
      <c r="AA61" s="161" t="str">
        <f>IF(AA60="","",VLOOKUP(AA60,'シフト記号表（勤務時間帯）'!$D$6:$X$47,21,FALSE))</f>
        <v/>
      </c>
      <c r="AB61" s="159" t="str">
        <f>IF(AB60="","",VLOOKUP(AB60,'シフト記号表（勤務時間帯）'!$D$6:$X$47,21,FALSE))</f>
        <v/>
      </c>
      <c r="AC61" s="160" t="str">
        <f>IF(AC60="","",VLOOKUP(AC60,'シフト記号表（勤務時間帯）'!$D$6:$X$47,21,FALSE))</f>
        <v/>
      </c>
      <c r="AD61" s="160" t="str">
        <f>IF(AD60="","",VLOOKUP(AD60,'シフト記号表（勤務時間帯）'!$D$6:$X$47,21,FALSE))</f>
        <v/>
      </c>
      <c r="AE61" s="160" t="str">
        <f>IF(AE60="","",VLOOKUP(AE60,'シフト記号表（勤務時間帯）'!$D$6:$X$47,21,FALSE))</f>
        <v/>
      </c>
      <c r="AF61" s="160" t="str">
        <f>IF(AF60="","",VLOOKUP(AF60,'シフト記号表（勤務時間帯）'!$D$6:$X$47,21,FALSE))</f>
        <v/>
      </c>
      <c r="AG61" s="160" t="str">
        <f>IF(AG60="","",VLOOKUP(AG60,'シフト記号表（勤務時間帯）'!$D$6:$X$47,21,FALSE))</f>
        <v/>
      </c>
      <c r="AH61" s="161" t="str">
        <f>IF(AH60="","",VLOOKUP(AH60,'シフト記号表（勤務時間帯）'!$D$6:$X$47,21,FALSE))</f>
        <v/>
      </c>
      <c r="AI61" s="159" t="str">
        <f>IF(AI60="","",VLOOKUP(AI60,'シフト記号表（勤務時間帯）'!$D$6:$X$47,21,FALSE))</f>
        <v/>
      </c>
      <c r="AJ61" s="160" t="str">
        <f>IF(AJ60="","",VLOOKUP(AJ60,'シフト記号表（勤務時間帯）'!$D$6:$X$47,21,FALSE))</f>
        <v/>
      </c>
      <c r="AK61" s="160" t="str">
        <f>IF(AK60="","",VLOOKUP(AK60,'シフト記号表（勤務時間帯）'!$D$6:$X$47,21,FALSE))</f>
        <v/>
      </c>
      <c r="AL61" s="160" t="str">
        <f>IF(AL60="","",VLOOKUP(AL60,'シフト記号表（勤務時間帯）'!$D$6:$X$47,21,FALSE))</f>
        <v/>
      </c>
      <c r="AM61" s="160" t="str">
        <f>IF(AM60="","",VLOOKUP(AM60,'シフト記号表（勤務時間帯）'!$D$6:$X$47,21,FALSE))</f>
        <v/>
      </c>
      <c r="AN61" s="160" t="str">
        <f>IF(AN60="","",VLOOKUP(AN60,'シフト記号表（勤務時間帯）'!$D$6:$X$47,21,FALSE))</f>
        <v/>
      </c>
      <c r="AO61" s="161" t="str">
        <f>IF(AO60="","",VLOOKUP(AO60,'シフト記号表（勤務時間帯）'!$D$6:$X$47,21,FALSE))</f>
        <v/>
      </c>
      <c r="AP61" s="159" t="str">
        <f>IF(AP60="","",VLOOKUP(AP60,'シフト記号表（勤務時間帯）'!$D$6:$X$47,21,FALSE))</f>
        <v/>
      </c>
      <c r="AQ61" s="160" t="str">
        <f>IF(AQ60="","",VLOOKUP(AQ60,'シフト記号表（勤務時間帯）'!$D$6:$X$47,21,FALSE))</f>
        <v/>
      </c>
      <c r="AR61" s="160" t="str">
        <f>IF(AR60="","",VLOOKUP(AR60,'シフト記号表（勤務時間帯）'!$D$6:$X$47,21,FALSE))</f>
        <v/>
      </c>
      <c r="AS61" s="160" t="str">
        <f>IF(AS60="","",VLOOKUP(AS60,'シフト記号表（勤務時間帯）'!$D$6:$X$47,21,FALSE))</f>
        <v/>
      </c>
      <c r="AT61" s="160" t="str">
        <f>IF(AT60="","",VLOOKUP(AT60,'シフト記号表（勤務時間帯）'!$D$6:$X$47,21,FALSE))</f>
        <v/>
      </c>
      <c r="AU61" s="160" t="str">
        <f>IF(AU60="","",VLOOKUP(AU60,'シフト記号表（勤務時間帯）'!$D$6:$X$47,21,FALSE))</f>
        <v/>
      </c>
      <c r="AV61" s="161" t="str">
        <f>IF(AV60="","",VLOOKUP(AV60,'シフト記号表（勤務時間帯）'!$D$6:$X$47,21,FALSE))</f>
        <v/>
      </c>
      <c r="AW61" s="159" t="str">
        <f>IF(AW60="","",VLOOKUP(AW60,'シフト記号表（勤務時間帯）'!$D$6:$X$47,21,FALSE))</f>
        <v/>
      </c>
      <c r="AX61" s="160" t="str">
        <f>IF(AX60="","",VLOOKUP(AX60,'シフト記号表（勤務時間帯）'!$D$6:$X$47,21,FALSE))</f>
        <v/>
      </c>
      <c r="AY61" s="160" t="str">
        <f>IF(AY60="","",VLOOKUP(AY60,'シフト記号表（勤務時間帯）'!$D$6:$X$47,21,FALSE))</f>
        <v/>
      </c>
      <c r="AZ61" s="1199">
        <f>IF($BC$3="４週",SUM(U61:AV61),IF($BC$3="暦月",SUM(U61:AY61),""))</f>
        <v>0</v>
      </c>
      <c r="BA61" s="1200"/>
      <c r="BB61" s="1201">
        <f>IF($BC$3="４週",AZ61/4,IF($BC$3="暦月",(AZ61/($BC$8/7)),""))</f>
        <v>0</v>
      </c>
      <c r="BC61" s="1200"/>
      <c r="BD61" s="1193"/>
      <c r="BE61" s="1194"/>
      <c r="BF61" s="1194"/>
      <c r="BG61" s="1194"/>
      <c r="BH61" s="1195"/>
    </row>
    <row r="62" spans="2:60" ht="20.25" customHeight="1">
      <c r="B62" s="98"/>
      <c r="C62" s="1177"/>
      <c r="D62" s="1178"/>
      <c r="E62" s="1179"/>
      <c r="F62" s="136"/>
      <c r="G62" s="99">
        <f>C60</f>
        <v>0</v>
      </c>
      <c r="H62" s="1189"/>
      <c r="I62" s="1165"/>
      <c r="J62" s="1166"/>
      <c r="K62" s="1166"/>
      <c r="L62" s="1167"/>
      <c r="M62" s="1155"/>
      <c r="N62" s="1156"/>
      <c r="O62" s="1157"/>
      <c r="P62" s="37" t="s">
        <v>73</v>
      </c>
      <c r="Q62" s="38"/>
      <c r="R62" s="38"/>
      <c r="S62" s="39"/>
      <c r="T62" s="52"/>
      <c r="U62" s="162" t="str">
        <f>IF(U60="","",VLOOKUP(U60,'シフト記号表（勤務時間帯）'!$D$6:$Z$47,23,FALSE))</f>
        <v/>
      </c>
      <c r="V62" s="163" t="str">
        <f>IF(V60="","",VLOOKUP(V60,'シフト記号表（勤務時間帯）'!$D$6:$Z$47,23,FALSE))</f>
        <v/>
      </c>
      <c r="W62" s="163" t="str">
        <f>IF(W60="","",VLOOKUP(W60,'シフト記号表（勤務時間帯）'!$D$6:$Z$47,23,FALSE))</f>
        <v/>
      </c>
      <c r="X62" s="163" t="str">
        <f>IF(X60="","",VLOOKUP(X60,'シフト記号表（勤務時間帯）'!$D$6:$Z$47,23,FALSE))</f>
        <v/>
      </c>
      <c r="Y62" s="163" t="str">
        <f>IF(Y60="","",VLOOKUP(Y60,'シフト記号表（勤務時間帯）'!$D$6:$Z$47,23,FALSE))</f>
        <v/>
      </c>
      <c r="Z62" s="163" t="str">
        <f>IF(Z60="","",VLOOKUP(Z60,'シフト記号表（勤務時間帯）'!$D$6:$Z$47,23,FALSE))</f>
        <v/>
      </c>
      <c r="AA62" s="164" t="str">
        <f>IF(AA60="","",VLOOKUP(AA60,'シフト記号表（勤務時間帯）'!$D$6:$Z$47,23,FALSE))</f>
        <v/>
      </c>
      <c r="AB62" s="162" t="str">
        <f>IF(AB60="","",VLOOKUP(AB60,'シフト記号表（勤務時間帯）'!$D$6:$Z$47,23,FALSE))</f>
        <v/>
      </c>
      <c r="AC62" s="163" t="str">
        <f>IF(AC60="","",VLOOKUP(AC60,'シフト記号表（勤務時間帯）'!$D$6:$Z$47,23,FALSE))</f>
        <v/>
      </c>
      <c r="AD62" s="163" t="str">
        <f>IF(AD60="","",VLOOKUP(AD60,'シフト記号表（勤務時間帯）'!$D$6:$Z$47,23,FALSE))</f>
        <v/>
      </c>
      <c r="AE62" s="163" t="str">
        <f>IF(AE60="","",VLOOKUP(AE60,'シフト記号表（勤務時間帯）'!$D$6:$Z$47,23,FALSE))</f>
        <v/>
      </c>
      <c r="AF62" s="163" t="str">
        <f>IF(AF60="","",VLOOKUP(AF60,'シフト記号表（勤務時間帯）'!$D$6:$Z$47,23,FALSE))</f>
        <v/>
      </c>
      <c r="AG62" s="163" t="str">
        <f>IF(AG60="","",VLOOKUP(AG60,'シフト記号表（勤務時間帯）'!$D$6:$Z$47,23,FALSE))</f>
        <v/>
      </c>
      <c r="AH62" s="164" t="str">
        <f>IF(AH60="","",VLOOKUP(AH60,'シフト記号表（勤務時間帯）'!$D$6:$Z$47,23,FALSE))</f>
        <v/>
      </c>
      <c r="AI62" s="162" t="str">
        <f>IF(AI60="","",VLOOKUP(AI60,'シフト記号表（勤務時間帯）'!$D$6:$Z$47,23,FALSE))</f>
        <v/>
      </c>
      <c r="AJ62" s="163" t="str">
        <f>IF(AJ60="","",VLOOKUP(AJ60,'シフト記号表（勤務時間帯）'!$D$6:$Z$47,23,FALSE))</f>
        <v/>
      </c>
      <c r="AK62" s="163" t="str">
        <f>IF(AK60="","",VLOOKUP(AK60,'シフト記号表（勤務時間帯）'!$D$6:$Z$47,23,FALSE))</f>
        <v/>
      </c>
      <c r="AL62" s="163" t="str">
        <f>IF(AL60="","",VLOOKUP(AL60,'シフト記号表（勤務時間帯）'!$D$6:$Z$47,23,FALSE))</f>
        <v/>
      </c>
      <c r="AM62" s="163" t="str">
        <f>IF(AM60="","",VLOOKUP(AM60,'シフト記号表（勤務時間帯）'!$D$6:$Z$47,23,FALSE))</f>
        <v/>
      </c>
      <c r="AN62" s="163" t="str">
        <f>IF(AN60="","",VLOOKUP(AN60,'シフト記号表（勤務時間帯）'!$D$6:$Z$47,23,FALSE))</f>
        <v/>
      </c>
      <c r="AO62" s="164" t="str">
        <f>IF(AO60="","",VLOOKUP(AO60,'シフト記号表（勤務時間帯）'!$D$6:$Z$47,23,FALSE))</f>
        <v/>
      </c>
      <c r="AP62" s="162" t="str">
        <f>IF(AP60="","",VLOOKUP(AP60,'シフト記号表（勤務時間帯）'!$D$6:$Z$47,23,FALSE))</f>
        <v/>
      </c>
      <c r="AQ62" s="163" t="str">
        <f>IF(AQ60="","",VLOOKUP(AQ60,'シフト記号表（勤務時間帯）'!$D$6:$Z$47,23,FALSE))</f>
        <v/>
      </c>
      <c r="AR62" s="163" t="str">
        <f>IF(AR60="","",VLOOKUP(AR60,'シフト記号表（勤務時間帯）'!$D$6:$Z$47,23,FALSE))</f>
        <v/>
      </c>
      <c r="AS62" s="163" t="str">
        <f>IF(AS60="","",VLOOKUP(AS60,'シフト記号表（勤務時間帯）'!$D$6:$Z$47,23,FALSE))</f>
        <v/>
      </c>
      <c r="AT62" s="163" t="str">
        <f>IF(AT60="","",VLOOKUP(AT60,'シフト記号表（勤務時間帯）'!$D$6:$Z$47,23,FALSE))</f>
        <v/>
      </c>
      <c r="AU62" s="163" t="str">
        <f>IF(AU60="","",VLOOKUP(AU60,'シフト記号表（勤務時間帯）'!$D$6:$Z$47,23,FALSE))</f>
        <v/>
      </c>
      <c r="AV62" s="164" t="str">
        <f>IF(AV60="","",VLOOKUP(AV60,'シフト記号表（勤務時間帯）'!$D$6:$Z$47,23,FALSE))</f>
        <v/>
      </c>
      <c r="AW62" s="162" t="str">
        <f>IF(AW60="","",VLOOKUP(AW60,'シフト記号表（勤務時間帯）'!$D$6:$Z$47,23,FALSE))</f>
        <v/>
      </c>
      <c r="AX62" s="163" t="str">
        <f>IF(AX60="","",VLOOKUP(AX60,'シフト記号表（勤務時間帯）'!$D$6:$Z$47,23,FALSE))</f>
        <v/>
      </c>
      <c r="AY62" s="163" t="str">
        <f>IF(AY60="","",VLOOKUP(AY60,'シフト記号表（勤務時間帯）'!$D$6:$Z$47,23,FALSE))</f>
        <v/>
      </c>
      <c r="AZ62" s="1202">
        <f>IF($BC$3="４週",SUM(U62:AV62),IF($BC$3="暦月",SUM(U62:AY62),""))</f>
        <v>0</v>
      </c>
      <c r="BA62" s="1203"/>
      <c r="BB62" s="1204">
        <f>IF($BC$3="４週",AZ62/4,IF($BC$3="暦月",(AZ62/($BC$8/7)),""))</f>
        <v>0</v>
      </c>
      <c r="BC62" s="1203"/>
      <c r="BD62" s="1196"/>
      <c r="BE62" s="1197"/>
      <c r="BF62" s="1197"/>
      <c r="BG62" s="1197"/>
      <c r="BH62" s="1198"/>
    </row>
    <row r="63" spans="2:60" ht="20.25" customHeight="1">
      <c r="B63" s="100"/>
      <c r="C63" s="1171"/>
      <c r="D63" s="1172"/>
      <c r="E63" s="1173"/>
      <c r="F63" s="95"/>
      <c r="G63" s="97"/>
      <c r="H63" s="1183"/>
      <c r="I63" s="1159"/>
      <c r="J63" s="1160"/>
      <c r="K63" s="1160"/>
      <c r="L63" s="1161"/>
      <c r="M63" s="1149"/>
      <c r="N63" s="1150"/>
      <c r="O63" s="1151"/>
      <c r="P63" s="18" t="s">
        <v>18</v>
      </c>
      <c r="Q63" s="25"/>
      <c r="R63" s="25"/>
      <c r="S63" s="13"/>
      <c r="T63" s="51"/>
      <c r="U63" s="165"/>
      <c r="V63" s="166"/>
      <c r="W63" s="166"/>
      <c r="X63" s="166"/>
      <c r="Y63" s="166"/>
      <c r="Z63" s="166"/>
      <c r="AA63" s="167"/>
      <c r="AB63" s="165"/>
      <c r="AC63" s="166"/>
      <c r="AD63" s="166"/>
      <c r="AE63" s="166"/>
      <c r="AF63" s="166"/>
      <c r="AG63" s="166"/>
      <c r="AH63" s="167"/>
      <c r="AI63" s="165"/>
      <c r="AJ63" s="166"/>
      <c r="AK63" s="166"/>
      <c r="AL63" s="166"/>
      <c r="AM63" s="166"/>
      <c r="AN63" s="166"/>
      <c r="AO63" s="167"/>
      <c r="AP63" s="165"/>
      <c r="AQ63" s="166"/>
      <c r="AR63" s="166"/>
      <c r="AS63" s="166"/>
      <c r="AT63" s="166"/>
      <c r="AU63" s="166"/>
      <c r="AV63" s="167"/>
      <c r="AW63" s="165"/>
      <c r="AX63" s="166"/>
      <c r="AY63" s="166"/>
      <c r="AZ63" s="1158"/>
      <c r="BA63" s="1146"/>
      <c r="BB63" s="1145"/>
      <c r="BC63" s="1146"/>
      <c r="BD63" s="1190"/>
      <c r="BE63" s="1191"/>
      <c r="BF63" s="1191"/>
      <c r="BG63" s="1191"/>
      <c r="BH63" s="1192"/>
    </row>
    <row r="64" spans="2:60" ht="20.25" customHeight="1">
      <c r="B64" s="96">
        <f>B61+1</f>
        <v>15</v>
      </c>
      <c r="C64" s="1174"/>
      <c r="D64" s="1175"/>
      <c r="E64" s="1176"/>
      <c r="F64" s="95">
        <f>C63</f>
        <v>0</v>
      </c>
      <c r="G64" s="97"/>
      <c r="H64" s="1184"/>
      <c r="I64" s="1162"/>
      <c r="J64" s="1163"/>
      <c r="K64" s="1163"/>
      <c r="L64" s="1164"/>
      <c r="M64" s="1152"/>
      <c r="N64" s="1153"/>
      <c r="O64" s="1154"/>
      <c r="P64" s="20" t="s">
        <v>72</v>
      </c>
      <c r="Q64" s="21"/>
      <c r="R64" s="21"/>
      <c r="S64" s="16"/>
      <c r="T64" s="46"/>
      <c r="U64" s="159" t="str">
        <f>IF(U63="","",VLOOKUP(U63,'シフト記号表（勤務時間帯）'!$D$6:$X$47,21,FALSE))</f>
        <v/>
      </c>
      <c r="V64" s="160" t="str">
        <f>IF(V63="","",VLOOKUP(V63,'シフト記号表（勤務時間帯）'!$D$6:$X$47,21,FALSE))</f>
        <v/>
      </c>
      <c r="W64" s="160" t="str">
        <f>IF(W63="","",VLOOKUP(W63,'シフト記号表（勤務時間帯）'!$D$6:$X$47,21,FALSE))</f>
        <v/>
      </c>
      <c r="X64" s="160" t="str">
        <f>IF(X63="","",VLOOKUP(X63,'シフト記号表（勤務時間帯）'!$D$6:$X$47,21,FALSE))</f>
        <v/>
      </c>
      <c r="Y64" s="160" t="str">
        <f>IF(Y63="","",VLOOKUP(Y63,'シフト記号表（勤務時間帯）'!$D$6:$X$47,21,FALSE))</f>
        <v/>
      </c>
      <c r="Z64" s="160" t="str">
        <f>IF(Z63="","",VLOOKUP(Z63,'シフト記号表（勤務時間帯）'!$D$6:$X$47,21,FALSE))</f>
        <v/>
      </c>
      <c r="AA64" s="161" t="str">
        <f>IF(AA63="","",VLOOKUP(AA63,'シフト記号表（勤務時間帯）'!$D$6:$X$47,21,FALSE))</f>
        <v/>
      </c>
      <c r="AB64" s="159" t="str">
        <f>IF(AB63="","",VLOOKUP(AB63,'シフト記号表（勤務時間帯）'!$D$6:$X$47,21,FALSE))</f>
        <v/>
      </c>
      <c r="AC64" s="160" t="str">
        <f>IF(AC63="","",VLOOKUP(AC63,'シフト記号表（勤務時間帯）'!$D$6:$X$47,21,FALSE))</f>
        <v/>
      </c>
      <c r="AD64" s="160" t="str">
        <f>IF(AD63="","",VLOOKUP(AD63,'シフト記号表（勤務時間帯）'!$D$6:$X$47,21,FALSE))</f>
        <v/>
      </c>
      <c r="AE64" s="160" t="str">
        <f>IF(AE63="","",VLOOKUP(AE63,'シフト記号表（勤務時間帯）'!$D$6:$X$47,21,FALSE))</f>
        <v/>
      </c>
      <c r="AF64" s="160" t="str">
        <f>IF(AF63="","",VLOOKUP(AF63,'シフト記号表（勤務時間帯）'!$D$6:$X$47,21,FALSE))</f>
        <v/>
      </c>
      <c r="AG64" s="160" t="str">
        <f>IF(AG63="","",VLOOKUP(AG63,'シフト記号表（勤務時間帯）'!$D$6:$X$47,21,FALSE))</f>
        <v/>
      </c>
      <c r="AH64" s="161" t="str">
        <f>IF(AH63="","",VLOOKUP(AH63,'シフト記号表（勤務時間帯）'!$D$6:$X$47,21,FALSE))</f>
        <v/>
      </c>
      <c r="AI64" s="159" t="str">
        <f>IF(AI63="","",VLOOKUP(AI63,'シフト記号表（勤務時間帯）'!$D$6:$X$47,21,FALSE))</f>
        <v/>
      </c>
      <c r="AJ64" s="160" t="str">
        <f>IF(AJ63="","",VLOOKUP(AJ63,'シフト記号表（勤務時間帯）'!$D$6:$X$47,21,FALSE))</f>
        <v/>
      </c>
      <c r="AK64" s="160" t="str">
        <f>IF(AK63="","",VLOOKUP(AK63,'シフト記号表（勤務時間帯）'!$D$6:$X$47,21,FALSE))</f>
        <v/>
      </c>
      <c r="AL64" s="160" t="str">
        <f>IF(AL63="","",VLOOKUP(AL63,'シフト記号表（勤務時間帯）'!$D$6:$X$47,21,FALSE))</f>
        <v/>
      </c>
      <c r="AM64" s="160" t="str">
        <f>IF(AM63="","",VLOOKUP(AM63,'シフト記号表（勤務時間帯）'!$D$6:$X$47,21,FALSE))</f>
        <v/>
      </c>
      <c r="AN64" s="160" t="str">
        <f>IF(AN63="","",VLOOKUP(AN63,'シフト記号表（勤務時間帯）'!$D$6:$X$47,21,FALSE))</f>
        <v/>
      </c>
      <c r="AO64" s="161" t="str">
        <f>IF(AO63="","",VLOOKUP(AO63,'シフト記号表（勤務時間帯）'!$D$6:$X$47,21,FALSE))</f>
        <v/>
      </c>
      <c r="AP64" s="159" t="str">
        <f>IF(AP63="","",VLOOKUP(AP63,'シフト記号表（勤務時間帯）'!$D$6:$X$47,21,FALSE))</f>
        <v/>
      </c>
      <c r="AQ64" s="160" t="str">
        <f>IF(AQ63="","",VLOOKUP(AQ63,'シフト記号表（勤務時間帯）'!$D$6:$X$47,21,FALSE))</f>
        <v/>
      </c>
      <c r="AR64" s="160" t="str">
        <f>IF(AR63="","",VLOOKUP(AR63,'シフト記号表（勤務時間帯）'!$D$6:$X$47,21,FALSE))</f>
        <v/>
      </c>
      <c r="AS64" s="160" t="str">
        <f>IF(AS63="","",VLOOKUP(AS63,'シフト記号表（勤務時間帯）'!$D$6:$X$47,21,FALSE))</f>
        <v/>
      </c>
      <c r="AT64" s="160" t="str">
        <f>IF(AT63="","",VLOOKUP(AT63,'シフト記号表（勤務時間帯）'!$D$6:$X$47,21,FALSE))</f>
        <v/>
      </c>
      <c r="AU64" s="160" t="str">
        <f>IF(AU63="","",VLOOKUP(AU63,'シフト記号表（勤務時間帯）'!$D$6:$X$47,21,FALSE))</f>
        <v/>
      </c>
      <c r="AV64" s="161" t="str">
        <f>IF(AV63="","",VLOOKUP(AV63,'シフト記号表（勤務時間帯）'!$D$6:$X$47,21,FALSE))</f>
        <v/>
      </c>
      <c r="AW64" s="159" t="str">
        <f>IF(AW63="","",VLOOKUP(AW63,'シフト記号表（勤務時間帯）'!$D$6:$X$47,21,FALSE))</f>
        <v/>
      </c>
      <c r="AX64" s="160" t="str">
        <f>IF(AX63="","",VLOOKUP(AX63,'シフト記号表（勤務時間帯）'!$D$6:$X$47,21,FALSE))</f>
        <v/>
      </c>
      <c r="AY64" s="160" t="str">
        <f>IF(AY63="","",VLOOKUP(AY63,'シフト記号表（勤務時間帯）'!$D$6:$X$47,21,FALSE))</f>
        <v/>
      </c>
      <c r="AZ64" s="1199">
        <f>IF($BC$3="４週",SUM(U64:AV64),IF($BC$3="暦月",SUM(U64:AY64),""))</f>
        <v>0</v>
      </c>
      <c r="BA64" s="1200"/>
      <c r="BB64" s="1201">
        <f>IF($BC$3="４週",AZ64/4,IF($BC$3="暦月",(AZ64/($BC$8/7)),""))</f>
        <v>0</v>
      </c>
      <c r="BC64" s="1200"/>
      <c r="BD64" s="1193"/>
      <c r="BE64" s="1194"/>
      <c r="BF64" s="1194"/>
      <c r="BG64" s="1194"/>
      <c r="BH64" s="1195"/>
    </row>
    <row r="65" spans="2:60" ht="20.25" customHeight="1">
      <c r="B65" s="98"/>
      <c r="C65" s="1177"/>
      <c r="D65" s="1178"/>
      <c r="E65" s="1179"/>
      <c r="F65" s="136"/>
      <c r="G65" s="99">
        <f>C63</f>
        <v>0</v>
      </c>
      <c r="H65" s="1189"/>
      <c r="I65" s="1165"/>
      <c r="J65" s="1166"/>
      <c r="K65" s="1166"/>
      <c r="L65" s="1167"/>
      <c r="M65" s="1155"/>
      <c r="N65" s="1156"/>
      <c r="O65" s="1157"/>
      <c r="P65" s="37" t="s">
        <v>73</v>
      </c>
      <c r="Q65" s="38"/>
      <c r="R65" s="38"/>
      <c r="S65" s="39"/>
      <c r="T65" s="52"/>
      <c r="U65" s="162" t="str">
        <f>IF(U63="","",VLOOKUP(U63,'シフト記号表（勤務時間帯）'!$D$6:$Z$47,23,FALSE))</f>
        <v/>
      </c>
      <c r="V65" s="163" t="str">
        <f>IF(V63="","",VLOOKUP(V63,'シフト記号表（勤務時間帯）'!$D$6:$Z$47,23,FALSE))</f>
        <v/>
      </c>
      <c r="W65" s="163" t="str">
        <f>IF(W63="","",VLOOKUP(W63,'シフト記号表（勤務時間帯）'!$D$6:$Z$47,23,FALSE))</f>
        <v/>
      </c>
      <c r="X65" s="163" t="str">
        <f>IF(X63="","",VLOOKUP(X63,'シフト記号表（勤務時間帯）'!$D$6:$Z$47,23,FALSE))</f>
        <v/>
      </c>
      <c r="Y65" s="163" t="str">
        <f>IF(Y63="","",VLOOKUP(Y63,'シフト記号表（勤務時間帯）'!$D$6:$Z$47,23,FALSE))</f>
        <v/>
      </c>
      <c r="Z65" s="163" t="str">
        <f>IF(Z63="","",VLOOKUP(Z63,'シフト記号表（勤務時間帯）'!$D$6:$Z$47,23,FALSE))</f>
        <v/>
      </c>
      <c r="AA65" s="164" t="str">
        <f>IF(AA63="","",VLOOKUP(AA63,'シフト記号表（勤務時間帯）'!$D$6:$Z$47,23,FALSE))</f>
        <v/>
      </c>
      <c r="AB65" s="162" t="str">
        <f>IF(AB63="","",VLOOKUP(AB63,'シフト記号表（勤務時間帯）'!$D$6:$Z$47,23,FALSE))</f>
        <v/>
      </c>
      <c r="AC65" s="163" t="str">
        <f>IF(AC63="","",VLOOKUP(AC63,'シフト記号表（勤務時間帯）'!$D$6:$Z$47,23,FALSE))</f>
        <v/>
      </c>
      <c r="AD65" s="163" t="str">
        <f>IF(AD63="","",VLOOKUP(AD63,'シフト記号表（勤務時間帯）'!$D$6:$Z$47,23,FALSE))</f>
        <v/>
      </c>
      <c r="AE65" s="163" t="str">
        <f>IF(AE63="","",VLOOKUP(AE63,'シフト記号表（勤務時間帯）'!$D$6:$Z$47,23,FALSE))</f>
        <v/>
      </c>
      <c r="AF65" s="163" t="str">
        <f>IF(AF63="","",VLOOKUP(AF63,'シフト記号表（勤務時間帯）'!$D$6:$Z$47,23,FALSE))</f>
        <v/>
      </c>
      <c r="AG65" s="163" t="str">
        <f>IF(AG63="","",VLOOKUP(AG63,'シフト記号表（勤務時間帯）'!$D$6:$Z$47,23,FALSE))</f>
        <v/>
      </c>
      <c r="AH65" s="164" t="str">
        <f>IF(AH63="","",VLOOKUP(AH63,'シフト記号表（勤務時間帯）'!$D$6:$Z$47,23,FALSE))</f>
        <v/>
      </c>
      <c r="AI65" s="162" t="str">
        <f>IF(AI63="","",VLOOKUP(AI63,'シフト記号表（勤務時間帯）'!$D$6:$Z$47,23,FALSE))</f>
        <v/>
      </c>
      <c r="AJ65" s="163" t="str">
        <f>IF(AJ63="","",VLOOKUP(AJ63,'シフト記号表（勤務時間帯）'!$D$6:$Z$47,23,FALSE))</f>
        <v/>
      </c>
      <c r="AK65" s="163" t="str">
        <f>IF(AK63="","",VLOOKUP(AK63,'シフト記号表（勤務時間帯）'!$D$6:$Z$47,23,FALSE))</f>
        <v/>
      </c>
      <c r="AL65" s="163" t="str">
        <f>IF(AL63="","",VLOOKUP(AL63,'シフト記号表（勤務時間帯）'!$D$6:$Z$47,23,FALSE))</f>
        <v/>
      </c>
      <c r="AM65" s="163" t="str">
        <f>IF(AM63="","",VLOOKUP(AM63,'シフト記号表（勤務時間帯）'!$D$6:$Z$47,23,FALSE))</f>
        <v/>
      </c>
      <c r="AN65" s="163" t="str">
        <f>IF(AN63="","",VLOOKUP(AN63,'シフト記号表（勤務時間帯）'!$D$6:$Z$47,23,FALSE))</f>
        <v/>
      </c>
      <c r="AO65" s="164" t="str">
        <f>IF(AO63="","",VLOOKUP(AO63,'シフト記号表（勤務時間帯）'!$D$6:$Z$47,23,FALSE))</f>
        <v/>
      </c>
      <c r="AP65" s="162" t="str">
        <f>IF(AP63="","",VLOOKUP(AP63,'シフト記号表（勤務時間帯）'!$D$6:$Z$47,23,FALSE))</f>
        <v/>
      </c>
      <c r="AQ65" s="163" t="str">
        <f>IF(AQ63="","",VLOOKUP(AQ63,'シフト記号表（勤務時間帯）'!$D$6:$Z$47,23,FALSE))</f>
        <v/>
      </c>
      <c r="AR65" s="163" t="str">
        <f>IF(AR63="","",VLOOKUP(AR63,'シフト記号表（勤務時間帯）'!$D$6:$Z$47,23,FALSE))</f>
        <v/>
      </c>
      <c r="AS65" s="163" t="str">
        <f>IF(AS63="","",VLOOKUP(AS63,'シフト記号表（勤務時間帯）'!$D$6:$Z$47,23,FALSE))</f>
        <v/>
      </c>
      <c r="AT65" s="163" t="str">
        <f>IF(AT63="","",VLOOKUP(AT63,'シフト記号表（勤務時間帯）'!$D$6:$Z$47,23,FALSE))</f>
        <v/>
      </c>
      <c r="AU65" s="163" t="str">
        <f>IF(AU63="","",VLOOKUP(AU63,'シフト記号表（勤務時間帯）'!$D$6:$Z$47,23,FALSE))</f>
        <v/>
      </c>
      <c r="AV65" s="164" t="str">
        <f>IF(AV63="","",VLOOKUP(AV63,'シフト記号表（勤務時間帯）'!$D$6:$Z$47,23,FALSE))</f>
        <v/>
      </c>
      <c r="AW65" s="162" t="str">
        <f>IF(AW63="","",VLOOKUP(AW63,'シフト記号表（勤務時間帯）'!$D$6:$Z$47,23,FALSE))</f>
        <v/>
      </c>
      <c r="AX65" s="163" t="str">
        <f>IF(AX63="","",VLOOKUP(AX63,'シフト記号表（勤務時間帯）'!$D$6:$Z$47,23,FALSE))</f>
        <v/>
      </c>
      <c r="AY65" s="163" t="str">
        <f>IF(AY63="","",VLOOKUP(AY63,'シフト記号表（勤務時間帯）'!$D$6:$Z$47,23,FALSE))</f>
        <v/>
      </c>
      <c r="AZ65" s="1202">
        <f>IF($BC$3="４週",SUM(U65:AV65),IF($BC$3="暦月",SUM(U65:AY65),""))</f>
        <v>0</v>
      </c>
      <c r="BA65" s="1203"/>
      <c r="BB65" s="1204">
        <f>IF($BC$3="４週",AZ65/4,IF($BC$3="暦月",(AZ65/($BC$8/7)),""))</f>
        <v>0</v>
      </c>
      <c r="BC65" s="1203"/>
      <c r="BD65" s="1196"/>
      <c r="BE65" s="1197"/>
      <c r="BF65" s="1197"/>
      <c r="BG65" s="1197"/>
      <c r="BH65" s="1198"/>
    </row>
    <row r="66" spans="2:60" ht="20.25" customHeight="1">
      <c r="B66" s="100"/>
      <c r="C66" s="1171"/>
      <c r="D66" s="1172"/>
      <c r="E66" s="1173"/>
      <c r="F66" s="95"/>
      <c r="G66" s="97"/>
      <c r="H66" s="1183"/>
      <c r="I66" s="1159"/>
      <c r="J66" s="1160"/>
      <c r="K66" s="1160"/>
      <c r="L66" s="1161"/>
      <c r="M66" s="1149"/>
      <c r="N66" s="1150"/>
      <c r="O66" s="1151"/>
      <c r="P66" s="40" t="s">
        <v>18</v>
      </c>
      <c r="Q66" s="41"/>
      <c r="R66" s="41"/>
      <c r="S66" s="42"/>
      <c r="T66" s="53"/>
      <c r="U66" s="165"/>
      <c r="V66" s="166"/>
      <c r="W66" s="166"/>
      <c r="X66" s="166"/>
      <c r="Y66" s="166"/>
      <c r="Z66" s="166"/>
      <c r="AA66" s="167"/>
      <c r="AB66" s="165"/>
      <c r="AC66" s="166"/>
      <c r="AD66" s="166"/>
      <c r="AE66" s="166"/>
      <c r="AF66" s="166"/>
      <c r="AG66" s="166"/>
      <c r="AH66" s="167"/>
      <c r="AI66" s="165"/>
      <c r="AJ66" s="166"/>
      <c r="AK66" s="166"/>
      <c r="AL66" s="166"/>
      <c r="AM66" s="166"/>
      <c r="AN66" s="166"/>
      <c r="AO66" s="167"/>
      <c r="AP66" s="165"/>
      <c r="AQ66" s="166"/>
      <c r="AR66" s="166"/>
      <c r="AS66" s="166"/>
      <c r="AT66" s="166"/>
      <c r="AU66" s="166"/>
      <c r="AV66" s="167"/>
      <c r="AW66" s="165"/>
      <c r="AX66" s="166"/>
      <c r="AY66" s="166"/>
      <c r="AZ66" s="1158"/>
      <c r="BA66" s="1146"/>
      <c r="BB66" s="1145"/>
      <c r="BC66" s="1146"/>
      <c r="BD66" s="1190"/>
      <c r="BE66" s="1191"/>
      <c r="BF66" s="1191"/>
      <c r="BG66" s="1191"/>
      <c r="BH66" s="1192"/>
    </row>
    <row r="67" spans="2:60" ht="20.25" customHeight="1">
      <c r="B67" s="96">
        <f>B64+1</f>
        <v>16</v>
      </c>
      <c r="C67" s="1174"/>
      <c r="D67" s="1175"/>
      <c r="E67" s="1176"/>
      <c r="F67" s="95">
        <f>C66</f>
        <v>0</v>
      </c>
      <c r="G67" s="97"/>
      <c r="H67" s="1184"/>
      <c r="I67" s="1162"/>
      <c r="J67" s="1163"/>
      <c r="K67" s="1163"/>
      <c r="L67" s="1164"/>
      <c r="M67" s="1152"/>
      <c r="N67" s="1153"/>
      <c r="O67" s="1154"/>
      <c r="P67" s="20" t="s">
        <v>72</v>
      </c>
      <c r="Q67" s="21"/>
      <c r="R67" s="21"/>
      <c r="S67" s="16"/>
      <c r="T67" s="46"/>
      <c r="U67" s="159" t="str">
        <f>IF(U66="","",VLOOKUP(U66,'シフト記号表（勤務時間帯）'!$D$6:$X$47,21,FALSE))</f>
        <v/>
      </c>
      <c r="V67" s="160" t="str">
        <f>IF(V66="","",VLOOKUP(V66,'シフト記号表（勤務時間帯）'!$D$6:$X$47,21,FALSE))</f>
        <v/>
      </c>
      <c r="W67" s="160" t="str">
        <f>IF(W66="","",VLOOKUP(W66,'シフト記号表（勤務時間帯）'!$D$6:$X$47,21,FALSE))</f>
        <v/>
      </c>
      <c r="X67" s="160" t="str">
        <f>IF(X66="","",VLOOKUP(X66,'シフト記号表（勤務時間帯）'!$D$6:$X$47,21,FALSE))</f>
        <v/>
      </c>
      <c r="Y67" s="160" t="str">
        <f>IF(Y66="","",VLOOKUP(Y66,'シフト記号表（勤務時間帯）'!$D$6:$X$47,21,FALSE))</f>
        <v/>
      </c>
      <c r="Z67" s="160" t="str">
        <f>IF(Z66="","",VLOOKUP(Z66,'シフト記号表（勤務時間帯）'!$D$6:$X$47,21,FALSE))</f>
        <v/>
      </c>
      <c r="AA67" s="161" t="str">
        <f>IF(AA66="","",VLOOKUP(AA66,'シフト記号表（勤務時間帯）'!$D$6:$X$47,21,FALSE))</f>
        <v/>
      </c>
      <c r="AB67" s="159" t="str">
        <f>IF(AB66="","",VLOOKUP(AB66,'シフト記号表（勤務時間帯）'!$D$6:$X$47,21,FALSE))</f>
        <v/>
      </c>
      <c r="AC67" s="160" t="str">
        <f>IF(AC66="","",VLOOKUP(AC66,'シフト記号表（勤務時間帯）'!$D$6:$X$47,21,FALSE))</f>
        <v/>
      </c>
      <c r="AD67" s="160" t="str">
        <f>IF(AD66="","",VLOOKUP(AD66,'シフト記号表（勤務時間帯）'!$D$6:$X$47,21,FALSE))</f>
        <v/>
      </c>
      <c r="AE67" s="160" t="str">
        <f>IF(AE66="","",VLOOKUP(AE66,'シフト記号表（勤務時間帯）'!$D$6:$X$47,21,FALSE))</f>
        <v/>
      </c>
      <c r="AF67" s="160" t="str">
        <f>IF(AF66="","",VLOOKUP(AF66,'シフト記号表（勤務時間帯）'!$D$6:$X$47,21,FALSE))</f>
        <v/>
      </c>
      <c r="AG67" s="160" t="str">
        <f>IF(AG66="","",VLOOKUP(AG66,'シフト記号表（勤務時間帯）'!$D$6:$X$47,21,FALSE))</f>
        <v/>
      </c>
      <c r="AH67" s="161" t="str">
        <f>IF(AH66="","",VLOOKUP(AH66,'シフト記号表（勤務時間帯）'!$D$6:$X$47,21,FALSE))</f>
        <v/>
      </c>
      <c r="AI67" s="159" t="str">
        <f>IF(AI66="","",VLOOKUP(AI66,'シフト記号表（勤務時間帯）'!$D$6:$X$47,21,FALSE))</f>
        <v/>
      </c>
      <c r="AJ67" s="160" t="str">
        <f>IF(AJ66="","",VLOOKUP(AJ66,'シフト記号表（勤務時間帯）'!$D$6:$X$47,21,FALSE))</f>
        <v/>
      </c>
      <c r="AK67" s="160" t="str">
        <f>IF(AK66="","",VLOOKUP(AK66,'シフト記号表（勤務時間帯）'!$D$6:$X$47,21,FALSE))</f>
        <v/>
      </c>
      <c r="AL67" s="160" t="str">
        <f>IF(AL66="","",VLOOKUP(AL66,'シフト記号表（勤務時間帯）'!$D$6:$X$47,21,FALSE))</f>
        <v/>
      </c>
      <c r="AM67" s="160" t="str">
        <f>IF(AM66="","",VLOOKUP(AM66,'シフト記号表（勤務時間帯）'!$D$6:$X$47,21,FALSE))</f>
        <v/>
      </c>
      <c r="AN67" s="160" t="str">
        <f>IF(AN66="","",VLOOKUP(AN66,'シフト記号表（勤務時間帯）'!$D$6:$X$47,21,FALSE))</f>
        <v/>
      </c>
      <c r="AO67" s="161" t="str">
        <f>IF(AO66="","",VLOOKUP(AO66,'シフト記号表（勤務時間帯）'!$D$6:$X$47,21,FALSE))</f>
        <v/>
      </c>
      <c r="AP67" s="159" t="str">
        <f>IF(AP66="","",VLOOKUP(AP66,'シフト記号表（勤務時間帯）'!$D$6:$X$47,21,FALSE))</f>
        <v/>
      </c>
      <c r="AQ67" s="160" t="str">
        <f>IF(AQ66="","",VLOOKUP(AQ66,'シフト記号表（勤務時間帯）'!$D$6:$X$47,21,FALSE))</f>
        <v/>
      </c>
      <c r="AR67" s="160" t="str">
        <f>IF(AR66="","",VLOOKUP(AR66,'シフト記号表（勤務時間帯）'!$D$6:$X$47,21,FALSE))</f>
        <v/>
      </c>
      <c r="AS67" s="160" t="str">
        <f>IF(AS66="","",VLOOKUP(AS66,'シフト記号表（勤務時間帯）'!$D$6:$X$47,21,FALSE))</f>
        <v/>
      </c>
      <c r="AT67" s="160" t="str">
        <f>IF(AT66="","",VLOOKUP(AT66,'シフト記号表（勤務時間帯）'!$D$6:$X$47,21,FALSE))</f>
        <v/>
      </c>
      <c r="AU67" s="160" t="str">
        <f>IF(AU66="","",VLOOKUP(AU66,'シフト記号表（勤務時間帯）'!$D$6:$X$47,21,FALSE))</f>
        <v/>
      </c>
      <c r="AV67" s="161" t="str">
        <f>IF(AV66="","",VLOOKUP(AV66,'シフト記号表（勤務時間帯）'!$D$6:$X$47,21,FALSE))</f>
        <v/>
      </c>
      <c r="AW67" s="159" t="str">
        <f>IF(AW66="","",VLOOKUP(AW66,'シフト記号表（勤務時間帯）'!$D$6:$X$47,21,FALSE))</f>
        <v/>
      </c>
      <c r="AX67" s="160" t="str">
        <f>IF(AX66="","",VLOOKUP(AX66,'シフト記号表（勤務時間帯）'!$D$6:$X$47,21,FALSE))</f>
        <v/>
      </c>
      <c r="AY67" s="160" t="str">
        <f>IF(AY66="","",VLOOKUP(AY66,'シフト記号表（勤務時間帯）'!$D$6:$X$47,21,FALSE))</f>
        <v/>
      </c>
      <c r="AZ67" s="1199">
        <f>IF($BC$3="４週",SUM(U67:AV67),IF($BC$3="暦月",SUM(U67:AY67),""))</f>
        <v>0</v>
      </c>
      <c r="BA67" s="1200"/>
      <c r="BB67" s="1201">
        <f>IF($BC$3="４週",AZ67/4,IF($BC$3="暦月",(AZ67/($BC$8/7)),""))</f>
        <v>0</v>
      </c>
      <c r="BC67" s="1200"/>
      <c r="BD67" s="1193"/>
      <c r="BE67" s="1194"/>
      <c r="BF67" s="1194"/>
      <c r="BG67" s="1194"/>
      <c r="BH67" s="1195"/>
    </row>
    <row r="68" spans="2:60" ht="20.25" customHeight="1" thickBot="1">
      <c r="B68" s="96"/>
      <c r="C68" s="1180"/>
      <c r="D68" s="1181"/>
      <c r="E68" s="1182"/>
      <c r="F68" s="138"/>
      <c r="G68" s="102">
        <f>C66</f>
        <v>0</v>
      </c>
      <c r="H68" s="1185"/>
      <c r="I68" s="1168"/>
      <c r="J68" s="1169"/>
      <c r="K68" s="1169"/>
      <c r="L68" s="1170"/>
      <c r="M68" s="1186"/>
      <c r="N68" s="1187"/>
      <c r="O68" s="1188"/>
      <c r="P68" s="54" t="s">
        <v>73</v>
      </c>
      <c r="Q68" s="27"/>
      <c r="R68" s="27"/>
      <c r="S68" s="55"/>
      <c r="T68" s="56"/>
      <c r="U68" s="162" t="str">
        <f>IF(U66="","",VLOOKUP(U66,'シフト記号表（勤務時間帯）'!$D$6:$Z$47,23,FALSE))</f>
        <v/>
      </c>
      <c r="V68" s="163" t="str">
        <f>IF(V66="","",VLOOKUP(V66,'シフト記号表（勤務時間帯）'!$D$6:$Z$47,23,FALSE))</f>
        <v/>
      </c>
      <c r="W68" s="163" t="str">
        <f>IF(W66="","",VLOOKUP(W66,'シフト記号表（勤務時間帯）'!$D$6:$Z$47,23,FALSE))</f>
        <v/>
      </c>
      <c r="X68" s="163" t="str">
        <f>IF(X66="","",VLOOKUP(X66,'シフト記号表（勤務時間帯）'!$D$6:$Z$47,23,FALSE))</f>
        <v/>
      </c>
      <c r="Y68" s="163" t="str">
        <f>IF(Y66="","",VLOOKUP(Y66,'シフト記号表（勤務時間帯）'!$D$6:$Z$47,23,FALSE))</f>
        <v/>
      </c>
      <c r="Z68" s="163" t="str">
        <f>IF(Z66="","",VLOOKUP(Z66,'シフト記号表（勤務時間帯）'!$D$6:$Z$47,23,FALSE))</f>
        <v/>
      </c>
      <c r="AA68" s="164" t="str">
        <f>IF(AA66="","",VLOOKUP(AA66,'シフト記号表（勤務時間帯）'!$D$6:$Z$47,23,FALSE))</f>
        <v/>
      </c>
      <c r="AB68" s="162" t="str">
        <f>IF(AB66="","",VLOOKUP(AB66,'シフト記号表（勤務時間帯）'!$D$6:$Z$47,23,FALSE))</f>
        <v/>
      </c>
      <c r="AC68" s="163" t="str">
        <f>IF(AC66="","",VLOOKUP(AC66,'シフト記号表（勤務時間帯）'!$D$6:$Z$47,23,FALSE))</f>
        <v/>
      </c>
      <c r="AD68" s="163" t="str">
        <f>IF(AD66="","",VLOOKUP(AD66,'シフト記号表（勤務時間帯）'!$D$6:$Z$47,23,FALSE))</f>
        <v/>
      </c>
      <c r="AE68" s="163" t="str">
        <f>IF(AE66="","",VLOOKUP(AE66,'シフト記号表（勤務時間帯）'!$D$6:$Z$47,23,FALSE))</f>
        <v/>
      </c>
      <c r="AF68" s="163" t="str">
        <f>IF(AF66="","",VLOOKUP(AF66,'シフト記号表（勤務時間帯）'!$D$6:$Z$47,23,FALSE))</f>
        <v/>
      </c>
      <c r="AG68" s="163" t="str">
        <f>IF(AG66="","",VLOOKUP(AG66,'シフト記号表（勤務時間帯）'!$D$6:$Z$47,23,FALSE))</f>
        <v/>
      </c>
      <c r="AH68" s="164" t="str">
        <f>IF(AH66="","",VLOOKUP(AH66,'シフト記号表（勤務時間帯）'!$D$6:$Z$47,23,FALSE))</f>
        <v/>
      </c>
      <c r="AI68" s="162" t="str">
        <f>IF(AI66="","",VLOOKUP(AI66,'シフト記号表（勤務時間帯）'!$D$6:$Z$47,23,FALSE))</f>
        <v/>
      </c>
      <c r="AJ68" s="163" t="str">
        <f>IF(AJ66="","",VLOOKUP(AJ66,'シフト記号表（勤務時間帯）'!$D$6:$Z$47,23,FALSE))</f>
        <v/>
      </c>
      <c r="AK68" s="163" t="str">
        <f>IF(AK66="","",VLOOKUP(AK66,'シフト記号表（勤務時間帯）'!$D$6:$Z$47,23,FALSE))</f>
        <v/>
      </c>
      <c r="AL68" s="163" t="str">
        <f>IF(AL66="","",VLOOKUP(AL66,'シフト記号表（勤務時間帯）'!$D$6:$Z$47,23,FALSE))</f>
        <v/>
      </c>
      <c r="AM68" s="163" t="str">
        <f>IF(AM66="","",VLOOKUP(AM66,'シフト記号表（勤務時間帯）'!$D$6:$Z$47,23,FALSE))</f>
        <v/>
      </c>
      <c r="AN68" s="163" t="str">
        <f>IF(AN66="","",VLOOKUP(AN66,'シフト記号表（勤務時間帯）'!$D$6:$Z$47,23,FALSE))</f>
        <v/>
      </c>
      <c r="AO68" s="164" t="str">
        <f>IF(AO66="","",VLOOKUP(AO66,'シフト記号表（勤務時間帯）'!$D$6:$Z$47,23,FALSE))</f>
        <v/>
      </c>
      <c r="AP68" s="162" t="str">
        <f>IF(AP66="","",VLOOKUP(AP66,'シフト記号表（勤務時間帯）'!$D$6:$Z$47,23,FALSE))</f>
        <v/>
      </c>
      <c r="AQ68" s="163" t="str">
        <f>IF(AQ66="","",VLOOKUP(AQ66,'シフト記号表（勤務時間帯）'!$D$6:$Z$47,23,FALSE))</f>
        <v/>
      </c>
      <c r="AR68" s="163" t="str">
        <f>IF(AR66="","",VLOOKUP(AR66,'シフト記号表（勤務時間帯）'!$D$6:$Z$47,23,FALSE))</f>
        <v/>
      </c>
      <c r="AS68" s="163" t="str">
        <f>IF(AS66="","",VLOOKUP(AS66,'シフト記号表（勤務時間帯）'!$D$6:$Z$47,23,FALSE))</f>
        <v/>
      </c>
      <c r="AT68" s="163" t="str">
        <f>IF(AT66="","",VLOOKUP(AT66,'シフト記号表（勤務時間帯）'!$D$6:$Z$47,23,FALSE))</f>
        <v/>
      </c>
      <c r="AU68" s="163" t="str">
        <f>IF(AU66="","",VLOOKUP(AU66,'シフト記号表（勤務時間帯）'!$D$6:$Z$47,23,FALSE))</f>
        <v/>
      </c>
      <c r="AV68" s="164" t="str">
        <f>IF(AV66="","",VLOOKUP(AV66,'シフト記号表（勤務時間帯）'!$D$6:$Z$47,23,FALSE))</f>
        <v/>
      </c>
      <c r="AW68" s="162" t="str">
        <f>IF(AW66="","",VLOOKUP(AW66,'シフト記号表（勤務時間帯）'!$D$6:$Z$47,23,FALSE))</f>
        <v/>
      </c>
      <c r="AX68" s="163" t="str">
        <f>IF(AX66="","",VLOOKUP(AX66,'シフト記号表（勤務時間帯）'!$D$6:$Z$47,23,FALSE))</f>
        <v/>
      </c>
      <c r="AY68" s="163" t="str">
        <f>IF(AY66="","",VLOOKUP(AY66,'シフト記号表（勤務時間帯）'!$D$6:$Z$47,23,FALSE))</f>
        <v/>
      </c>
      <c r="AZ68" s="1202">
        <f>IF($BC$3="４週",SUM(U68:AV68),IF($BC$3="暦月",SUM(U68:AY68),""))</f>
        <v>0</v>
      </c>
      <c r="BA68" s="1203"/>
      <c r="BB68" s="1204">
        <f>IF($BC$3="４週",AZ68/4,IF($BC$3="暦月",(AZ68/($BC$8/7)),""))</f>
        <v>0</v>
      </c>
      <c r="BC68" s="1203"/>
      <c r="BD68" s="1193"/>
      <c r="BE68" s="1194"/>
      <c r="BF68" s="1194"/>
      <c r="BG68" s="1194"/>
      <c r="BH68" s="1195"/>
    </row>
    <row r="69" spans="2:60" ht="20.25" customHeight="1">
      <c r="B69" s="1231" t="s">
        <v>228</v>
      </c>
      <c r="C69" s="1232"/>
      <c r="D69" s="1232"/>
      <c r="E69" s="1232"/>
      <c r="F69" s="1232"/>
      <c r="G69" s="1232"/>
      <c r="H69" s="1232"/>
      <c r="I69" s="1232"/>
      <c r="J69" s="1232"/>
      <c r="K69" s="1232"/>
      <c r="L69" s="1232"/>
      <c r="M69" s="1232"/>
      <c r="N69" s="1232"/>
      <c r="O69" s="1232"/>
      <c r="P69" s="1232"/>
      <c r="Q69" s="1232"/>
      <c r="R69" s="1232"/>
      <c r="S69" s="1232"/>
      <c r="T69" s="1233"/>
      <c r="U69" s="168"/>
      <c r="V69" s="169"/>
      <c r="W69" s="169"/>
      <c r="X69" s="169"/>
      <c r="Y69" s="169"/>
      <c r="Z69" s="169"/>
      <c r="AA69" s="170"/>
      <c r="AB69" s="171"/>
      <c r="AC69" s="169"/>
      <c r="AD69" s="169"/>
      <c r="AE69" s="169"/>
      <c r="AF69" s="169"/>
      <c r="AG69" s="169"/>
      <c r="AH69" s="170"/>
      <c r="AI69" s="171"/>
      <c r="AJ69" s="169"/>
      <c r="AK69" s="169"/>
      <c r="AL69" s="169"/>
      <c r="AM69" s="169"/>
      <c r="AN69" s="169"/>
      <c r="AO69" s="170"/>
      <c r="AP69" s="171"/>
      <c r="AQ69" s="169"/>
      <c r="AR69" s="169"/>
      <c r="AS69" s="169"/>
      <c r="AT69" s="169"/>
      <c r="AU69" s="169"/>
      <c r="AV69" s="170"/>
      <c r="AW69" s="171"/>
      <c r="AX69" s="169"/>
      <c r="AY69" s="172"/>
      <c r="AZ69" s="1213"/>
      <c r="BA69" s="1214"/>
      <c r="BB69" s="1219"/>
      <c r="BC69" s="1220"/>
      <c r="BD69" s="1220"/>
      <c r="BE69" s="1220"/>
      <c r="BF69" s="1220"/>
      <c r="BG69" s="1220"/>
      <c r="BH69" s="1221"/>
    </row>
    <row r="70" spans="2:60" ht="20.25" customHeight="1">
      <c r="B70" s="1234" t="s">
        <v>229</v>
      </c>
      <c r="C70" s="1235"/>
      <c r="D70" s="1235"/>
      <c r="E70" s="1235"/>
      <c r="F70" s="1235"/>
      <c r="G70" s="1235"/>
      <c r="H70" s="1235"/>
      <c r="I70" s="1235"/>
      <c r="J70" s="1235"/>
      <c r="K70" s="1235"/>
      <c r="L70" s="1235"/>
      <c r="M70" s="1235"/>
      <c r="N70" s="1235"/>
      <c r="O70" s="1235"/>
      <c r="P70" s="1235"/>
      <c r="Q70" s="1235"/>
      <c r="R70" s="1235"/>
      <c r="S70" s="1235"/>
      <c r="T70" s="1236"/>
      <c r="U70" s="173"/>
      <c r="V70" s="174"/>
      <c r="W70" s="174"/>
      <c r="X70" s="174"/>
      <c r="Y70" s="174"/>
      <c r="Z70" s="174"/>
      <c r="AA70" s="175"/>
      <c r="AB70" s="176"/>
      <c r="AC70" s="174"/>
      <c r="AD70" s="174"/>
      <c r="AE70" s="174"/>
      <c r="AF70" s="174"/>
      <c r="AG70" s="174"/>
      <c r="AH70" s="175"/>
      <c r="AI70" s="176"/>
      <c r="AJ70" s="174"/>
      <c r="AK70" s="174"/>
      <c r="AL70" s="174"/>
      <c r="AM70" s="174"/>
      <c r="AN70" s="174"/>
      <c r="AO70" s="175"/>
      <c r="AP70" s="176"/>
      <c r="AQ70" s="174"/>
      <c r="AR70" s="174"/>
      <c r="AS70" s="174"/>
      <c r="AT70" s="174"/>
      <c r="AU70" s="174"/>
      <c r="AV70" s="175"/>
      <c r="AW70" s="176"/>
      <c r="AX70" s="174"/>
      <c r="AY70" s="177"/>
      <c r="AZ70" s="1215"/>
      <c r="BA70" s="1216"/>
      <c r="BB70" s="1222"/>
      <c r="BC70" s="1223"/>
      <c r="BD70" s="1223"/>
      <c r="BE70" s="1223"/>
      <c r="BF70" s="1223"/>
      <c r="BG70" s="1223"/>
      <c r="BH70" s="1224"/>
    </row>
    <row r="71" spans="2:60" ht="20.25" customHeight="1">
      <c r="B71" s="1234" t="s">
        <v>230</v>
      </c>
      <c r="C71" s="1235"/>
      <c r="D71" s="1235"/>
      <c r="E71" s="1235"/>
      <c r="F71" s="1235"/>
      <c r="G71" s="1235"/>
      <c r="H71" s="1235"/>
      <c r="I71" s="1235"/>
      <c r="J71" s="1235"/>
      <c r="K71" s="1235"/>
      <c r="L71" s="1235"/>
      <c r="M71" s="1235"/>
      <c r="N71" s="1235"/>
      <c r="O71" s="1235"/>
      <c r="P71" s="1235"/>
      <c r="Q71" s="1235"/>
      <c r="R71" s="1235"/>
      <c r="S71" s="1235"/>
      <c r="T71" s="1236"/>
      <c r="U71" s="173"/>
      <c r="V71" s="174"/>
      <c r="W71" s="174"/>
      <c r="X71" s="174"/>
      <c r="Y71" s="174"/>
      <c r="Z71" s="174"/>
      <c r="AA71" s="178"/>
      <c r="AB71" s="179"/>
      <c r="AC71" s="174"/>
      <c r="AD71" s="174"/>
      <c r="AE71" s="174"/>
      <c r="AF71" s="174"/>
      <c r="AG71" s="174"/>
      <c r="AH71" s="178"/>
      <c r="AI71" s="179"/>
      <c r="AJ71" s="174"/>
      <c r="AK71" s="174"/>
      <c r="AL71" s="174"/>
      <c r="AM71" s="174"/>
      <c r="AN71" s="174"/>
      <c r="AO71" s="178"/>
      <c r="AP71" s="179"/>
      <c r="AQ71" s="174"/>
      <c r="AR71" s="174"/>
      <c r="AS71" s="174"/>
      <c r="AT71" s="174"/>
      <c r="AU71" s="174"/>
      <c r="AV71" s="178"/>
      <c r="AW71" s="179"/>
      <c r="AX71" s="174"/>
      <c r="AY71" s="177"/>
      <c r="AZ71" s="1217"/>
      <c r="BA71" s="1218"/>
      <c r="BB71" s="1222"/>
      <c r="BC71" s="1223"/>
      <c r="BD71" s="1223"/>
      <c r="BE71" s="1223"/>
      <c r="BF71" s="1223"/>
      <c r="BG71" s="1223"/>
      <c r="BH71" s="1224"/>
    </row>
    <row r="72" spans="2:60" ht="20.25" customHeight="1">
      <c r="B72" s="1298" t="s">
        <v>231</v>
      </c>
      <c r="C72" s="1235"/>
      <c r="D72" s="1235"/>
      <c r="E72" s="1235"/>
      <c r="F72" s="1235"/>
      <c r="G72" s="1235"/>
      <c r="H72" s="1235"/>
      <c r="I72" s="1235"/>
      <c r="J72" s="1235"/>
      <c r="K72" s="1235"/>
      <c r="L72" s="1235"/>
      <c r="M72" s="1235"/>
      <c r="N72" s="1235"/>
      <c r="O72" s="1235"/>
      <c r="P72" s="1235"/>
      <c r="Q72" s="1235"/>
      <c r="R72" s="1235"/>
      <c r="S72" s="1235"/>
      <c r="T72" s="1236"/>
      <c r="U72" s="180" t="str">
        <f t="shared" ref="U72:AY72" si="1">IF(SUMIF($F$21:$F$68,"介護従業者",U21:U68)=0,"",SUMIF($F$21:$F$68,"介護従業者",U21:U68))</f>
        <v/>
      </c>
      <c r="V72" s="181" t="str">
        <f t="shared" si="1"/>
        <v/>
      </c>
      <c r="W72" s="181" t="str">
        <f t="shared" si="1"/>
        <v/>
      </c>
      <c r="X72" s="181" t="str">
        <f t="shared" si="1"/>
        <v/>
      </c>
      <c r="Y72" s="181" t="str">
        <f t="shared" si="1"/>
        <v/>
      </c>
      <c r="Z72" s="181" t="str">
        <f t="shared" si="1"/>
        <v/>
      </c>
      <c r="AA72" s="182" t="str">
        <f t="shared" si="1"/>
        <v/>
      </c>
      <c r="AB72" s="180" t="str">
        <f t="shared" si="1"/>
        <v/>
      </c>
      <c r="AC72" s="181" t="str">
        <f t="shared" si="1"/>
        <v/>
      </c>
      <c r="AD72" s="181" t="str">
        <f t="shared" si="1"/>
        <v/>
      </c>
      <c r="AE72" s="181" t="str">
        <f t="shared" si="1"/>
        <v/>
      </c>
      <c r="AF72" s="181" t="str">
        <f t="shared" si="1"/>
        <v/>
      </c>
      <c r="AG72" s="181" t="str">
        <f t="shared" si="1"/>
        <v/>
      </c>
      <c r="AH72" s="182" t="str">
        <f t="shared" si="1"/>
        <v/>
      </c>
      <c r="AI72" s="180" t="str">
        <f t="shared" si="1"/>
        <v/>
      </c>
      <c r="AJ72" s="181" t="str">
        <f t="shared" si="1"/>
        <v/>
      </c>
      <c r="AK72" s="181" t="str">
        <f t="shared" si="1"/>
        <v/>
      </c>
      <c r="AL72" s="181" t="str">
        <f t="shared" si="1"/>
        <v/>
      </c>
      <c r="AM72" s="181" t="str">
        <f t="shared" si="1"/>
        <v/>
      </c>
      <c r="AN72" s="181" t="str">
        <f t="shared" si="1"/>
        <v/>
      </c>
      <c r="AO72" s="182" t="str">
        <f t="shared" si="1"/>
        <v/>
      </c>
      <c r="AP72" s="180" t="str">
        <f t="shared" si="1"/>
        <v/>
      </c>
      <c r="AQ72" s="181" t="str">
        <f t="shared" si="1"/>
        <v/>
      </c>
      <c r="AR72" s="181" t="str">
        <f t="shared" si="1"/>
        <v/>
      </c>
      <c r="AS72" s="181" t="str">
        <f t="shared" si="1"/>
        <v/>
      </c>
      <c r="AT72" s="181" t="str">
        <f t="shared" si="1"/>
        <v/>
      </c>
      <c r="AU72" s="181" t="str">
        <f t="shared" si="1"/>
        <v/>
      </c>
      <c r="AV72" s="182" t="str">
        <f t="shared" si="1"/>
        <v/>
      </c>
      <c r="AW72" s="180" t="str">
        <f t="shared" si="1"/>
        <v/>
      </c>
      <c r="AX72" s="181" t="str">
        <f t="shared" si="1"/>
        <v/>
      </c>
      <c r="AY72" s="181" t="str">
        <f t="shared" si="1"/>
        <v/>
      </c>
      <c r="AZ72" s="1237">
        <f>IF($BC$3="４週",SUM(U72:AV72),IF($BC$3="暦月",SUM(U72:AY72),""))</f>
        <v>0</v>
      </c>
      <c r="BA72" s="1238"/>
      <c r="BB72" s="1222"/>
      <c r="BC72" s="1223"/>
      <c r="BD72" s="1223"/>
      <c r="BE72" s="1223"/>
      <c r="BF72" s="1223"/>
      <c r="BG72" s="1223"/>
      <c r="BH72" s="1224"/>
    </row>
    <row r="73" spans="2:60" ht="20.25" customHeight="1" thickBot="1">
      <c r="B73" s="1299" t="s">
        <v>232</v>
      </c>
      <c r="C73" s="1229"/>
      <c r="D73" s="1229"/>
      <c r="E73" s="1229"/>
      <c r="F73" s="1229"/>
      <c r="G73" s="1229"/>
      <c r="H73" s="1229"/>
      <c r="I73" s="1229"/>
      <c r="J73" s="1229"/>
      <c r="K73" s="1229"/>
      <c r="L73" s="1229"/>
      <c r="M73" s="1229"/>
      <c r="N73" s="1229"/>
      <c r="O73" s="1229"/>
      <c r="P73" s="1229"/>
      <c r="Q73" s="1229"/>
      <c r="R73" s="1229"/>
      <c r="S73" s="1229"/>
      <c r="T73" s="1230"/>
      <c r="U73" s="183" t="str">
        <f t="shared" ref="U73:AY73" si="2">IF(SUMIF($G$21:$G$68,"介護従業者",U21:U68)=0,"",SUMIF($G$21:$G$68,"介護従業者",U21:U68))</f>
        <v/>
      </c>
      <c r="V73" s="184" t="str">
        <f t="shared" si="2"/>
        <v/>
      </c>
      <c r="W73" s="184" t="str">
        <f t="shared" si="2"/>
        <v/>
      </c>
      <c r="X73" s="184" t="str">
        <f t="shared" si="2"/>
        <v/>
      </c>
      <c r="Y73" s="184" t="str">
        <f t="shared" si="2"/>
        <v/>
      </c>
      <c r="Z73" s="184" t="str">
        <f t="shared" si="2"/>
        <v/>
      </c>
      <c r="AA73" s="185" t="str">
        <f t="shared" si="2"/>
        <v/>
      </c>
      <c r="AB73" s="186" t="str">
        <f t="shared" si="2"/>
        <v/>
      </c>
      <c r="AC73" s="184" t="str">
        <f t="shared" si="2"/>
        <v/>
      </c>
      <c r="AD73" s="184" t="str">
        <f t="shared" si="2"/>
        <v/>
      </c>
      <c r="AE73" s="184" t="str">
        <f t="shared" si="2"/>
        <v/>
      </c>
      <c r="AF73" s="184" t="str">
        <f t="shared" si="2"/>
        <v/>
      </c>
      <c r="AG73" s="184" t="str">
        <f t="shared" si="2"/>
        <v/>
      </c>
      <c r="AH73" s="185" t="str">
        <f t="shared" si="2"/>
        <v/>
      </c>
      <c r="AI73" s="186" t="str">
        <f t="shared" si="2"/>
        <v/>
      </c>
      <c r="AJ73" s="184" t="str">
        <f t="shared" si="2"/>
        <v/>
      </c>
      <c r="AK73" s="184" t="str">
        <f t="shared" si="2"/>
        <v/>
      </c>
      <c r="AL73" s="184" t="str">
        <f t="shared" si="2"/>
        <v/>
      </c>
      <c r="AM73" s="184" t="str">
        <f t="shared" si="2"/>
        <v/>
      </c>
      <c r="AN73" s="184" t="str">
        <f t="shared" si="2"/>
        <v/>
      </c>
      <c r="AO73" s="185" t="str">
        <f t="shared" si="2"/>
        <v/>
      </c>
      <c r="AP73" s="186" t="str">
        <f t="shared" si="2"/>
        <v/>
      </c>
      <c r="AQ73" s="184" t="str">
        <f t="shared" si="2"/>
        <v/>
      </c>
      <c r="AR73" s="184" t="str">
        <f t="shared" si="2"/>
        <v/>
      </c>
      <c r="AS73" s="184" t="str">
        <f t="shared" si="2"/>
        <v/>
      </c>
      <c r="AT73" s="184" t="str">
        <f t="shared" si="2"/>
        <v/>
      </c>
      <c r="AU73" s="184" t="str">
        <f t="shared" si="2"/>
        <v/>
      </c>
      <c r="AV73" s="185" t="str">
        <f t="shared" si="2"/>
        <v/>
      </c>
      <c r="AW73" s="186" t="str">
        <f t="shared" si="2"/>
        <v/>
      </c>
      <c r="AX73" s="184" t="str">
        <f t="shared" si="2"/>
        <v/>
      </c>
      <c r="AY73" s="187" t="str">
        <f t="shared" si="2"/>
        <v/>
      </c>
      <c r="AZ73" s="1211">
        <f>IF($BC$3="４週",SUM(U73:AV73),IF($BC$3="暦月",SUM(U73:AY73),""))</f>
        <v>0</v>
      </c>
      <c r="BA73" s="1212"/>
      <c r="BB73" s="1225"/>
      <c r="BC73" s="1226"/>
      <c r="BD73" s="1226"/>
      <c r="BE73" s="1226"/>
      <c r="BF73" s="1226"/>
      <c r="BG73" s="1226"/>
      <c r="BH73" s="1227"/>
    </row>
    <row r="74" spans="2:60" s="25" customFormat="1" ht="20.25" customHeight="1">
      <c r="C74" s="13"/>
      <c r="D74" s="13"/>
      <c r="E74" s="13"/>
      <c r="F74" s="13"/>
      <c r="G74" s="13"/>
      <c r="BH74" s="43"/>
    </row>
    <row r="75" spans="2:60" ht="20.25" customHeight="1"/>
    <row r="76" spans="2:60" ht="20.25" customHeight="1"/>
    <row r="77" spans="2:60" ht="20.25" customHeight="1"/>
    <row r="78" spans="2:60" ht="20.25" customHeight="1"/>
    <row r="79" spans="2:60" ht="20.25" customHeight="1"/>
    <row r="80" spans="2:60"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98" ht="20.25" customHeight="1"/>
    <row r="99" ht="20.25" customHeight="1"/>
    <row r="100" ht="20.25" customHeight="1"/>
    <row r="101" ht="20.25" customHeight="1"/>
    <row r="128" spans="3:57">
      <c r="C128" s="3"/>
      <c r="D128" s="3"/>
      <c r="E128" s="3"/>
      <c r="F128" s="3"/>
      <c r="G128" s="3"/>
      <c r="H128" s="3"/>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row>
    <row r="129" spans="3:57">
      <c r="C129" s="3"/>
      <c r="D129" s="3"/>
      <c r="E129" s="3"/>
      <c r="F129" s="3"/>
      <c r="G129" s="3"/>
      <c r="H129" s="3"/>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row>
    <row r="130" spans="3:57">
      <c r="C130" s="11"/>
      <c r="D130" s="11"/>
      <c r="E130" s="11"/>
      <c r="F130" s="11"/>
      <c r="G130" s="11"/>
      <c r="H130" s="11"/>
      <c r="I130" s="3"/>
      <c r="J130" s="3"/>
    </row>
    <row r="131" spans="3:57">
      <c r="C131" s="11"/>
      <c r="D131" s="11"/>
      <c r="E131" s="11"/>
      <c r="F131" s="11"/>
      <c r="G131" s="11"/>
      <c r="H131" s="11"/>
      <c r="I131" s="3"/>
      <c r="J131" s="3"/>
    </row>
    <row r="132" spans="3:57">
      <c r="C132" s="3"/>
      <c r="D132" s="3"/>
      <c r="E132" s="3"/>
      <c r="F132" s="3"/>
      <c r="G132" s="3"/>
      <c r="H132" s="3"/>
    </row>
    <row r="133" spans="3:57">
      <c r="C133" s="3"/>
      <c r="D133" s="3"/>
      <c r="E133" s="3"/>
      <c r="F133" s="3"/>
      <c r="G133" s="3"/>
      <c r="H133" s="3"/>
    </row>
    <row r="134" spans="3:57">
      <c r="C134" s="3"/>
      <c r="D134" s="3"/>
      <c r="E134" s="3"/>
      <c r="F134" s="3"/>
      <c r="G134" s="3"/>
      <c r="H134" s="3"/>
    </row>
    <row r="135" spans="3:57">
      <c r="C135" s="3"/>
      <c r="D135" s="3"/>
      <c r="E135" s="3"/>
      <c r="F135" s="3"/>
      <c r="G135" s="3"/>
      <c r="H135" s="3"/>
    </row>
  </sheetData>
  <sheetProtection insertRows="0" deleteRows="0"/>
  <mergeCells count="217">
    <mergeCell ref="BC4:BF4"/>
    <mergeCell ref="AY6:AZ6"/>
    <mergeCell ref="BC6:BD6"/>
    <mergeCell ref="BC8:BD8"/>
    <mergeCell ref="U12:V12"/>
    <mergeCell ref="BB13:BD13"/>
    <mergeCell ref="BF13:BH13"/>
    <mergeCell ref="AR1:BG1"/>
    <mergeCell ref="AA2:AB2"/>
    <mergeCell ref="AD2:AE2"/>
    <mergeCell ref="AH2:AI2"/>
    <mergeCell ref="AR2:BG2"/>
    <mergeCell ref="BC3:BF3"/>
    <mergeCell ref="AM13:AN13"/>
    <mergeCell ref="BC10:BD10"/>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AM14:AN14"/>
    <mergeCell ref="C24:E26"/>
    <mergeCell ref="H24:H26"/>
    <mergeCell ref="I24:L26"/>
    <mergeCell ref="M24:O26"/>
    <mergeCell ref="AZ24:BA24"/>
    <mergeCell ref="C21:E23"/>
    <mergeCell ref="H21:H23"/>
    <mergeCell ref="I21:L23"/>
    <mergeCell ref="M21:O23"/>
    <mergeCell ref="AZ21:BA21"/>
    <mergeCell ref="BB24:BC24"/>
    <mergeCell ref="BD24:BH26"/>
    <mergeCell ref="AZ25:BA25"/>
    <mergeCell ref="BB25:BC25"/>
    <mergeCell ref="AZ26:BA26"/>
    <mergeCell ref="BB26:BC26"/>
    <mergeCell ref="BD21:BH23"/>
    <mergeCell ref="AZ22:BA22"/>
    <mergeCell ref="BB22:BC22"/>
    <mergeCell ref="AZ23:BA23"/>
    <mergeCell ref="BB23:BC23"/>
    <mergeCell ref="BB21:BC21"/>
    <mergeCell ref="C30:E32"/>
    <mergeCell ref="H30:H32"/>
    <mergeCell ref="I30:L32"/>
    <mergeCell ref="M30:O32"/>
    <mergeCell ref="AZ30:BA30"/>
    <mergeCell ref="C27:E29"/>
    <mergeCell ref="H27:H29"/>
    <mergeCell ref="I27:L29"/>
    <mergeCell ref="M27:O29"/>
    <mergeCell ref="AZ27:BA27"/>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6:E38"/>
    <mergeCell ref="H36:H38"/>
    <mergeCell ref="I36:L38"/>
    <mergeCell ref="M36:O38"/>
    <mergeCell ref="AZ36:BA36"/>
    <mergeCell ref="C33:E35"/>
    <mergeCell ref="H33:H35"/>
    <mergeCell ref="I33:L35"/>
    <mergeCell ref="M33:O35"/>
    <mergeCell ref="AZ33:BA33"/>
    <mergeCell ref="BB36:BC36"/>
    <mergeCell ref="BD36:BH38"/>
    <mergeCell ref="AZ37:BA37"/>
    <mergeCell ref="BB37:BC37"/>
    <mergeCell ref="AZ38:BA38"/>
    <mergeCell ref="BB38:BC38"/>
    <mergeCell ref="BD33:BH35"/>
    <mergeCell ref="AZ34:BA34"/>
    <mergeCell ref="BB34:BC34"/>
    <mergeCell ref="AZ35:BA35"/>
    <mergeCell ref="BB35:BC35"/>
    <mergeCell ref="BB33:BC33"/>
    <mergeCell ref="C42:E44"/>
    <mergeCell ref="H42:H44"/>
    <mergeCell ref="I42:L44"/>
    <mergeCell ref="M42:O44"/>
    <mergeCell ref="AZ42:BA42"/>
    <mergeCell ref="C39:E41"/>
    <mergeCell ref="H39:H41"/>
    <mergeCell ref="I39:L41"/>
    <mergeCell ref="M39:O41"/>
    <mergeCell ref="AZ39:BA39"/>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8:E50"/>
    <mergeCell ref="H48:H50"/>
    <mergeCell ref="I48:L50"/>
    <mergeCell ref="M48:O50"/>
    <mergeCell ref="AZ48:BA48"/>
    <mergeCell ref="C45:E47"/>
    <mergeCell ref="H45:H47"/>
    <mergeCell ref="I45:L47"/>
    <mergeCell ref="M45:O47"/>
    <mergeCell ref="AZ45:BA45"/>
    <mergeCell ref="BB48:BC48"/>
    <mergeCell ref="BD48:BH50"/>
    <mergeCell ref="AZ49:BA49"/>
    <mergeCell ref="BB49:BC49"/>
    <mergeCell ref="AZ50:BA50"/>
    <mergeCell ref="BB50:BC50"/>
    <mergeCell ref="BD45:BH47"/>
    <mergeCell ref="AZ46:BA46"/>
    <mergeCell ref="BB46:BC46"/>
    <mergeCell ref="AZ47:BA47"/>
    <mergeCell ref="BB47:BC47"/>
    <mergeCell ref="BB45:BC45"/>
    <mergeCell ref="C54:E56"/>
    <mergeCell ref="H54:H56"/>
    <mergeCell ref="I54:L56"/>
    <mergeCell ref="M54:O56"/>
    <mergeCell ref="AZ54:BA54"/>
    <mergeCell ref="C51:E53"/>
    <mergeCell ref="H51:H53"/>
    <mergeCell ref="I51:L53"/>
    <mergeCell ref="M51:O53"/>
    <mergeCell ref="AZ51:BA51"/>
    <mergeCell ref="BB54:BC54"/>
    <mergeCell ref="BD54:BH56"/>
    <mergeCell ref="AZ55:BA55"/>
    <mergeCell ref="BB55:BC55"/>
    <mergeCell ref="AZ56:BA56"/>
    <mergeCell ref="BB56:BC56"/>
    <mergeCell ref="BD51:BH53"/>
    <mergeCell ref="AZ52:BA52"/>
    <mergeCell ref="BB52:BC52"/>
    <mergeCell ref="AZ53:BA53"/>
    <mergeCell ref="BB53:BC53"/>
    <mergeCell ref="BB51:BC51"/>
    <mergeCell ref="C60:E62"/>
    <mergeCell ref="H60:H62"/>
    <mergeCell ref="I60:L62"/>
    <mergeCell ref="M60:O62"/>
    <mergeCell ref="AZ60:BA60"/>
    <mergeCell ref="C57:E59"/>
    <mergeCell ref="H57:H59"/>
    <mergeCell ref="I57:L59"/>
    <mergeCell ref="M57:O59"/>
    <mergeCell ref="AZ57:BA57"/>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6:E68"/>
    <mergeCell ref="H66:H68"/>
    <mergeCell ref="I66:L68"/>
    <mergeCell ref="M66:O68"/>
    <mergeCell ref="AZ66:BA66"/>
    <mergeCell ref="C63:E65"/>
    <mergeCell ref="H63:H65"/>
    <mergeCell ref="I63:L65"/>
    <mergeCell ref="M63:O65"/>
    <mergeCell ref="AZ63:BA63"/>
    <mergeCell ref="BB66:BC66"/>
    <mergeCell ref="BD66:BH68"/>
    <mergeCell ref="AZ67:BA67"/>
    <mergeCell ref="BB67:BC67"/>
    <mergeCell ref="AZ68:BA68"/>
    <mergeCell ref="BB68:BC68"/>
    <mergeCell ref="BD63:BH65"/>
    <mergeCell ref="AZ64:BA64"/>
    <mergeCell ref="BB64:BC64"/>
    <mergeCell ref="AZ65:BA65"/>
    <mergeCell ref="BB65:BC65"/>
    <mergeCell ref="BB63:BC63"/>
    <mergeCell ref="B69:T69"/>
    <mergeCell ref="AZ69:BA71"/>
    <mergeCell ref="BB69:BH73"/>
    <mergeCell ref="B70:T70"/>
    <mergeCell ref="B71:T71"/>
    <mergeCell ref="B72:T72"/>
    <mergeCell ref="AZ72:BA72"/>
    <mergeCell ref="B73:T73"/>
    <mergeCell ref="AZ73:BA73"/>
  </mergeCells>
  <phoneticPr fontId="2"/>
  <conditionalFormatting sqref="U23:AY23">
    <cfRule type="expression" dxfId="32" priority="152">
      <formula>OR(U$69=$B22,U$70=$B22)</formula>
    </cfRule>
  </conditionalFormatting>
  <conditionalFormatting sqref="U26:AY26">
    <cfRule type="expression" dxfId="31" priority="142">
      <formula>OR(U$69=$B25,U$70=$B25)</formula>
    </cfRule>
  </conditionalFormatting>
  <conditionalFormatting sqref="U29:AY29">
    <cfRule type="expression" dxfId="30" priority="132">
      <formula>OR(U$69=$B28,U$70=$B28)</formula>
    </cfRule>
  </conditionalFormatting>
  <conditionalFormatting sqref="U32:AY32">
    <cfRule type="expression" dxfId="29" priority="122">
      <formula>OR(U$69=$B31,U$70=$B31)</formula>
    </cfRule>
  </conditionalFormatting>
  <conditionalFormatting sqref="U35:AY35">
    <cfRule type="expression" dxfId="28" priority="112">
      <formula>OR(U$69=$B34,U$70=$B34)</formula>
    </cfRule>
  </conditionalFormatting>
  <conditionalFormatting sqref="U38:AY38">
    <cfRule type="expression" dxfId="27" priority="102">
      <formula>OR(U$69=$B37,U$70=$B37)</formula>
    </cfRule>
  </conditionalFormatting>
  <conditionalFormatting sqref="U41:AY41">
    <cfRule type="expression" dxfId="26" priority="92">
      <formula>OR(U$69=$B40,U$70=$B40)</formula>
    </cfRule>
  </conditionalFormatting>
  <conditionalFormatting sqref="U44:AY44">
    <cfRule type="expression" dxfId="25" priority="82">
      <formula>OR(U$69=$B43,U$70=$B43)</formula>
    </cfRule>
  </conditionalFormatting>
  <conditionalFormatting sqref="U47:AY47">
    <cfRule type="expression" dxfId="24" priority="72">
      <formula>OR(U$69=$B46,U$70=$B46)</formula>
    </cfRule>
  </conditionalFormatting>
  <conditionalFormatting sqref="U50:AY50">
    <cfRule type="expression" dxfId="23" priority="62">
      <formula>OR(U$69=$B49,U$70=$B49)</formula>
    </cfRule>
  </conditionalFormatting>
  <conditionalFormatting sqref="U53:AY53">
    <cfRule type="expression" dxfId="22" priority="52">
      <formula>OR(U$69=$B52,U$70=$B52)</formula>
    </cfRule>
  </conditionalFormatting>
  <conditionalFormatting sqref="U56:AY56">
    <cfRule type="expression" dxfId="21" priority="42">
      <formula>OR(U$69=$B55,U$70=$B55)</formula>
    </cfRule>
  </conditionalFormatting>
  <conditionalFormatting sqref="U59:AY59">
    <cfRule type="expression" dxfId="20" priority="32">
      <formula>OR(U$69=$B58,U$70=$B58)</formula>
    </cfRule>
  </conditionalFormatting>
  <conditionalFormatting sqref="U62:AY62">
    <cfRule type="expression" dxfId="19" priority="22">
      <formula>OR(U$69=$B61,U$70=$B61)</formula>
    </cfRule>
  </conditionalFormatting>
  <conditionalFormatting sqref="U65:AY65">
    <cfRule type="expression" dxfId="18" priority="12">
      <formula>OR(U$69=$B64,U$70=$B64)</formula>
    </cfRule>
  </conditionalFormatting>
  <conditionalFormatting sqref="U68:AY68">
    <cfRule type="expression" dxfId="17" priority="2">
      <formula>OR(U$69=$B67,U$70=$B67)</formula>
    </cfRule>
  </conditionalFormatting>
  <conditionalFormatting sqref="U69:BA73">
    <cfRule type="expression" dxfId="16" priority="255">
      <formula>INDIRECT(ADDRESS(ROW(),COLUMN()))=TRUNC(INDIRECT(ADDRESS(ROW(),COLUMN())))</formula>
    </cfRule>
  </conditionalFormatting>
  <conditionalFormatting sqref="U22:BC23">
    <cfRule type="expression" dxfId="15" priority="151">
      <formula>INDIRECT(ADDRESS(ROW(),COLUMN()))=TRUNC(INDIRECT(ADDRESS(ROW(),COLUMN())))</formula>
    </cfRule>
  </conditionalFormatting>
  <conditionalFormatting sqref="U25:BC26">
    <cfRule type="expression" dxfId="14" priority="141">
      <formula>INDIRECT(ADDRESS(ROW(),COLUMN()))=TRUNC(INDIRECT(ADDRESS(ROW(),COLUMN())))</formula>
    </cfRule>
  </conditionalFormatting>
  <conditionalFormatting sqref="U28:BC29">
    <cfRule type="expression" dxfId="13" priority="131">
      <formula>INDIRECT(ADDRESS(ROW(),COLUMN()))=TRUNC(INDIRECT(ADDRESS(ROW(),COLUMN())))</formula>
    </cfRule>
  </conditionalFormatting>
  <conditionalFormatting sqref="U31:BC32">
    <cfRule type="expression" dxfId="12" priority="121">
      <formula>INDIRECT(ADDRESS(ROW(),COLUMN()))=TRUNC(INDIRECT(ADDRESS(ROW(),COLUMN())))</formula>
    </cfRule>
  </conditionalFormatting>
  <conditionalFormatting sqref="U34:BC35">
    <cfRule type="expression" dxfId="11" priority="111">
      <formula>INDIRECT(ADDRESS(ROW(),COLUMN()))=TRUNC(INDIRECT(ADDRESS(ROW(),COLUMN())))</formula>
    </cfRule>
  </conditionalFormatting>
  <conditionalFormatting sqref="U37:BC38">
    <cfRule type="expression" dxfId="10" priority="101">
      <formula>INDIRECT(ADDRESS(ROW(),COLUMN()))=TRUNC(INDIRECT(ADDRESS(ROW(),COLUMN())))</formula>
    </cfRule>
  </conditionalFormatting>
  <conditionalFormatting sqref="U40:BC41">
    <cfRule type="expression" dxfId="9" priority="91">
      <formula>INDIRECT(ADDRESS(ROW(),COLUMN()))=TRUNC(INDIRECT(ADDRESS(ROW(),COLUMN())))</formula>
    </cfRule>
  </conditionalFormatting>
  <conditionalFormatting sqref="U43:BC44">
    <cfRule type="expression" dxfId="8" priority="81">
      <formula>INDIRECT(ADDRESS(ROW(),COLUMN()))=TRUNC(INDIRECT(ADDRESS(ROW(),COLUMN())))</formula>
    </cfRule>
  </conditionalFormatting>
  <conditionalFormatting sqref="U46:BC47">
    <cfRule type="expression" dxfId="7" priority="71">
      <formula>INDIRECT(ADDRESS(ROW(),COLUMN()))=TRUNC(INDIRECT(ADDRESS(ROW(),COLUMN())))</formula>
    </cfRule>
  </conditionalFormatting>
  <conditionalFormatting sqref="U49:BC50">
    <cfRule type="expression" dxfId="6" priority="61">
      <formula>INDIRECT(ADDRESS(ROW(),COLUMN()))=TRUNC(INDIRECT(ADDRESS(ROW(),COLUMN())))</formula>
    </cfRule>
  </conditionalFormatting>
  <conditionalFormatting sqref="U52:BC53">
    <cfRule type="expression" dxfId="5" priority="51">
      <formula>INDIRECT(ADDRESS(ROW(),COLUMN()))=TRUNC(INDIRECT(ADDRESS(ROW(),COLUMN())))</formula>
    </cfRule>
  </conditionalFormatting>
  <conditionalFormatting sqref="U55:BC56">
    <cfRule type="expression" dxfId="4" priority="41">
      <formula>INDIRECT(ADDRESS(ROW(),COLUMN()))=TRUNC(INDIRECT(ADDRESS(ROW(),COLUMN())))</formula>
    </cfRule>
  </conditionalFormatting>
  <conditionalFormatting sqref="U58:BC59">
    <cfRule type="expression" dxfId="3" priority="31">
      <formula>INDIRECT(ADDRESS(ROW(),COLUMN()))=TRUNC(INDIRECT(ADDRESS(ROW(),COLUMN())))</formula>
    </cfRule>
  </conditionalFormatting>
  <conditionalFormatting sqref="U61:BC62">
    <cfRule type="expression" dxfId="2" priority="21">
      <formula>INDIRECT(ADDRESS(ROW(),COLUMN()))=TRUNC(INDIRECT(ADDRESS(ROW(),COLUMN())))</formula>
    </cfRule>
  </conditionalFormatting>
  <conditionalFormatting sqref="U64:BC65">
    <cfRule type="expression" dxfId="1" priority="11">
      <formula>INDIRECT(ADDRESS(ROW(),COLUMN()))=TRUNC(INDIRECT(ADDRESS(ROW(),COLUMN())))</formula>
    </cfRule>
  </conditionalFormatting>
  <conditionalFormatting sqref="U67:BC68">
    <cfRule type="expression" dxfId="0" priority="1">
      <formula>INDIRECT(ADDRESS(ROW(),COLUMN()))=TRUNC(INDIRECT(ADDRESS(ROW(),COLUMN())))</formula>
    </cfRule>
  </conditionalFormatting>
  <dataValidations count="9">
    <dataValidation type="list" allowBlank="1" showInputMessage="1" showErrorMessage="1" sqref="BC4:BF4" xr:uid="{00000000-0002-0000-1700-000000000000}">
      <formula1>"予定,実績,予定・実績"</formula1>
    </dataValidation>
    <dataValidation type="list" allowBlank="1" showInputMessage="1" showErrorMessage="1" sqref="AD3:AD4" xr:uid="{00000000-0002-0000-1700-000001000000}">
      <formula1>#REF!</formula1>
    </dataValidation>
    <dataValidation type="decimal" allowBlank="1" showInputMessage="1" showErrorMessage="1" error="入力可能範囲　32～40" sqref="AY6:AZ6" xr:uid="{00000000-0002-0000-1700-000002000000}">
      <formula1>32</formula1>
      <formula2>40</formula2>
    </dataValidation>
    <dataValidation type="list" allowBlank="1" showInputMessage="1" showErrorMessage="1" sqref="BC3:BF3" xr:uid="{00000000-0002-0000-1700-000003000000}">
      <formula1>"４週,暦月"</formula1>
    </dataValidation>
    <dataValidation type="list" allowBlank="1" showInputMessage="1" sqref="C21:E68" xr:uid="{00000000-0002-0000-1700-000004000000}">
      <formula1>職種</formula1>
    </dataValidation>
    <dataValidation type="list" allowBlank="1" showInputMessage="1" sqref="H21:H68" xr:uid="{00000000-0002-0000-1700-000005000000}">
      <formula1>"A, B, C, D"</formula1>
    </dataValidation>
    <dataValidation type="list" errorStyle="warning" allowBlank="1" showInputMessage="1" error="リストにない場合のみ、入力してください。" sqref="I21:L68" xr:uid="{00000000-0002-0000-1700-000006000000}">
      <formula1>INDIRECT(C21)</formula1>
    </dataValidation>
    <dataValidation type="list" allowBlank="1" showInputMessage="1" sqref="U21:AY21 U24:AY24 U27:AY27 U30:AY30 U33:AY33 U36:AY36 U39:AY39 U42:AY42 U45:AY45 U48:AY48 U51:AY51 U54:AY54 U57:AY57 U60:AY60 U63:AY63 U66:AY66" xr:uid="{00000000-0002-0000-1700-000007000000}">
      <formula1>シフト記号表</formula1>
    </dataValidation>
    <dataValidation allowBlank="1" showInputMessage="1" showErrorMessage="1" error="入力可能範囲　32～40" sqref="BC10" xr:uid="{00000000-0002-0000-1700-000008000000}"/>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5"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1700-000009000000}">
          <x14:formula1>
            <xm:f>プルダウン・リスト!$C$4:$C$10</xm:f>
          </x14:formula1>
          <xm:sqref>AR1:BG1</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AB52"/>
  <sheetViews>
    <sheetView view="pageBreakPreview" zoomScale="60" zoomScaleNormal="100" workbookViewId="0"/>
  </sheetViews>
  <sheetFormatPr defaultColWidth="9" defaultRowHeight="25.5"/>
  <cols>
    <col min="1" max="1" width="1.625" style="113" customWidth="1"/>
    <col min="2" max="2" width="5.625" style="112" customWidth="1"/>
    <col min="3" max="3" width="10.625" style="112" customWidth="1"/>
    <col min="4" max="4" width="10.625" style="112" hidden="1" customWidth="1"/>
    <col min="5" max="5" width="3.375" style="112" bestFit="1" customWidth="1"/>
    <col min="6" max="6" width="15.625" style="113" customWidth="1"/>
    <col min="7" max="7" width="3.375" style="113" bestFit="1" customWidth="1"/>
    <col min="8" max="8" width="15.625" style="113" customWidth="1"/>
    <col min="9" max="9" width="3.375" style="113" bestFit="1" customWidth="1"/>
    <col min="10" max="10" width="15.625" style="112" customWidth="1"/>
    <col min="11" max="11" width="3.375" style="113" bestFit="1" customWidth="1"/>
    <col min="12" max="12" width="15.625" style="113" customWidth="1"/>
    <col min="13" max="13" width="5" style="113" customWidth="1"/>
    <col min="14" max="14" width="15.625" style="113" customWidth="1"/>
    <col min="15" max="15" width="3.375" style="113" customWidth="1"/>
    <col min="16" max="16" width="15.625" style="113" customWidth="1"/>
    <col min="17" max="17" width="3.375" style="113" customWidth="1"/>
    <col min="18" max="18" width="15.625" style="113" customWidth="1"/>
    <col min="19" max="19" width="3.375" style="113" customWidth="1"/>
    <col min="20" max="20" width="15.625" style="113" customWidth="1"/>
    <col min="21" max="21" width="3.375" style="113" customWidth="1"/>
    <col min="22" max="22" width="15.625" style="113" customWidth="1"/>
    <col min="23" max="23" width="3.375" style="113" customWidth="1"/>
    <col min="24" max="24" width="15.625" style="113" customWidth="1"/>
    <col min="25" max="25" width="3.375" style="113" customWidth="1"/>
    <col min="26" max="26" width="15.625" style="113" customWidth="1"/>
    <col min="27" max="27" width="3.375" style="113" customWidth="1"/>
    <col min="28" max="28" width="50.625" style="113" customWidth="1"/>
    <col min="29" max="16384" width="9" style="113"/>
  </cols>
  <sheetData>
    <row r="1" spans="2:28">
      <c r="B1" s="111" t="s">
        <v>32</v>
      </c>
    </row>
    <row r="2" spans="2:28">
      <c r="B2" s="114" t="s">
        <v>33</v>
      </c>
      <c r="F2" s="115"/>
      <c r="J2" s="116"/>
    </row>
    <row r="3" spans="2:28">
      <c r="B3" s="115" t="s">
        <v>139</v>
      </c>
      <c r="F3" s="116" t="s">
        <v>140</v>
      </c>
      <c r="J3" s="116"/>
    </row>
    <row r="4" spans="2:28">
      <c r="B4" s="114"/>
      <c r="F4" s="1297" t="s">
        <v>34</v>
      </c>
      <c r="G4" s="1297"/>
      <c r="H4" s="1297"/>
      <c r="I4" s="1297"/>
      <c r="J4" s="1297"/>
      <c r="K4" s="1297"/>
      <c r="L4" s="1297"/>
      <c r="N4" s="1297" t="s">
        <v>65</v>
      </c>
      <c r="O4" s="1297"/>
      <c r="P4" s="1297"/>
      <c r="R4" s="1297" t="s">
        <v>64</v>
      </c>
      <c r="S4" s="1297"/>
      <c r="T4" s="1297"/>
      <c r="U4" s="1297"/>
      <c r="V4" s="1297"/>
      <c r="W4" s="1297"/>
      <c r="X4" s="1297"/>
      <c r="Z4" s="129" t="s">
        <v>74</v>
      </c>
      <c r="AB4" s="1297" t="s">
        <v>171</v>
      </c>
    </row>
    <row r="5" spans="2:28">
      <c r="B5" s="112" t="s">
        <v>20</v>
      </c>
      <c r="C5" s="112" t="s">
        <v>4</v>
      </c>
      <c r="F5" s="112" t="s">
        <v>167</v>
      </c>
      <c r="G5" s="112"/>
      <c r="H5" s="112" t="s">
        <v>168</v>
      </c>
      <c r="J5" s="112" t="s">
        <v>35</v>
      </c>
      <c r="L5" s="112" t="s">
        <v>34</v>
      </c>
      <c r="N5" s="112" t="s">
        <v>169</v>
      </c>
      <c r="P5" s="112" t="s">
        <v>170</v>
      </c>
      <c r="R5" s="112" t="s">
        <v>169</v>
      </c>
      <c r="T5" s="112" t="s">
        <v>170</v>
      </c>
      <c r="V5" s="112" t="s">
        <v>35</v>
      </c>
      <c r="X5" s="112" t="s">
        <v>34</v>
      </c>
      <c r="Z5" s="130" t="s">
        <v>75</v>
      </c>
      <c r="AB5" s="1297"/>
    </row>
    <row r="6" spans="2:28">
      <c r="B6" s="117">
        <v>1</v>
      </c>
      <c r="C6" s="118" t="s">
        <v>38</v>
      </c>
      <c r="D6" s="132" t="str">
        <f>C6</f>
        <v>a</v>
      </c>
      <c r="E6" s="117" t="s">
        <v>16</v>
      </c>
      <c r="F6" s="119"/>
      <c r="G6" s="117" t="s">
        <v>17</v>
      </c>
      <c r="H6" s="119"/>
      <c r="I6" s="120" t="s">
        <v>37</v>
      </c>
      <c r="J6" s="119">
        <v>0</v>
      </c>
      <c r="K6" s="121" t="s">
        <v>2</v>
      </c>
      <c r="L6" s="124" t="str">
        <f>IF(OR(F6="",H6=""),"",(H6+IF(F6&gt;H6,1,0)-F6-J6)*24)</f>
        <v/>
      </c>
      <c r="N6" s="119">
        <v>0.29166666666666669</v>
      </c>
      <c r="O6" s="112" t="s">
        <v>17</v>
      </c>
      <c r="P6" s="119">
        <v>0.83333333333333337</v>
      </c>
      <c r="R6" s="125" t="str">
        <f t="shared" ref="R6:R22" si="0">IF(F6="","",IF(F6&lt;N6,N6,IF(F6&gt;=P6,"",F6)))</f>
        <v/>
      </c>
      <c r="S6" s="112" t="s">
        <v>17</v>
      </c>
      <c r="T6" s="125" t="str">
        <f t="shared" ref="T6:T22" si="1">IF(H6="","",IF(H6&gt;F6,IF(H6&lt;P6,H6,P6),P6))</f>
        <v/>
      </c>
      <c r="U6" s="123" t="s">
        <v>37</v>
      </c>
      <c r="V6" s="119">
        <v>0</v>
      </c>
      <c r="W6" s="113" t="s">
        <v>2</v>
      </c>
      <c r="X6" s="124" t="str">
        <f>IF(R6="","",IF((T6+IF(R6&gt;T6,1,0)-R6-V6)*24=0,"",(T6+IF(R6&gt;T6,1,0)-R6-V6)*24))</f>
        <v/>
      </c>
      <c r="Z6" s="124" t="str">
        <f>IF(X6="",L6,IF(OR(L6-X6=0,L6-X6&lt;0),"-",L6-X6))</f>
        <v/>
      </c>
      <c r="AB6" s="131"/>
    </row>
    <row r="7" spans="2:28">
      <c r="B7" s="117">
        <v>2</v>
      </c>
      <c r="C7" s="118" t="s">
        <v>39</v>
      </c>
      <c r="D7" s="132" t="str">
        <f t="shared" ref="D7:D38" si="2">C7</f>
        <v>b</v>
      </c>
      <c r="E7" s="117" t="s">
        <v>16</v>
      </c>
      <c r="F7" s="119"/>
      <c r="G7" s="117" t="s">
        <v>17</v>
      </c>
      <c r="H7" s="119"/>
      <c r="I7" s="120" t="s">
        <v>37</v>
      </c>
      <c r="J7" s="119">
        <v>0</v>
      </c>
      <c r="K7" s="121" t="s">
        <v>2</v>
      </c>
      <c r="L7" s="124" t="str">
        <f>IF(OR(F7="",H7=""),"",(H7+IF(F7&gt;H7,1,0)-F7-J7)*24)</f>
        <v/>
      </c>
      <c r="N7" s="122">
        <f>$N$6</f>
        <v>0.29166666666666669</v>
      </c>
      <c r="O7" s="112" t="s">
        <v>17</v>
      </c>
      <c r="P7" s="122">
        <f>$P$6</f>
        <v>0.83333333333333337</v>
      </c>
      <c r="R7" s="125" t="str">
        <f t="shared" si="0"/>
        <v/>
      </c>
      <c r="S7" s="112" t="s">
        <v>17</v>
      </c>
      <c r="T7" s="125" t="str">
        <f t="shared" si="1"/>
        <v/>
      </c>
      <c r="U7" s="123" t="s">
        <v>37</v>
      </c>
      <c r="V7" s="119">
        <v>0</v>
      </c>
      <c r="W7" s="113" t="s">
        <v>2</v>
      </c>
      <c r="X7" s="124" t="str">
        <f>IF(R7="","",IF((T7+IF(R7&gt;T7,1,0)-R7-V7)*24=0,"",(T7+IF(R7&gt;T7,1,0)-R7-V7)*24))</f>
        <v/>
      </c>
      <c r="Z7" s="124" t="str">
        <f>IF(X7="",L7,IF(OR(L7-X7=0,L7-X7&lt;0),"-",L7-X7))</f>
        <v/>
      </c>
      <c r="AB7" s="131"/>
    </row>
    <row r="8" spans="2:28">
      <c r="B8" s="117">
        <v>3</v>
      </c>
      <c r="C8" s="118" t="s">
        <v>40</v>
      </c>
      <c r="D8" s="132" t="str">
        <f t="shared" si="2"/>
        <v>c</v>
      </c>
      <c r="E8" s="117" t="s">
        <v>16</v>
      </c>
      <c r="F8" s="119"/>
      <c r="G8" s="117" t="s">
        <v>17</v>
      </c>
      <c r="H8" s="119"/>
      <c r="I8" s="120" t="s">
        <v>37</v>
      </c>
      <c r="J8" s="119">
        <v>0</v>
      </c>
      <c r="K8" s="121" t="s">
        <v>2</v>
      </c>
      <c r="L8" s="124" t="str">
        <f>IF(OR(F8="",H8=""),"",(H8+IF(F8&gt;H8,1,0)-F8-J8)*24)</f>
        <v/>
      </c>
      <c r="N8" s="122">
        <f t="shared" ref="N8:N22" si="3">$N$6</f>
        <v>0.29166666666666669</v>
      </c>
      <c r="O8" s="112" t="s">
        <v>17</v>
      </c>
      <c r="P8" s="122">
        <f t="shared" ref="P8:P22" si="4">$P$6</f>
        <v>0.83333333333333337</v>
      </c>
      <c r="R8" s="125" t="str">
        <f t="shared" si="0"/>
        <v/>
      </c>
      <c r="S8" s="112" t="s">
        <v>17</v>
      </c>
      <c r="T8" s="125" t="str">
        <f t="shared" si="1"/>
        <v/>
      </c>
      <c r="U8" s="123" t="s">
        <v>37</v>
      </c>
      <c r="V8" s="119">
        <v>0</v>
      </c>
      <c r="W8" s="113" t="s">
        <v>2</v>
      </c>
      <c r="X8" s="124" t="str">
        <f>IF(R8="","",IF((T8+IF(R8&gt;T8,1,0)-R8-V8)*24=0,"",(T8+IF(R8&gt;T8,1,0)-R8-V8)*24))</f>
        <v/>
      </c>
      <c r="Z8" s="124" t="str">
        <f>IF(X8="",L8,IF(OR(L8-X8=0,L8-X8&lt;0),"-",L8-X8))</f>
        <v/>
      </c>
      <c r="AB8" s="131"/>
    </row>
    <row r="9" spans="2:28">
      <c r="B9" s="117">
        <v>4</v>
      </c>
      <c r="C9" s="118" t="s">
        <v>41</v>
      </c>
      <c r="D9" s="132" t="str">
        <f t="shared" si="2"/>
        <v>d</v>
      </c>
      <c r="E9" s="117" t="s">
        <v>16</v>
      </c>
      <c r="F9" s="119"/>
      <c r="G9" s="117" t="s">
        <v>17</v>
      </c>
      <c r="H9" s="119"/>
      <c r="I9" s="120" t="s">
        <v>37</v>
      </c>
      <c r="J9" s="119">
        <v>0</v>
      </c>
      <c r="K9" s="121" t="s">
        <v>2</v>
      </c>
      <c r="L9" s="124" t="str">
        <f>IF(OR(F9="",H9=""),"",(H9+IF(F9&gt;H9,1,0)-F9-J9)*24)</f>
        <v/>
      </c>
      <c r="N9" s="122">
        <f t="shared" si="3"/>
        <v>0.29166666666666669</v>
      </c>
      <c r="O9" s="112" t="s">
        <v>17</v>
      </c>
      <c r="P9" s="122">
        <f t="shared" si="4"/>
        <v>0.83333333333333337</v>
      </c>
      <c r="R9" s="125" t="str">
        <f t="shared" si="0"/>
        <v/>
      </c>
      <c r="S9" s="112" t="s">
        <v>17</v>
      </c>
      <c r="T9" s="125" t="str">
        <f t="shared" si="1"/>
        <v/>
      </c>
      <c r="U9" s="123" t="s">
        <v>37</v>
      </c>
      <c r="V9" s="119">
        <v>0</v>
      </c>
      <c r="W9" s="113" t="s">
        <v>2</v>
      </c>
      <c r="X9" s="124" t="str">
        <f>IF(R9="","",IF((T9+IF(R9&gt;T9,1,0)-R9-V9)*24=0,"",(T9+IF(R9&gt;T9,1,0)-R9-V9)*24))</f>
        <v/>
      </c>
      <c r="Z9" s="124" t="str">
        <f>IF(X9="",L9,IF(OR(L9-X9=0,L9-X9&lt;0),"-",L9-X9))</f>
        <v/>
      </c>
      <c r="AB9" s="131"/>
    </row>
    <row r="10" spans="2:28">
      <c r="B10" s="117">
        <v>5</v>
      </c>
      <c r="C10" s="118" t="s">
        <v>42</v>
      </c>
      <c r="D10" s="132" t="str">
        <f t="shared" si="2"/>
        <v>e</v>
      </c>
      <c r="E10" s="117" t="s">
        <v>16</v>
      </c>
      <c r="F10" s="119"/>
      <c r="G10" s="117" t="s">
        <v>17</v>
      </c>
      <c r="H10" s="119"/>
      <c r="I10" s="120" t="s">
        <v>37</v>
      </c>
      <c r="J10" s="119">
        <v>0</v>
      </c>
      <c r="K10" s="121" t="s">
        <v>2</v>
      </c>
      <c r="L10" s="124" t="str">
        <f t="shared" ref="L10:L22" si="5">IF(OR(F10="",H10=""),"",(H10+IF(F10&gt;H10,1,0)-F10-J10)*24)</f>
        <v/>
      </c>
      <c r="N10" s="122">
        <f t="shared" si="3"/>
        <v>0.29166666666666669</v>
      </c>
      <c r="O10" s="112" t="s">
        <v>17</v>
      </c>
      <c r="P10" s="122">
        <f t="shared" si="4"/>
        <v>0.83333333333333337</v>
      </c>
      <c r="R10" s="125" t="str">
        <f t="shared" si="0"/>
        <v/>
      </c>
      <c r="S10" s="112" t="s">
        <v>17</v>
      </c>
      <c r="T10" s="125" t="str">
        <f t="shared" si="1"/>
        <v/>
      </c>
      <c r="U10" s="123" t="s">
        <v>37</v>
      </c>
      <c r="V10" s="119">
        <v>0</v>
      </c>
      <c r="W10" s="113" t="s">
        <v>2</v>
      </c>
      <c r="X10" s="124" t="str">
        <f t="shared" ref="X10:X22" si="6">IF(R10="","",IF((T10+IF(R10&gt;T10,1,0)-R10-V10)*24=0,"",(T10+IF(R10&gt;T10,1,0)-R10-V10)*24))</f>
        <v/>
      </c>
      <c r="Z10" s="124" t="str">
        <f t="shared" ref="Z10:Z22" si="7">IF(X10="",L10,IF(OR(L10-X10=0,L10-X10&lt;0),"-",L10-X10))</f>
        <v/>
      </c>
      <c r="AB10" s="131"/>
    </row>
    <row r="11" spans="2:28">
      <c r="B11" s="117">
        <v>6</v>
      </c>
      <c r="C11" s="118" t="s">
        <v>43</v>
      </c>
      <c r="D11" s="132" t="str">
        <f t="shared" si="2"/>
        <v>f</v>
      </c>
      <c r="E11" s="117" t="s">
        <v>16</v>
      </c>
      <c r="F11" s="119"/>
      <c r="G11" s="117" t="s">
        <v>17</v>
      </c>
      <c r="H11" s="119"/>
      <c r="I11" s="120" t="s">
        <v>37</v>
      </c>
      <c r="J11" s="119">
        <v>0</v>
      </c>
      <c r="K11" s="121" t="s">
        <v>2</v>
      </c>
      <c r="L11" s="124" t="str">
        <f t="shared" si="5"/>
        <v/>
      </c>
      <c r="N11" s="122">
        <f t="shared" si="3"/>
        <v>0.29166666666666669</v>
      </c>
      <c r="O11" s="112" t="s">
        <v>17</v>
      </c>
      <c r="P11" s="122">
        <f t="shared" si="4"/>
        <v>0.83333333333333337</v>
      </c>
      <c r="R11" s="125" t="str">
        <f t="shared" si="0"/>
        <v/>
      </c>
      <c r="S11" s="112" t="s">
        <v>17</v>
      </c>
      <c r="T11" s="125" t="str">
        <f t="shared" si="1"/>
        <v/>
      </c>
      <c r="U11" s="123" t="s">
        <v>37</v>
      </c>
      <c r="V11" s="119">
        <v>0</v>
      </c>
      <c r="W11" s="113" t="s">
        <v>2</v>
      </c>
      <c r="X11" s="124" t="str">
        <f t="shared" si="6"/>
        <v/>
      </c>
      <c r="Z11" s="124" t="str">
        <f t="shared" si="7"/>
        <v/>
      </c>
      <c r="AB11" s="131"/>
    </row>
    <row r="12" spans="2:28">
      <c r="B12" s="117">
        <v>7</v>
      </c>
      <c r="C12" s="118" t="s">
        <v>44</v>
      </c>
      <c r="D12" s="132" t="str">
        <f t="shared" si="2"/>
        <v>g</v>
      </c>
      <c r="E12" s="117" t="s">
        <v>16</v>
      </c>
      <c r="F12" s="119"/>
      <c r="G12" s="117" t="s">
        <v>17</v>
      </c>
      <c r="H12" s="119"/>
      <c r="I12" s="120" t="s">
        <v>37</v>
      </c>
      <c r="J12" s="119">
        <v>0</v>
      </c>
      <c r="K12" s="121" t="s">
        <v>2</v>
      </c>
      <c r="L12" s="124" t="str">
        <f t="shared" si="5"/>
        <v/>
      </c>
      <c r="N12" s="122">
        <f t="shared" si="3"/>
        <v>0.29166666666666669</v>
      </c>
      <c r="O12" s="112" t="s">
        <v>17</v>
      </c>
      <c r="P12" s="122">
        <f t="shared" si="4"/>
        <v>0.83333333333333337</v>
      </c>
      <c r="R12" s="125" t="str">
        <f t="shared" si="0"/>
        <v/>
      </c>
      <c r="S12" s="112" t="s">
        <v>17</v>
      </c>
      <c r="T12" s="125" t="str">
        <f t="shared" si="1"/>
        <v/>
      </c>
      <c r="U12" s="123" t="s">
        <v>37</v>
      </c>
      <c r="V12" s="119">
        <v>0</v>
      </c>
      <c r="W12" s="113" t="s">
        <v>2</v>
      </c>
      <c r="X12" s="124" t="str">
        <f t="shared" si="6"/>
        <v/>
      </c>
      <c r="Z12" s="124" t="str">
        <f t="shared" si="7"/>
        <v/>
      </c>
      <c r="AB12" s="131"/>
    </row>
    <row r="13" spans="2:28">
      <c r="B13" s="117">
        <v>8</v>
      </c>
      <c r="C13" s="118" t="s">
        <v>45</v>
      </c>
      <c r="D13" s="132" t="str">
        <f t="shared" si="2"/>
        <v>h</v>
      </c>
      <c r="E13" s="117" t="s">
        <v>16</v>
      </c>
      <c r="F13" s="119"/>
      <c r="G13" s="117" t="s">
        <v>17</v>
      </c>
      <c r="H13" s="119"/>
      <c r="I13" s="120" t="s">
        <v>37</v>
      </c>
      <c r="J13" s="119">
        <v>0</v>
      </c>
      <c r="K13" s="121" t="s">
        <v>2</v>
      </c>
      <c r="L13" s="124" t="str">
        <f t="shared" si="5"/>
        <v/>
      </c>
      <c r="N13" s="122">
        <f t="shared" si="3"/>
        <v>0.29166666666666669</v>
      </c>
      <c r="O13" s="112" t="s">
        <v>17</v>
      </c>
      <c r="P13" s="122">
        <f t="shared" si="4"/>
        <v>0.83333333333333337</v>
      </c>
      <c r="R13" s="125" t="str">
        <f t="shared" si="0"/>
        <v/>
      </c>
      <c r="S13" s="112" t="s">
        <v>17</v>
      </c>
      <c r="T13" s="125" t="str">
        <f t="shared" si="1"/>
        <v/>
      </c>
      <c r="U13" s="123" t="s">
        <v>37</v>
      </c>
      <c r="V13" s="119">
        <v>0</v>
      </c>
      <c r="W13" s="113" t="s">
        <v>2</v>
      </c>
      <c r="X13" s="124" t="str">
        <f t="shared" si="6"/>
        <v/>
      </c>
      <c r="Z13" s="124" t="str">
        <f t="shared" si="7"/>
        <v/>
      </c>
      <c r="AB13" s="131"/>
    </row>
    <row r="14" spans="2:28">
      <c r="B14" s="117">
        <v>9</v>
      </c>
      <c r="C14" s="118" t="s">
        <v>46</v>
      </c>
      <c r="D14" s="132" t="str">
        <f t="shared" si="2"/>
        <v>i</v>
      </c>
      <c r="E14" s="117" t="s">
        <v>16</v>
      </c>
      <c r="F14" s="119"/>
      <c r="G14" s="117" t="s">
        <v>17</v>
      </c>
      <c r="H14" s="119"/>
      <c r="I14" s="120" t="s">
        <v>37</v>
      </c>
      <c r="J14" s="119">
        <v>0</v>
      </c>
      <c r="K14" s="121" t="s">
        <v>2</v>
      </c>
      <c r="L14" s="124" t="str">
        <f t="shared" si="5"/>
        <v/>
      </c>
      <c r="N14" s="122">
        <f t="shared" si="3"/>
        <v>0.29166666666666669</v>
      </c>
      <c r="O14" s="112" t="s">
        <v>17</v>
      </c>
      <c r="P14" s="122">
        <f t="shared" si="4"/>
        <v>0.83333333333333337</v>
      </c>
      <c r="R14" s="125" t="str">
        <f t="shared" si="0"/>
        <v/>
      </c>
      <c r="S14" s="112" t="s">
        <v>17</v>
      </c>
      <c r="T14" s="125" t="str">
        <f t="shared" si="1"/>
        <v/>
      </c>
      <c r="U14" s="123" t="s">
        <v>37</v>
      </c>
      <c r="V14" s="119">
        <v>0</v>
      </c>
      <c r="W14" s="113" t="s">
        <v>2</v>
      </c>
      <c r="X14" s="124" t="str">
        <f t="shared" si="6"/>
        <v/>
      </c>
      <c r="Z14" s="124" t="str">
        <f t="shared" si="7"/>
        <v/>
      </c>
      <c r="AB14" s="131"/>
    </row>
    <row r="15" spans="2:28">
      <c r="B15" s="117">
        <v>10</v>
      </c>
      <c r="C15" s="118" t="s">
        <v>47</v>
      </c>
      <c r="D15" s="132" t="str">
        <f t="shared" si="2"/>
        <v>j</v>
      </c>
      <c r="E15" s="117" t="s">
        <v>16</v>
      </c>
      <c r="F15" s="119"/>
      <c r="G15" s="117" t="s">
        <v>17</v>
      </c>
      <c r="H15" s="119"/>
      <c r="I15" s="120" t="s">
        <v>37</v>
      </c>
      <c r="J15" s="119">
        <v>0</v>
      </c>
      <c r="K15" s="121" t="s">
        <v>2</v>
      </c>
      <c r="L15" s="124" t="str">
        <f t="shared" si="5"/>
        <v/>
      </c>
      <c r="N15" s="122">
        <f t="shared" si="3"/>
        <v>0.29166666666666669</v>
      </c>
      <c r="O15" s="112" t="s">
        <v>17</v>
      </c>
      <c r="P15" s="122">
        <f t="shared" si="4"/>
        <v>0.83333333333333337</v>
      </c>
      <c r="R15" s="125" t="str">
        <f t="shared" si="0"/>
        <v/>
      </c>
      <c r="S15" s="112" t="s">
        <v>17</v>
      </c>
      <c r="T15" s="125" t="str">
        <f t="shared" si="1"/>
        <v/>
      </c>
      <c r="U15" s="123" t="s">
        <v>37</v>
      </c>
      <c r="V15" s="119">
        <v>0</v>
      </c>
      <c r="W15" s="113" t="s">
        <v>2</v>
      </c>
      <c r="X15" s="124" t="str">
        <f t="shared" si="6"/>
        <v/>
      </c>
      <c r="Z15" s="124" t="str">
        <f t="shared" si="7"/>
        <v/>
      </c>
      <c r="AB15" s="131"/>
    </row>
    <row r="16" spans="2:28">
      <c r="B16" s="117">
        <v>11</v>
      </c>
      <c r="C16" s="118" t="s">
        <v>48</v>
      </c>
      <c r="D16" s="132" t="str">
        <f t="shared" si="2"/>
        <v>k</v>
      </c>
      <c r="E16" s="117" t="s">
        <v>16</v>
      </c>
      <c r="F16" s="119"/>
      <c r="G16" s="117" t="s">
        <v>17</v>
      </c>
      <c r="H16" s="119"/>
      <c r="I16" s="120" t="s">
        <v>37</v>
      </c>
      <c r="J16" s="119">
        <v>0</v>
      </c>
      <c r="K16" s="121" t="s">
        <v>2</v>
      </c>
      <c r="L16" s="124" t="str">
        <f t="shared" si="5"/>
        <v/>
      </c>
      <c r="N16" s="122">
        <f t="shared" si="3"/>
        <v>0.29166666666666669</v>
      </c>
      <c r="O16" s="112" t="s">
        <v>17</v>
      </c>
      <c r="P16" s="122">
        <f t="shared" si="4"/>
        <v>0.83333333333333337</v>
      </c>
      <c r="R16" s="125" t="str">
        <f t="shared" si="0"/>
        <v/>
      </c>
      <c r="S16" s="112" t="s">
        <v>17</v>
      </c>
      <c r="T16" s="125" t="str">
        <f t="shared" si="1"/>
        <v/>
      </c>
      <c r="U16" s="123" t="s">
        <v>37</v>
      </c>
      <c r="V16" s="119">
        <v>0</v>
      </c>
      <c r="W16" s="113" t="s">
        <v>2</v>
      </c>
      <c r="X16" s="124" t="str">
        <f t="shared" si="6"/>
        <v/>
      </c>
      <c r="Z16" s="124" t="str">
        <f t="shared" si="7"/>
        <v/>
      </c>
      <c r="AB16" s="131"/>
    </row>
    <row r="17" spans="2:28">
      <c r="B17" s="117">
        <v>12</v>
      </c>
      <c r="C17" s="118" t="s">
        <v>49</v>
      </c>
      <c r="D17" s="132" t="str">
        <f t="shared" si="2"/>
        <v>l</v>
      </c>
      <c r="E17" s="117" t="s">
        <v>16</v>
      </c>
      <c r="F17" s="119"/>
      <c r="G17" s="117" t="s">
        <v>17</v>
      </c>
      <c r="H17" s="119"/>
      <c r="I17" s="120" t="s">
        <v>37</v>
      </c>
      <c r="J17" s="119">
        <v>0</v>
      </c>
      <c r="K17" s="121" t="s">
        <v>2</v>
      </c>
      <c r="L17" s="124" t="str">
        <f t="shared" si="5"/>
        <v/>
      </c>
      <c r="N17" s="122">
        <f t="shared" si="3"/>
        <v>0.29166666666666669</v>
      </c>
      <c r="O17" s="112" t="s">
        <v>17</v>
      </c>
      <c r="P17" s="122">
        <f t="shared" si="4"/>
        <v>0.83333333333333337</v>
      </c>
      <c r="R17" s="125" t="str">
        <f t="shared" si="0"/>
        <v/>
      </c>
      <c r="S17" s="112" t="s">
        <v>17</v>
      </c>
      <c r="T17" s="125" t="str">
        <f t="shared" si="1"/>
        <v/>
      </c>
      <c r="U17" s="123" t="s">
        <v>37</v>
      </c>
      <c r="V17" s="119">
        <v>0</v>
      </c>
      <c r="W17" s="113" t="s">
        <v>2</v>
      </c>
      <c r="X17" s="124" t="str">
        <f t="shared" si="6"/>
        <v/>
      </c>
      <c r="Z17" s="124" t="str">
        <f t="shared" si="7"/>
        <v/>
      </c>
      <c r="AB17" s="131"/>
    </row>
    <row r="18" spans="2:28">
      <c r="B18" s="117">
        <v>13</v>
      </c>
      <c r="C18" s="118" t="s">
        <v>50</v>
      </c>
      <c r="D18" s="132" t="str">
        <f t="shared" si="2"/>
        <v>m</v>
      </c>
      <c r="E18" s="117" t="s">
        <v>16</v>
      </c>
      <c r="F18" s="119"/>
      <c r="G18" s="117" t="s">
        <v>17</v>
      </c>
      <c r="H18" s="119"/>
      <c r="I18" s="120" t="s">
        <v>37</v>
      </c>
      <c r="J18" s="119">
        <v>0</v>
      </c>
      <c r="K18" s="121" t="s">
        <v>2</v>
      </c>
      <c r="L18" s="124" t="str">
        <f t="shared" si="5"/>
        <v/>
      </c>
      <c r="N18" s="122">
        <f t="shared" si="3"/>
        <v>0.29166666666666669</v>
      </c>
      <c r="O18" s="112" t="s">
        <v>17</v>
      </c>
      <c r="P18" s="122">
        <f t="shared" si="4"/>
        <v>0.83333333333333337</v>
      </c>
      <c r="R18" s="125" t="str">
        <f t="shared" si="0"/>
        <v/>
      </c>
      <c r="S18" s="112" t="s">
        <v>17</v>
      </c>
      <c r="T18" s="125" t="str">
        <f t="shared" si="1"/>
        <v/>
      </c>
      <c r="U18" s="123" t="s">
        <v>37</v>
      </c>
      <c r="V18" s="119">
        <v>0</v>
      </c>
      <c r="W18" s="113" t="s">
        <v>2</v>
      </c>
      <c r="X18" s="124" t="str">
        <f t="shared" si="6"/>
        <v/>
      </c>
      <c r="Z18" s="124" t="str">
        <f t="shared" si="7"/>
        <v/>
      </c>
      <c r="AB18" s="131"/>
    </row>
    <row r="19" spans="2:28">
      <c r="B19" s="117">
        <v>14</v>
      </c>
      <c r="C19" s="118" t="s">
        <v>51</v>
      </c>
      <c r="D19" s="132" t="str">
        <f t="shared" si="2"/>
        <v>n</v>
      </c>
      <c r="E19" s="117" t="s">
        <v>16</v>
      </c>
      <c r="F19" s="119"/>
      <c r="G19" s="117" t="s">
        <v>17</v>
      </c>
      <c r="H19" s="119"/>
      <c r="I19" s="120" t="s">
        <v>37</v>
      </c>
      <c r="J19" s="119">
        <v>0</v>
      </c>
      <c r="K19" s="121" t="s">
        <v>2</v>
      </c>
      <c r="L19" s="124" t="str">
        <f t="shared" si="5"/>
        <v/>
      </c>
      <c r="N19" s="122">
        <f t="shared" si="3"/>
        <v>0.29166666666666669</v>
      </c>
      <c r="O19" s="112" t="s">
        <v>17</v>
      </c>
      <c r="P19" s="122">
        <f t="shared" si="4"/>
        <v>0.83333333333333337</v>
      </c>
      <c r="R19" s="125" t="str">
        <f t="shared" si="0"/>
        <v/>
      </c>
      <c r="S19" s="112" t="s">
        <v>17</v>
      </c>
      <c r="T19" s="125" t="str">
        <f t="shared" si="1"/>
        <v/>
      </c>
      <c r="U19" s="123" t="s">
        <v>37</v>
      </c>
      <c r="V19" s="119">
        <v>0</v>
      </c>
      <c r="W19" s="113" t="s">
        <v>2</v>
      </c>
      <c r="X19" s="124" t="str">
        <f t="shared" si="6"/>
        <v/>
      </c>
      <c r="Z19" s="124" t="str">
        <f t="shared" si="7"/>
        <v/>
      </c>
      <c r="AB19" s="131"/>
    </row>
    <row r="20" spans="2:28">
      <c r="B20" s="117">
        <v>15</v>
      </c>
      <c r="C20" s="118" t="s">
        <v>52</v>
      </c>
      <c r="D20" s="132" t="str">
        <f t="shared" si="2"/>
        <v>o</v>
      </c>
      <c r="E20" s="117" t="s">
        <v>16</v>
      </c>
      <c r="F20" s="119"/>
      <c r="G20" s="117" t="s">
        <v>17</v>
      </c>
      <c r="H20" s="119"/>
      <c r="I20" s="120" t="s">
        <v>37</v>
      </c>
      <c r="J20" s="119">
        <v>0</v>
      </c>
      <c r="K20" s="121" t="s">
        <v>2</v>
      </c>
      <c r="L20" s="124" t="str">
        <f t="shared" si="5"/>
        <v/>
      </c>
      <c r="N20" s="122">
        <f t="shared" si="3"/>
        <v>0.29166666666666669</v>
      </c>
      <c r="O20" s="112" t="s">
        <v>17</v>
      </c>
      <c r="P20" s="122">
        <f t="shared" si="4"/>
        <v>0.83333333333333337</v>
      </c>
      <c r="R20" s="125" t="str">
        <f t="shared" si="0"/>
        <v/>
      </c>
      <c r="S20" s="112" t="s">
        <v>17</v>
      </c>
      <c r="T20" s="125" t="str">
        <f t="shared" si="1"/>
        <v/>
      </c>
      <c r="U20" s="123" t="s">
        <v>37</v>
      </c>
      <c r="V20" s="119">
        <v>0</v>
      </c>
      <c r="W20" s="113" t="s">
        <v>2</v>
      </c>
      <c r="X20" s="124" t="str">
        <f t="shared" si="6"/>
        <v/>
      </c>
      <c r="Z20" s="124" t="str">
        <f t="shared" si="7"/>
        <v/>
      </c>
      <c r="AB20" s="131"/>
    </row>
    <row r="21" spans="2:28">
      <c r="B21" s="117">
        <v>16</v>
      </c>
      <c r="C21" s="118" t="s">
        <v>53</v>
      </c>
      <c r="D21" s="132" t="str">
        <f t="shared" si="2"/>
        <v>p</v>
      </c>
      <c r="E21" s="117" t="s">
        <v>16</v>
      </c>
      <c r="F21" s="119"/>
      <c r="G21" s="117" t="s">
        <v>17</v>
      </c>
      <c r="H21" s="119"/>
      <c r="I21" s="120" t="s">
        <v>37</v>
      </c>
      <c r="J21" s="119">
        <v>0</v>
      </c>
      <c r="K21" s="121" t="s">
        <v>2</v>
      </c>
      <c r="L21" s="124" t="str">
        <f t="shared" si="5"/>
        <v/>
      </c>
      <c r="N21" s="122">
        <f t="shared" si="3"/>
        <v>0.29166666666666669</v>
      </c>
      <c r="O21" s="112" t="s">
        <v>17</v>
      </c>
      <c r="P21" s="122">
        <f t="shared" si="4"/>
        <v>0.83333333333333337</v>
      </c>
      <c r="R21" s="125" t="str">
        <f t="shared" si="0"/>
        <v/>
      </c>
      <c r="S21" s="112" t="s">
        <v>17</v>
      </c>
      <c r="T21" s="125" t="str">
        <f t="shared" si="1"/>
        <v/>
      </c>
      <c r="U21" s="123" t="s">
        <v>37</v>
      </c>
      <c r="V21" s="119">
        <v>0</v>
      </c>
      <c r="W21" s="113" t="s">
        <v>2</v>
      </c>
      <c r="X21" s="124" t="str">
        <f t="shared" si="6"/>
        <v/>
      </c>
      <c r="Z21" s="124" t="str">
        <f t="shared" si="7"/>
        <v/>
      </c>
      <c r="AB21" s="131"/>
    </row>
    <row r="22" spans="2:28">
      <c r="B22" s="117">
        <v>17</v>
      </c>
      <c r="C22" s="118" t="s">
        <v>54</v>
      </c>
      <c r="D22" s="132" t="str">
        <f t="shared" si="2"/>
        <v>q</v>
      </c>
      <c r="E22" s="117" t="s">
        <v>16</v>
      </c>
      <c r="F22" s="119"/>
      <c r="G22" s="117" t="s">
        <v>17</v>
      </c>
      <c r="H22" s="119"/>
      <c r="I22" s="120" t="s">
        <v>37</v>
      </c>
      <c r="J22" s="119">
        <v>0</v>
      </c>
      <c r="K22" s="121" t="s">
        <v>2</v>
      </c>
      <c r="L22" s="124" t="str">
        <f t="shared" si="5"/>
        <v/>
      </c>
      <c r="N22" s="122">
        <f t="shared" si="3"/>
        <v>0.29166666666666669</v>
      </c>
      <c r="O22" s="112" t="s">
        <v>17</v>
      </c>
      <c r="P22" s="122">
        <f t="shared" si="4"/>
        <v>0.83333333333333337</v>
      </c>
      <c r="R22" s="125" t="str">
        <f t="shared" si="0"/>
        <v/>
      </c>
      <c r="S22" s="112" t="s">
        <v>17</v>
      </c>
      <c r="T22" s="125" t="str">
        <f t="shared" si="1"/>
        <v/>
      </c>
      <c r="U22" s="123" t="s">
        <v>37</v>
      </c>
      <c r="V22" s="119">
        <v>0</v>
      </c>
      <c r="W22" s="113" t="s">
        <v>2</v>
      </c>
      <c r="X22" s="124" t="str">
        <f t="shared" si="6"/>
        <v/>
      </c>
      <c r="Z22" s="124" t="str">
        <f t="shared" si="7"/>
        <v/>
      </c>
      <c r="AB22" s="131"/>
    </row>
    <row r="23" spans="2:28">
      <c r="B23" s="117">
        <v>18</v>
      </c>
      <c r="C23" s="118" t="s">
        <v>55</v>
      </c>
      <c r="D23" s="132" t="str">
        <f t="shared" si="2"/>
        <v>r</v>
      </c>
      <c r="E23" s="117" t="s">
        <v>16</v>
      </c>
      <c r="F23" s="126"/>
      <c r="G23" s="117" t="s">
        <v>17</v>
      </c>
      <c r="H23" s="126"/>
      <c r="I23" s="120" t="s">
        <v>37</v>
      </c>
      <c r="J23" s="126"/>
      <c r="K23" s="121" t="s">
        <v>2</v>
      </c>
      <c r="L23" s="118">
        <v>1</v>
      </c>
      <c r="N23" s="127"/>
      <c r="O23" s="117" t="s">
        <v>17</v>
      </c>
      <c r="P23" s="127"/>
      <c r="Q23" s="121"/>
      <c r="R23" s="127"/>
      <c r="S23" s="117" t="s">
        <v>17</v>
      </c>
      <c r="T23" s="127"/>
      <c r="U23" s="120" t="s">
        <v>37</v>
      </c>
      <c r="V23" s="126"/>
      <c r="W23" s="121" t="s">
        <v>2</v>
      </c>
      <c r="X23" s="118">
        <v>1</v>
      </c>
      <c r="Y23" s="121"/>
      <c r="Z23" s="118" t="s">
        <v>36</v>
      </c>
      <c r="AB23" s="131"/>
    </row>
    <row r="24" spans="2:28">
      <c r="B24" s="117">
        <v>19</v>
      </c>
      <c r="C24" s="118" t="s">
        <v>56</v>
      </c>
      <c r="D24" s="132" t="str">
        <f t="shared" si="2"/>
        <v>s</v>
      </c>
      <c r="E24" s="117" t="s">
        <v>16</v>
      </c>
      <c r="F24" s="126"/>
      <c r="G24" s="117" t="s">
        <v>17</v>
      </c>
      <c r="H24" s="126"/>
      <c r="I24" s="120" t="s">
        <v>37</v>
      </c>
      <c r="J24" s="126"/>
      <c r="K24" s="121" t="s">
        <v>2</v>
      </c>
      <c r="L24" s="118">
        <v>2</v>
      </c>
      <c r="N24" s="127"/>
      <c r="O24" s="117" t="s">
        <v>17</v>
      </c>
      <c r="P24" s="127"/>
      <c r="Q24" s="121"/>
      <c r="R24" s="127"/>
      <c r="S24" s="117" t="s">
        <v>17</v>
      </c>
      <c r="T24" s="127"/>
      <c r="U24" s="120" t="s">
        <v>37</v>
      </c>
      <c r="V24" s="126"/>
      <c r="W24" s="121" t="s">
        <v>2</v>
      </c>
      <c r="X24" s="118">
        <v>2</v>
      </c>
      <c r="Y24" s="121"/>
      <c r="Z24" s="118" t="s">
        <v>36</v>
      </c>
      <c r="AB24" s="131"/>
    </row>
    <row r="25" spans="2:28">
      <c r="B25" s="117">
        <v>20</v>
      </c>
      <c r="C25" s="118" t="s">
        <v>57</v>
      </c>
      <c r="D25" s="132" t="str">
        <f t="shared" si="2"/>
        <v>t</v>
      </c>
      <c r="E25" s="117" t="s">
        <v>16</v>
      </c>
      <c r="F25" s="126"/>
      <c r="G25" s="117" t="s">
        <v>17</v>
      </c>
      <c r="H25" s="126"/>
      <c r="I25" s="120" t="s">
        <v>37</v>
      </c>
      <c r="J25" s="126"/>
      <c r="K25" s="121" t="s">
        <v>2</v>
      </c>
      <c r="L25" s="118">
        <v>3</v>
      </c>
      <c r="N25" s="127"/>
      <c r="O25" s="117" t="s">
        <v>17</v>
      </c>
      <c r="P25" s="127"/>
      <c r="Q25" s="121"/>
      <c r="R25" s="127"/>
      <c r="S25" s="117" t="s">
        <v>17</v>
      </c>
      <c r="T25" s="127"/>
      <c r="U25" s="120" t="s">
        <v>37</v>
      </c>
      <c r="V25" s="126"/>
      <c r="W25" s="121" t="s">
        <v>2</v>
      </c>
      <c r="X25" s="118">
        <v>3</v>
      </c>
      <c r="Y25" s="121"/>
      <c r="Z25" s="118" t="s">
        <v>36</v>
      </c>
      <c r="AB25" s="131"/>
    </row>
    <row r="26" spans="2:28">
      <c r="B26" s="117">
        <v>21</v>
      </c>
      <c r="C26" s="118" t="s">
        <v>58</v>
      </c>
      <c r="D26" s="132" t="str">
        <f t="shared" si="2"/>
        <v>u</v>
      </c>
      <c r="E26" s="117" t="s">
        <v>16</v>
      </c>
      <c r="F26" s="126"/>
      <c r="G26" s="117" t="s">
        <v>17</v>
      </c>
      <c r="H26" s="126"/>
      <c r="I26" s="120" t="s">
        <v>37</v>
      </c>
      <c r="J26" s="126"/>
      <c r="K26" s="121" t="s">
        <v>2</v>
      </c>
      <c r="L26" s="118">
        <v>4</v>
      </c>
      <c r="N26" s="127"/>
      <c r="O26" s="117" t="s">
        <v>17</v>
      </c>
      <c r="P26" s="127"/>
      <c r="Q26" s="121"/>
      <c r="R26" s="127"/>
      <c r="S26" s="117" t="s">
        <v>17</v>
      </c>
      <c r="T26" s="127"/>
      <c r="U26" s="120" t="s">
        <v>37</v>
      </c>
      <c r="V26" s="126"/>
      <c r="W26" s="121" t="s">
        <v>2</v>
      </c>
      <c r="X26" s="118">
        <v>4</v>
      </c>
      <c r="Y26" s="121"/>
      <c r="Z26" s="118" t="s">
        <v>36</v>
      </c>
      <c r="AB26" s="131"/>
    </row>
    <row r="27" spans="2:28">
      <c r="B27" s="117">
        <v>22</v>
      </c>
      <c r="C27" s="118" t="s">
        <v>59</v>
      </c>
      <c r="D27" s="132" t="str">
        <f t="shared" si="2"/>
        <v>v</v>
      </c>
      <c r="E27" s="117" t="s">
        <v>16</v>
      </c>
      <c r="F27" s="126"/>
      <c r="G27" s="117" t="s">
        <v>17</v>
      </c>
      <c r="H27" s="126"/>
      <c r="I27" s="120" t="s">
        <v>37</v>
      </c>
      <c r="J27" s="126"/>
      <c r="K27" s="121" t="s">
        <v>2</v>
      </c>
      <c r="L27" s="118">
        <v>5</v>
      </c>
      <c r="N27" s="127"/>
      <c r="O27" s="117" t="s">
        <v>17</v>
      </c>
      <c r="P27" s="127"/>
      <c r="Q27" s="121"/>
      <c r="R27" s="127"/>
      <c r="S27" s="117" t="s">
        <v>17</v>
      </c>
      <c r="T27" s="127"/>
      <c r="U27" s="120" t="s">
        <v>37</v>
      </c>
      <c r="V27" s="126"/>
      <c r="W27" s="121" t="s">
        <v>2</v>
      </c>
      <c r="X27" s="118">
        <v>5</v>
      </c>
      <c r="Y27" s="121"/>
      <c r="Z27" s="118" t="s">
        <v>36</v>
      </c>
      <c r="AB27" s="131"/>
    </row>
    <row r="28" spans="2:28">
      <c r="B28" s="117">
        <v>23</v>
      </c>
      <c r="C28" s="118" t="s">
        <v>60</v>
      </c>
      <c r="D28" s="132" t="str">
        <f t="shared" si="2"/>
        <v>w</v>
      </c>
      <c r="E28" s="117" t="s">
        <v>16</v>
      </c>
      <c r="F28" s="126"/>
      <c r="G28" s="117" t="s">
        <v>17</v>
      </c>
      <c r="H28" s="126"/>
      <c r="I28" s="120" t="s">
        <v>37</v>
      </c>
      <c r="J28" s="126"/>
      <c r="K28" s="121" t="s">
        <v>2</v>
      </c>
      <c r="L28" s="118">
        <v>6</v>
      </c>
      <c r="N28" s="127"/>
      <c r="O28" s="117" t="s">
        <v>17</v>
      </c>
      <c r="P28" s="127"/>
      <c r="Q28" s="121"/>
      <c r="R28" s="127"/>
      <c r="S28" s="117" t="s">
        <v>17</v>
      </c>
      <c r="T28" s="127"/>
      <c r="U28" s="120" t="s">
        <v>37</v>
      </c>
      <c r="V28" s="126"/>
      <c r="W28" s="121" t="s">
        <v>2</v>
      </c>
      <c r="X28" s="118">
        <v>6</v>
      </c>
      <c r="Y28" s="121"/>
      <c r="Z28" s="118" t="s">
        <v>36</v>
      </c>
      <c r="AB28" s="131"/>
    </row>
    <row r="29" spans="2:28">
      <c r="B29" s="117">
        <v>24</v>
      </c>
      <c r="C29" s="118" t="s">
        <v>61</v>
      </c>
      <c r="D29" s="132" t="str">
        <f t="shared" si="2"/>
        <v>x</v>
      </c>
      <c r="E29" s="117" t="s">
        <v>16</v>
      </c>
      <c r="F29" s="126"/>
      <c r="G29" s="117" t="s">
        <v>17</v>
      </c>
      <c r="H29" s="126"/>
      <c r="I29" s="120" t="s">
        <v>37</v>
      </c>
      <c r="J29" s="126"/>
      <c r="K29" s="121" t="s">
        <v>2</v>
      </c>
      <c r="L29" s="118">
        <v>7</v>
      </c>
      <c r="N29" s="127"/>
      <c r="O29" s="117" t="s">
        <v>17</v>
      </c>
      <c r="P29" s="127"/>
      <c r="Q29" s="121"/>
      <c r="R29" s="127"/>
      <c r="S29" s="117" t="s">
        <v>17</v>
      </c>
      <c r="T29" s="127"/>
      <c r="U29" s="120" t="s">
        <v>37</v>
      </c>
      <c r="V29" s="126"/>
      <c r="W29" s="121" t="s">
        <v>2</v>
      </c>
      <c r="X29" s="118">
        <v>7</v>
      </c>
      <c r="Y29" s="121"/>
      <c r="Z29" s="118" t="s">
        <v>36</v>
      </c>
      <c r="AB29" s="131"/>
    </row>
    <row r="30" spans="2:28">
      <c r="B30" s="117">
        <v>25</v>
      </c>
      <c r="C30" s="118" t="s">
        <v>62</v>
      </c>
      <c r="D30" s="132" t="str">
        <f t="shared" si="2"/>
        <v>y</v>
      </c>
      <c r="E30" s="117" t="s">
        <v>16</v>
      </c>
      <c r="F30" s="126"/>
      <c r="G30" s="117" t="s">
        <v>17</v>
      </c>
      <c r="H30" s="126"/>
      <c r="I30" s="120" t="s">
        <v>37</v>
      </c>
      <c r="J30" s="126"/>
      <c r="K30" s="121" t="s">
        <v>2</v>
      </c>
      <c r="L30" s="118">
        <v>8</v>
      </c>
      <c r="N30" s="127"/>
      <c r="O30" s="117" t="s">
        <v>17</v>
      </c>
      <c r="P30" s="127"/>
      <c r="Q30" s="121"/>
      <c r="R30" s="127"/>
      <c r="S30" s="117" t="s">
        <v>17</v>
      </c>
      <c r="T30" s="127"/>
      <c r="U30" s="120" t="s">
        <v>37</v>
      </c>
      <c r="V30" s="126"/>
      <c r="W30" s="121" t="s">
        <v>2</v>
      </c>
      <c r="X30" s="118">
        <v>8</v>
      </c>
      <c r="Y30" s="121"/>
      <c r="Z30" s="118" t="s">
        <v>36</v>
      </c>
      <c r="AB30" s="131"/>
    </row>
    <row r="31" spans="2:28">
      <c r="B31" s="117">
        <v>26</v>
      </c>
      <c r="C31" s="118" t="s">
        <v>63</v>
      </c>
      <c r="D31" s="132" t="str">
        <f t="shared" si="2"/>
        <v>z</v>
      </c>
      <c r="E31" s="117" t="s">
        <v>16</v>
      </c>
      <c r="F31" s="126"/>
      <c r="G31" s="117" t="s">
        <v>17</v>
      </c>
      <c r="H31" s="126"/>
      <c r="I31" s="120" t="s">
        <v>37</v>
      </c>
      <c r="J31" s="126"/>
      <c r="K31" s="121" t="s">
        <v>2</v>
      </c>
      <c r="L31" s="118">
        <v>1</v>
      </c>
      <c r="N31" s="127"/>
      <c r="O31" s="117" t="s">
        <v>17</v>
      </c>
      <c r="P31" s="127"/>
      <c r="Q31" s="121"/>
      <c r="R31" s="127"/>
      <c r="S31" s="117" t="s">
        <v>17</v>
      </c>
      <c r="T31" s="127"/>
      <c r="U31" s="120" t="s">
        <v>37</v>
      </c>
      <c r="V31" s="126"/>
      <c r="W31" s="121" t="s">
        <v>2</v>
      </c>
      <c r="X31" s="118" t="s">
        <v>36</v>
      </c>
      <c r="Y31" s="121"/>
      <c r="Z31" s="118">
        <v>1</v>
      </c>
      <c r="AB31" s="131"/>
    </row>
    <row r="32" spans="2:28">
      <c r="B32" s="117">
        <v>27</v>
      </c>
      <c r="C32" s="118" t="s">
        <v>61</v>
      </c>
      <c r="D32" s="132" t="str">
        <f t="shared" si="2"/>
        <v>x</v>
      </c>
      <c r="E32" s="117" t="s">
        <v>16</v>
      </c>
      <c r="F32" s="126"/>
      <c r="G32" s="117" t="s">
        <v>17</v>
      </c>
      <c r="H32" s="126"/>
      <c r="I32" s="120" t="s">
        <v>37</v>
      </c>
      <c r="J32" s="126"/>
      <c r="K32" s="121" t="s">
        <v>2</v>
      </c>
      <c r="L32" s="118">
        <v>2</v>
      </c>
      <c r="N32" s="127"/>
      <c r="O32" s="117" t="s">
        <v>17</v>
      </c>
      <c r="P32" s="127"/>
      <c r="Q32" s="121"/>
      <c r="R32" s="127"/>
      <c r="S32" s="117" t="s">
        <v>17</v>
      </c>
      <c r="T32" s="127"/>
      <c r="U32" s="120" t="s">
        <v>37</v>
      </c>
      <c r="V32" s="126"/>
      <c r="W32" s="121" t="s">
        <v>2</v>
      </c>
      <c r="X32" s="118" t="s">
        <v>36</v>
      </c>
      <c r="Y32" s="121"/>
      <c r="Z32" s="118">
        <v>2</v>
      </c>
      <c r="AB32" s="131"/>
    </row>
    <row r="33" spans="2:28">
      <c r="B33" s="117">
        <v>28</v>
      </c>
      <c r="C33" s="118" t="s">
        <v>66</v>
      </c>
      <c r="D33" s="132" t="str">
        <f t="shared" si="2"/>
        <v>aa</v>
      </c>
      <c r="E33" s="117" t="s">
        <v>16</v>
      </c>
      <c r="F33" s="126"/>
      <c r="G33" s="117" t="s">
        <v>17</v>
      </c>
      <c r="H33" s="126"/>
      <c r="I33" s="120" t="s">
        <v>37</v>
      </c>
      <c r="J33" s="126"/>
      <c r="K33" s="121" t="s">
        <v>2</v>
      </c>
      <c r="L33" s="118">
        <v>3</v>
      </c>
      <c r="N33" s="127"/>
      <c r="O33" s="117" t="s">
        <v>17</v>
      </c>
      <c r="P33" s="127"/>
      <c r="Q33" s="121"/>
      <c r="R33" s="127"/>
      <c r="S33" s="117" t="s">
        <v>17</v>
      </c>
      <c r="T33" s="127"/>
      <c r="U33" s="120" t="s">
        <v>37</v>
      </c>
      <c r="V33" s="126"/>
      <c r="W33" s="121" t="s">
        <v>2</v>
      </c>
      <c r="X33" s="118" t="s">
        <v>36</v>
      </c>
      <c r="Y33" s="121"/>
      <c r="Z33" s="118">
        <v>3</v>
      </c>
      <c r="AB33" s="131"/>
    </row>
    <row r="34" spans="2:28">
      <c r="B34" s="117">
        <v>29</v>
      </c>
      <c r="C34" s="118" t="s">
        <v>67</v>
      </c>
      <c r="D34" s="132" t="str">
        <f t="shared" si="2"/>
        <v>ab</v>
      </c>
      <c r="E34" s="117" t="s">
        <v>16</v>
      </c>
      <c r="F34" s="126"/>
      <c r="G34" s="117" t="s">
        <v>17</v>
      </c>
      <c r="H34" s="126"/>
      <c r="I34" s="120" t="s">
        <v>37</v>
      </c>
      <c r="J34" s="126"/>
      <c r="K34" s="121" t="s">
        <v>2</v>
      </c>
      <c r="L34" s="118">
        <v>4</v>
      </c>
      <c r="N34" s="127"/>
      <c r="O34" s="117" t="s">
        <v>17</v>
      </c>
      <c r="P34" s="127"/>
      <c r="Q34" s="121"/>
      <c r="R34" s="127"/>
      <c r="S34" s="117" t="s">
        <v>17</v>
      </c>
      <c r="T34" s="127"/>
      <c r="U34" s="120" t="s">
        <v>37</v>
      </c>
      <c r="V34" s="126"/>
      <c r="W34" s="121" t="s">
        <v>2</v>
      </c>
      <c r="X34" s="118" t="s">
        <v>36</v>
      </c>
      <c r="Y34" s="121"/>
      <c r="Z34" s="118">
        <v>4</v>
      </c>
      <c r="AB34" s="131"/>
    </row>
    <row r="35" spans="2:28">
      <c r="B35" s="117">
        <v>30</v>
      </c>
      <c r="C35" s="118" t="s">
        <v>68</v>
      </c>
      <c r="D35" s="132" t="str">
        <f t="shared" si="2"/>
        <v>ac</v>
      </c>
      <c r="E35" s="117" t="s">
        <v>16</v>
      </c>
      <c r="F35" s="126"/>
      <c r="G35" s="117" t="s">
        <v>17</v>
      </c>
      <c r="H35" s="126"/>
      <c r="I35" s="120" t="s">
        <v>37</v>
      </c>
      <c r="J35" s="126"/>
      <c r="K35" s="121" t="s">
        <v>2</v>
      </c>
      <c r="L35" s="118">
        <v>5</v>
      </c>
      <c r="N35" s="127"/>
      <c r="O35" s="117" t="s">
        <v>17</v>
      </c>
      <c r="P35" s="127"/>
      <c r="Q35" s="121"/>
      <c r="R35" s="127"/>
      <c r="S35" s="117" t="s">
        <v>17</v>
      </c>
      <c r="T35" s="127"/>
      <c r="U35" s="120" t="s">
        <v>37</v>
      </c>
      <c r="V35" s="126"/>
      <c r="W35" s="121" t="s">
        <v>2</v>
      </c>
      <c r="X35" s="118" t="s">
        <v>36</v>
      </c>
      <c r="Y35" s="121"/>
      <c r="Z35" s="118">
        <v>5</v>
      </c>
      <c r="AB35" s="131"/>
    </row>
    <row r="36" spans="2:28">
      <c r="B36" s="117">
        <v>31</v>
      </c>
      <c r="C36" s="118" t="s">
        <v>69</v>
      </c>
      <c r="D36" s="132" t="str">
        <f t="shared" si="2"/>
        <v>ad</v>
      </c>
      <c r="E36" s="117" t="s">
        <v>16</v>
      </c>
      <c r="F36" s="126"/>
      <c r="G36" s="117" t="s">
        <v>17</v>
      </c>
      <c r="H36" s="126"/>
      <c r="I36" s="120" t="s">
        <v>37</v>
      </c>
      <c r="J36" s="126"/>
      <c r="K36" s="121" t="s">
        <v>2</v>
      </c>
      <c r="L36" s="118">
        <v>6</v>
      </c>
      <c r="N36" s="127"/>
      <c r="O36" s="117" t="s">
        <v>17</v>
      </c>
      <c r="P36" s="127"/>
      <c r="Q36" s="121"/>
      <c r="R36" s="127"/>
      <c r="S36" s="117" t="s">
        <v>17</v>
      </c>
      <c r="T36" s="127"/>
      <c r="U36" s="120" t="s">
        <v>37</v>
      </c>
      <c r="V36" s="126"/>
      <c r="W36" s="121" t="s">
        <v>2</v>
      </c>
      <c r="X36" s="118" t="s">
        <v>36</v>
      </c>
      <c r="Y36" s="121"/>
      <c r="Z36" s="118">
        <v>6</v>
      </c>
      <c r="AB36" s="131"/>
    </row>
    <row r="37" spans="2:28">
      <c r="B37" s="117">
        <v>32</v>
      </c>
      <c r="C37" s="118" t="s">
        <v>70</v>
      </c>
      <c r="D37" s="132" t="str">
        <f t="shared" si="2"/>
        <v>ae</v>
      </c>
      <c r="E37" s="117" t="s">
        <v>16</v>
      </c>
      <c r="F37" s="126"/>
      <c r="G37" s="117" t="s">
        <v>17</v>
      </c>
      <c r="H37" s="126"/>
      <c r="I37" s="120" t="s">
        <v>37</v>
      </c>
      <c r="J37" s="126"/>
      <c r="K37" s="121" t="s">
        <v>2</v>
      </c>
      <c r="L37" s="118">
        <v>7</v>
      </c>
      <c r="N37" s="127"/>
      <c r="O37" s="117" t="s">
        <v>17</v>
      </c>
      <c r="P37" s="127"/>
      <c r="Q37" s="121"/>
      <c r="R37" s="127"/>
      <c r="S37" s="117" t="s">
        <v>17</v>
      </c>
      <c r="T37" s="127"/>
      <c r="U37" s="120" t="s">
        <v>37</v>
      </c>
      <c r="V37" s="126"/>
      <c r="W37" s="121" t="s">
        <v>2</v>
      </c>
      <c r="X37" s="118" t="s">
        <v>36</v>
      </c>
      <c r="Y37" s="121"/>
      <c r="Z37" s="118">
        <v>7</v>
      </c>
      <c r="AB37" s="131"/>
    </row>
    <row r="38" spans="2:28">
      <c r="B38" s="117">
        <v>33</v>
      </c>
      <c r="C38" s="118" t="s">
        <v>71</v>
      </c>
      <c r="D38" s="132" t="str">
        <f t="shared" si="2"/>
        <v>af</v>
      </c>
      <c r="E38" s="117" t="s">
        <v>16</v>
      </c>
      <c r="F38" s="126"/>
      <c r="G38" s="117" t="s">
        <v>17</v>
      </c>
      <c r="H38" s="126"/>
      <c r="I38" s="120" t="s">
        <v>37</v>
      </c>
      <c r="J38" s="126"/>
      <c r="K38" s="121" t="s">
        <v>2</v>
      </c>
      <c r="L38" s="118">
        <v>8</v>
      </c>
      <c r="N38" s="127"/>
      <c r="O38" s="117" t="s">
        <v>17</v>
      </c>
      <c r="P38" s="127"/>
      <c r="Q38" s="121"/>
      <c r="R38" s="127"/>
      <c r="S38" s="117" t="s">
        <v>17</v>
      </c>
      <c r="T38" s="127"/>
      <c r="U38" s="120" t="s">
        <v>37</v>
      </c>
      <c r="V38" s="126"/>
      <c r="W38" s="121" t="s">
        <v>2</v>
      </c>
      <c r="X38" s="118" t="s">
        <v>36</v>
      </c>
      <c r="Y38" s="121"/>
      <c r="Z38" s="118">
        <v>8</v>
      </c>
      <c r="AB38" s="131"/>
    </row>
    <row r="39" spans="2:28">
      <c r="B39" s="117">
        <v>34</v>
      </c>
      <c r="C39" s="133" t="s">
        <v>103</v>
      </c>
      <c r="D39" s="132"/>
      <c r="E39" s="117" t="s">
        <v>16</v>
      </c>
      <c r="F39" s="119"/>
      <c r="G39" s="117" t="s">
        <v>17</v>
      </c>
      <c r="H39" s="119"/>
      <c r="I39" s="120" t="s">
        <v>37</v>
      </c>
      <c r="J39" s="119">
        <v>0</v>
      </c>
      <c r="K39" s="121" t="s">
        <v>2</v>
      </c>
      <c r="L39" s="124" t="str">
        <f t="shared" ref="L39:L40" si="8">IF(OR(F39="",H39=""),"",(H39+IF(F39&gt;H39,1,0)-F39-J39)*24)</f>
        <v/>
      </c>
      <c r="N39" s="122">
        <f t="shared" ref="N39:N46" si="9">$N$6</f>
        <v>0.29166666666666669</v>
      </c>
      <c r="O39" s="112" t="s">
        <v>17</v>
      </c>
      <c r="P39" s="122">
        <f t="shared" ref="P39:P46" si="10">$P$6</f>
        <v>0.83333333333333337</v>
      </c>
      <c r="R39" s="125" t="str">
        <f t="shared" ref="R39:R47" si="11">IF(F39="","",IF(F39&lt;N39,N39,IF(F39&gt;=P39,"",F39)))</f>
        <v/>
      </c>
      <c r="S39" s="112" t="s">
        <v>17</v>
      </c>
      <c r="T39" s="125" t="str">
        <f t="shared" ref="T39:T47" si="12">IF(H39="","",IF(H39&gt;F39,IF(H39&lt;P39,H39,P39),P39))</f>
        <v/>
      </c>
      <c r="U39" s="123" t="s">
        <v>37</v>
      </c>
      <c r="V39" s="119">
        <v>0</v>
      </c>
      <c r="W39" s="113" t="s">
        <v>2</v>
      </c>
      <c r="X39" s="124" t="str">
        <f t="shared" ref="X39:X40" si="13">IF(R39="","",IF((T39+IF(R39&gt;T39,1,0)-R39-V39)*24=0,"",(T39+IF(R39&gt;T39,1,0)-R39-V39)*24))</f>
        <v/>
      </c>
      <c r="Z39" s="124" t="str">
        <f t="shared" ref="Z39:Z40" si="14">IF(X39="",L39,IF(OR(L39-X39=0,L39-X39&lt;0),"-",L39-X39))</f>
        <v/>
      </c>
      <c r="AB39" s="131"/>
    </row>
    <row r="40" spans="2:28">
      <c r="B40" s="117"/>
      <c r="C40" s="134" t="s">
        <v>36</v>
      </c>
      <c r="D40" s="132"/>
      <c r="E40" s="117" t="s">
        <v>16</v>
      </c>
      <c r="F40" s="119"/>
      <c r="G40" s="117" t="s">
        <v>17</v>
      </c>
      <c r="H40" s="119"/>
      <c r="I40" s="120" t="s">
        <v>37</v>
      </c>
      <c r="J40" s="119">
        <v>0</v>
      </c>
      <c r="K40" s="121" t="s">
        <v>2</v>
      </c>
      <c r="L40" s="124" t="str">
        <f t="shared" si="8"/>
        <v/>
      </c>
      <c r="N40" s="122">
        <f t="shared" si="9"/>
        <v>0.29166666666666669</v>
      </c>
      <c r="O40" s="112" t="s">
        <v>17</v>
      </c>
      <c r="P40" s="122">
        <f t="shared" si="10"/>
        <v>0.83333333333333337</v>
      </c>
      <c r="R40" s="125" t="str">
        <f t="shared" si="11"/>
        <v/>
      </c>
      <c r="S40" s="112" t="s">
        <v>17</v>
      </c>
      <c r="T40" s="125" t="str">
        <f t="shared" si="12"/>
        <v/>
      </c>
      <c r="U40" s="123" t="s">
        <v>37</v>
      </c>
      <c r="V40" s="119">
        <v>0</v>
      </c>
      <c r="W40" s="113" t="s">
        <v>2</v>
      </c>
      <c r="X40" s="124" t="str">
        <f t="shared" si="13"/>
        <v/>
      </c>
      <c r="Z40" s="124" t="str">
        <f t="shared" si="14"/>
        <v/>
      </c>
      <c r="AB40" s="131"/>
    </row>
    <row r="41" spans="2:28">
      <c r="B41" s="117"/>
      <c r="C41" s="128" t="s">
        <v>36</v>
      </c>
      <c r="D41" s="132" t="str">
        <f>C39</f>
        <v>ag</v>
      </c>
      <c r="E41" s="117" t="s">
        <v>16</v>
      </c>
      <c r="F41" s="119" t="s">
        <v>36</v>
      </c>
      <c r="G41" s="117" t="s">
        <v>17</v>
      </c>
      <c r="H41" s="119" t="s">
        <v>36</v>
      </c>
      <c r="I41" s="120" t="s">
        <v>37</v>
      </c>
      <c r="J41" s="119" t="s">
        <v>36</v>
      </c>
      <c r="K41" s="121" t="s">
        <v>2</v>
      </c>
      <c r="L41" s="124" t="str">
        <f>IF(OR(L39="",L40=""),"",L39+L40)</f>
        <v/>
      </c>
      <c r="N41" s="122" t="s">
        <v>36</v>
      </c>
      <c r="O41" s="112" t="s">
        <v>17</v>
      </c>
      <c r="P41" s="122" t="s">
        <v>36</v>
      </c>
      <c r="R41" s="125" t="str">
        <f t="shared" si="11"/>
        <v/>
      </c>
      <c r="S41" s="112" t="s">
        <v>17</v>
      </c>
      <c r="T41" s="125" t="str">
        <f t="shared" si="12"/>
        <v>-</v>
      </c>
      <c r="U41" s="123" t="s">
        <v>37</v>
      </c>
      <c r="V41" s="119" t="s">
        <v>172</v>
      </c>
      <c r="W41" s="113" t="s">
        <v>2</v>
      </c>
      <c r="X41" s="124" t="str">
        <f>IF(OR(X39="",X40=""),"",X39+X40)</f>
        <v/>
      </c>
      <c r="Z41" s="124" t="str">
        <f>IF(X41="",L41,IF(OR(L41-X41=0,L41-X41&lt;0),"-",L41-X41))</f>
        <v/>
      </c>
      <c r="AB41" s="131" t="s">
        <v>173</v>
      </c>
    </row>
    <row r="42" spans="2:28">
      <c r="B42" s="117"/>
      <c r="C42" s="133" t="s">
        <v>165</v>
      </c>
      <c r="D42" s="132"/>
      <c r="E42" s="117" t="s">
        <v>16</v>
      </c>
      <c r="F42" s="119"/>
      <c r="G42" s="117" t="s">
        <v>17</v>
      </c>
      <c r="H42" s="119"/>
      <c r="I42" s="120" t="s">
        <v>37</v>
      </c>
      <c r="J42" s="119">
        <v>0</v>
      </c>
      <c r="K42" s="121" t="s">
        <v>2</v>
      </c>
      <c r="L42" s="124" t="str">
        <f t="shared" ref="L42:L43" si="15">IF(OR(F42="",H42=""),"",(H42+IF(F42&gt;H42,1,0)-F42-J42)*24)</f>
        <v/>
      </c>
      <c r="N42" s="122">
        <f t="shared" si="9"/>
        <v>0.29166666666666669</v>
      </c>
      <c r="O42" s="112" t="s">
        <v>17</v>
      </c>
      <c r="P42" s="122">
        <f t="shared" si="10"/>
        <v>0.83333333333333337</v>
      </c>
      <c r="R42" s="125" t="str">
        <f t="shared" si="11"/>
        <v/>
      </c>
      <c r="S42" s="112" t="s">
        <v>17</v>
      </c>
      <c r="T42" s="125" t="str">
        <f t="shared" si="12"/>
        <v/>
      </c>
      <c r="U42" s="123" t="s">
        <v>37</v>
      </c>
      <c r="V42" s="119">
        <v>0</v>
      </c>
      <c r="W42" s="113" t="s">
        <v>2</v>
      </c>
      <c r="X42" s="124" t="str">
        <f t="shared" ref="X42:X43" si="16">IF(R42="","",IF((T42+IF(R42&gt;T42,1,0)-R42-V42)*24=0,"",(T42+IF(R42&gt;T42,1,0)-R42-V42)*24))</f>
        <v/>
      </c>
      <c r="Z42" s="124" t="str">
        <f t="shared" ref="Z42:Z43" si="17">IF(X42="",L42,IF(OR(L42-X42=0,L42-X42&lt;0),"-",L42-X42))</f>
        <v/>
      </c>
      <c r="AB42" s="131"/>
    </row>
    <row r="43" spans="2:28">
      <c r="B43" s="117">
        <v>35</v>
      </c>
      <c r="C43" s="134" t="s">
        <v>36</v>
      </c>
      <c r="D43" s="132"/>
      <c r="E43" s="117" t="s">
        <v>16</v>
      </c>
      <c r="F43" s="119"/>
      <c r="G43" s="117" t="s">
        <v>17</v>
      </c>
      <c r="H43" s="119"/>
      <c r="I43" s="120" t="s">
        <v>37</v>
      </c>
      <c r="J43" s="119">
        <v>0</v>
      </c>
      <c r="K43" s="121" t="s">
        <v>2</v>
      </c>
      <c r="L43" s="124" t="str">
        <f t="shared" si="15"/>
        <v/>
      </c>
      <c r="N43" s="122">
        <f t="shared" si="9"/>
        <v>0.29166666666666669</v>
      </c>
      <c r="O43" s="112" t="s">
        <v>17</v>
      </c>
      <c r="P43" s="122">
        <f t="shared" si="10"/>
        <v>0.83333333333333337</v>
      </c>
      <c r="R43" s="125" t="str">
        <f t="shared" si="11"/>
        <v/>
      </c>
      <c r="S43" s="112" t="s">
        <v>17</v>
      </c>
      <c r="T43" s="125" t="str">
        <f t="shared" si="12"/>
        <v/>
      </c>
      <c r="U43" s="123" t="s">
        <v>37</v>
      </c>
      <c r="V43" s="119">
        <v>0</v>
      </c>
      <c r="W43" s="113" t="s">
        <v>2</v>
      </c>
      <c r="X43" s="124" t="str">
        <f t="shared" si="16"/>
        <v/>
      </c>
      <c r="Z43" s="124" t="str">
        <f t="shared" si="17"/>
        <v/>
      </c>
      <c r="AB43" s="131"/>
    </row>
    <row r="44" spans="2:28">
      <c r="B44" s="117"/>
      <c r="C44" s="128" t="s">
        <v>36</v>
      </c>
      <c r="D44" s="132" t="str">
        <f>C42</f>
        <v>ah</v>
      </c>
      <c r="E44" s="117" t="s">
        <v>16</v>
      </c>
      <c r="F44" s="119" t="s">
        <v>36</v>
      </c>
      <c r="G44" s="117" t="s">
        <v>17</v>
      </c>
      <c r="H44" s="119" t="s">
        <v>36</v>
      </c>
      <c r="I44" s="120" t="s">
        <v>37</v>
      </c>
      <c r="J44" s="119" t="s">
        <v>36</v>
      </c>
      <c r="K44" s="121" t="s">
        <v>2</v>
      </c>
      <c r="L44" s="124" t="str">
        <f>IF(OR(L42="",L43=""),"",L42+L43)</f>
        <v/>
      </c>
      <c r="N44" s="122" t="s">
        <v>36</v>
      </c>
      <c r="O44" s="112" t="s">
        <v>17</v>
      </c>
      <c r="P44" s="122" t="s">
        <v>36</v>
      </c>
      <c r="R44" s="125" t="str">
        <f t="shared" si="11"/>
        <v/>
      </c>
      <c r="S44" s="112" t="s">
        <v>17</v>
      </c>
      <c r="T44" s="125" t="str">
        <f t="shared" si="12"/>
        <v>-</v>
      </c>
      <c r="U44" s="123" t="s">
        <v>37</v>
      </c>
      <c r="V44" s="119" t="s">
        <v>172</v>
      </c>
      <c r="W44" s="113" t="s">
        <v>2</v>
      </c>
      <c r="X44" s="124" t="str">
        <f>IF(OR(X42="",X43=""),"",X42+X43)</f>
        <v/>
      </c>
      <c r="Z44" s="124" t="str">
        <f>IF(X44="",L44,IF(OR(L44-X44=0,L44-X44&lt;0),"-",L44-X44))</f>
        <v/>
      </c>
      <c r="AB44" s="131" t="s">
        <v>174</v>
      </c>
    </row>
    <row r="45" spans="2:28">
      <c r="B45" s="117"/>
      <c r="C45" s="133" t="s">
        <v>166</v>
      </c>
      <c r="D45" s="132"/>
      <c r="E45" s="117" t="s">
        <v>16</v>
      </c>
      <c r="F45" s="119"/>
      <c r="G45" s="117" t="s">
        <v>17</v>
      </c>
      <c r="H45" s="119"/>
      <c r="I45" s="120" t="s">
        <v>37</v>
      </c>
      <c r="J45" s="119">
        <v>0</v>
      </c>
      <c r="K45" s="121" t="s">
        <v>2</v>
      </c>
      <c r="L45" s="124" t="str">
        <f t="shared" ref="L45:L46" si="18">IF(OR(F45="",H45=""),"",(H45+IF(F45&gt;H45,1,0)-F45-J45)*24)</f>
        <v/>
      </c>
      <c r="N45" s="122">
        <f t="shared" si="9"/>
        <v>0.29166666666666669</v>
      </c>
      <c r="O45" s="112" t="s">
        <v>17</v>
      </c>
      <c r="P45" s="122">
        <f t="shared" si="10"/>
        <v>0.83333333333333337</v>
      </c>
      <c r="R45" s="125" t="str">
        <f t="shared" si="11"/>
        <v/>
      </c>
      <c r="S45" s="112" t="s">
        <v>17</v>
      </c>
      <c r="T45" s="125" t="str">
        <f t="shared" si="12"/>
        <v/>
      </c>
      <c r="U45" s="123" t="s">
        <v>37</v>
      </c>
      <c r="V45" s="119">
        <v>0</v>
      </c>
      <c r="W45" s="113" t="s">
        <v>2</v>
      </c>
      <c r="X45" s="124" t="str">
        <f t="shared" ref="X45:X46" si="19">IF(R45="","",IF((T45+IF(R45&gt;T45,1,0)-R45-V45)*24=0,"",(T45+IF(R45&gt;T45,1,0)-R45-V45)*24))</f>
        <v/>
      </c>
      <c r="Z45" s="124" t="str">
        <f t="shared" ref="Z45:Z46" si="20">IF(X45="",L45,IF(OR(L45-X45=0,L45-X45&lt;0),"-",L45-X45))</f>
        <v/>
      </c>
      <c r="AB45" s="131"/>
    </row>
    <row r="46" spans="2:28">
      <c r="B46" s="117">
        <v>36</v>
      </c>
      <c r="C46" s="134" t="s">
        <v>36</v>
      </c>
      <c r="D46" s="132"/>
      <c r="E46" s="117" t="s">
        <v>16</v>
      </c>
      <c r="F46" s="119"/>
      <c r="G46" s="117" t="s">
        <v>17</v>
      </c>
      <c r="H46" s="119"/>
      <c r="I46" s="120" t="s">
        <v>37</v>
      </c>
      <c r="J46" s="119">
        <v>0</v>
      </c>
      <c r="K46" s="121" t="s">
        <v>2</v>
      </c>
      <c r="L46" s="124" t="str">
        <f t="shared" si="18"/>
        <v/>
      </c>
      <c r="N46" s="122">
        <f t="shared" si="9"/>
        <v>0.29166666666666669</v>
      </c>
      <c r="O46" s="112" t="s">
        <v>17</v>
      </c>
      <c r="P46" s="122">
        <f t="shared" si="10"/>
        <v>0.83333333333333337</v>
      </c>
      <c r="R46" s="125" t="str">
        <f t="shared" si="11"/>
        <v/>
      </c>
      <c r="S46" s="112" t="s">
        <v>17</v>
      </c>
      <c r="T46" s="125" t="str">
        <f t="shared" si="12"/>
        <v/>
      </c>
      <c r="U46" s="123" t="s">
        <v>37</v>
      </c>
      <c r="V46" s="119">
        <v>0</v>
      </c>
      <c r="W46" s="113" t="s">
        <v>2</v>
      </c>
      <c r="X46" s="124" t="str">
        <f t="shared" si="19"/>
        <v/>
      </c>
      <c r="Z46" s="124" t="str">
        <f t="shared" si="20"/>
        <v/>
      </c>
      <c r="AB46" s="131"/>
    </row>
    <row r="47" spans="2:28">
      <c r="B47" s="117"/>
      <c r="C47" s="128" t="s">
        <v>36</v>
      </c>
      <c r="D47" s="132" t="str">
        <f>C45</f>
        <v>ai</v>
      </c>
      <c r="E47" s="117" t="s">
        <v>16</v>
      </c>
      <c r="F47" s="119" t="s">
        <v>36</v>
      </c>
      <c r="G47" s="117" t="s">
        <v>17</v>
      </c>
      <c r="H47" s="119" t="s">
        <v>36</v>
      </c>
      <c r="I47" s="120" t="s">
        <v>37</v>
      </c>
      <c r="J47" s="119" t="s">
        <v>36</v>
      </c>
      <c r="K47" s="121" t="s">
        <v>2</v>
      </c>
      <c r="L47" s="124" t="str">
        <f>IF(OR(L45="",L46=""),"",L45+L46)</f>
        <v/>
      </c>
      <c r="N47" s="122" t="s">
        <v>36</v>
      </c>
      <c r="O47" s="112" t="s">
        <v>17</v>
      </c>
      <c r="P47" s="122" t="s">
        <v>36</v>
      </c>
      <c r="R47" s="125" t="str">
        <f t="shared" si="11"/>
        <v/>
      </c>
      <c r="S47" s="112" t="s">
        <v>17</v>
      </c>
      <c r="T47" s="125" t="str">
        <f t="shared" si="12"/>
        <v>-</v>
      </c>
      <c r="U47" s="123" t="s">
        <v>37</v>
      </c>
      <c r="V47" s="119" t="s">
        <v>172</v>
      </c>
      <c r="W47" s="113" t="s">
        <v>2</v>
      </c>
      <c r="X47" s="124" t="str">
        <f>IF(OR(X45="",X46=""),"",X45+X46)</f>
        <v/>
      </c>
      <c r="Z47" s="124" t="str">
        <f>IF(X47="",L47,IF(OR(L47-X47=0,L47-X47&lt;0),"-",L47-X47))</f>
        <v/>
      </c>
      <c r="AB47" s="131" t="s">
        <v>174</v>
      </c>
    </row>
    <row r="49" spans="3:4">
      <c r="C49" s="114" t="s">
        <v>177</v>
      </c>
      <c r="D49" s="114"/>
    </row>
    <row r="50" spans="3:4">
      <c r="C50" s="114" t="s">
        <v>178</v>
      </c>
      <c r="D50" s="114"/>
    </row>
    <row r="51" spans="3:4">
      <c r="C51" s="114" t="s">
        <v>175</v>
      </c>
      <c r="D51" s="114"/>
    </row>
    <row r="52" spans="3:4">
      <c r="C52" s="114" t="s">
        <v>176</v>
      </c>
      <c r="D52" s="114"/>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2" fitToHeight="0" orientation="landscape" r:id="rId1"/>
  <ignoredErrors>
    <ignoredError sqref="L44 L41 X41 X44" formula="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
    <pageSetUpPr fitToPage="1"/>
  </sheetPr>
  <dimension ref="B1:BS116"/>
  <sheetViews>
    <sheetView view="pageBreakPreview" zoomScale="60" zoomScaleNormal="100" workbookViewId="0"/>
  </sheetViews>
  <sheetFormatPr defaultColWidth="9" defaultRowHeight="18.75"/>
  <cols>
    <col min="1" max="1" width="1.375" style="36" customWidth="1"/>
    <col min="2" max="3" width="9" style="36"/>
    <col min="4" max="4" width="40.625" style="36" customWidth="1"/>
    <col min="5" max="16384" width="9" style="36"/>
  </cols>
  <sheetData>
    <row r="1" spans="2:11">
      <c r="B1" s="36" t="s">
        <v>107</v>
      </c>
      <c r="D1" s="67"/>
      <c r="E1" s="67"/>
      <c r="F1" s="67"/>
    </row>
    <row r="2" spans="2:11" s="57" customFormat="1" ht="20.25" customHeight="1">
      <c r="B2" s="68" t="s">
        <v>201</v>
      </c>
      <c r="C2" s="68"/>
      <c r="D2" s="67"/>
      <c r="E2" s="67"/>
      <c r="F2" s="67"/>
    </row>
    <row r="3" spans="2:11" s="57" customFormat="1" ht="20.25" customHeight="1">
      <c r="B3" s="68"/>
      <c r="C3" s="68"/>
      <c r="D3" s="67"/>
      <c r="E3" s="67"/>
      <c r="F3" s="67"/>
    </row>
    <row r="4" spans="2:11" s="57" customFormat="1" ht="20.25" customHeight="1">
      <c r="B4" s="82"/>
      <c r="C4" s="67" t="s">
        <v>141</v>
      </c>
      <c r="D4" s="67"/>
      <c r="F4" s="1300" t="s">
        <v>142</v>
      </c>
      <c r="G4" s="1300"/>
      <c r="H4" s="1300"/>
      <c r="I4" s="1300"/>
      <c r="J4" s="1300"/>
      <c r="K4" s="1300"/>
    </row>
    <row r="5" spans="2:11" s="57" customFormat="1" ht="20.25" customHeight="1">
      <c r="B5" s="83"/>
      <c r="C5" s="67" t="s">
        <v>143</v>
      </c>
      <c r="D5" s="67"/>
      <c r="F5" s="1300"/>
      <c r="G5" s="1300"/>
      <c r="H5" s="1300"/>
      <c r="I5" s="1300"/>
      <c r="J5" s="1300"/>
      <c r="K5" s="1300"/>
    </row>
    <row r="6" spans="2:11" s="57" customFormat="1" ht="20.25" customHeight="1">
      <c r="B6" s="70" t="s">
        <v>136</v>
      </c>
      <c r="C6" s="67"/>
      <c r="D6" s="67"/>
      <c r="E6" s="69"/>
      <c r="F6" s="67"/>
    </row>
    <row r="7" spans="2:11" s="57" customFormat="1" ht="20.25" customHeight="1">
      <c r="B7" s="68"/>
      <c r="C7" s="68"/>
      <c r="D7" s="67"/>
      <c r="E7" s="69"/>
      <c r="F7" s="67"/>
    </row>
    <row r="8" spans="2:11" s="57" customFormat="1" ht="20.25" customHeight="1">
      <c r="B8" s="67" t="s">
        <v>108</v>
      </c>
      <c r="C8" s="68"/>
      <c r="D8" s="67"/>
      <c r="E8" s="69"/>
      <c r="F8" s="67"/>
    </row>
    <row r="9" spans="2:11" s="57" customFormat="1" ht="20.25" customHeight="1">
      <c r="B9" s="68"/>
      <c r="C9" s="68"/>
      <c r="D9" s="67"/>
      <c r="E9" s="67"/>
      <c r="F9" s="67"/>
    </row>
    <row r="10" spans="2:11" s="57" customFormat="1" ht="20.25" customHeight="1">
      <c r="B10" s="67" t="s">
        <v>189</v>
      </c>
      <c r="C10" s="68"/>
      <c r="D10" s="67"/>
      <c r="E10" s="67"/>
      <c r="F10" s="67"/>
    </row>
    <row r="11" spans="2:11" s="57" customFormat="1" ht="20.25" customHeight="1">
      <c r="B11" s="67"/>
      <c r="C11" s="68"/>
      <c r="D11" s="67"/>
      <c r="E11" s="67"/>
      <c r="F11" s="67"/>
    </row>
    <row r="12" spans="2:11" s="57" customFormat="1" ht="20.25" customHeight="1">
      <c r="B12" s="67" t="s">
        <v>193</v>
      </c>
      <c r="C12" s="68"/>
      <c r="D12" s="67"/>
    </row>
    <row r="13" spans="2:11" s="57" customFormat="1" ht="20.25" customHeight="1">
      <c r="B13" s="67"/>
      <c r="C13" s="68"/>
      <c r="D13" s="67"/>
    </row>
    <row r="14" spans="2:11" s="57" customFormat="1" ht="20.25" customHeight="1">
      <c r="B14" s="67" t="s">
        <v>190</v>
      </c>
      <c r="C14" s="68"/>
      <c r="D14" s="67"/>
    </row>
    <row r="15" spans="2:11" s="57" customFormat="1" ht="20.25" customHeight="1">
      <c r="B15" s="67"/>
      <c r="C15" s="68"/>
      <c r="D15" s="67"/>
    </row>
    <row r="16" spans="2:11" s="57" customFormat="1" ht="20.25" customHeight="1">
      <c r="B16" s="67" t="s">
        <v>235</v>
      </c>
      <c r="C16" s="68"/>
      <c r="D16" s="67"/>
    </row>
    <row r="17" spans="2:4" s="57" customFormat="1" ht="20.25" customHeight="1">
      <c r="B17" s="67" t="s">
        <v>233</v>
      </c>
      <c r="C17" s="68"/>
      <c r="D17" s="67"/>
    </row>
    <row r="18" spans="2:4" s="57" customFormat="1" ht="20.25" customHeight="1">
      <c r="B18" s="67" t="s">
        <v>234</v>
      </c>
      <c r="C18" s="68"/>
      <c r="D18" s="67"/>
    </row>
    <row r="19" spans="2:4" s="57" customFormat="1" ht="20.25" customHeight="1">
      <c r="B19" s="67"/>
      <c r="C19" s="68"/>
      <c r="D19" s="67"/>
    </row>
    <row r="20" spans="2:4" s="57" customFormat="1" ht="20.25" customHeight="1">
      <c r="B20" s="67" t="s">
        <v>236</v>
      </c>
      <c r="C20" s="68"/>
      <c r="D20" s="67"/>
    </row>
    <row r="21" spans="2:4" s="57" customFormat="1" ht="20.25" customHeight="1">
      <c r="B21" s="67" t="s">
        <v>205</v>
      </c>
      <c r="C21" s="68"/>
      <c r="D21" s="67"/>
    </row>
    <row r="22" spans="2:4" s="57" customFormat="1" ht="20.25" customHeight="1">
      <c r="B22" s="67"/>
      <c r="C22" s="68"/>
      <c r="D22" s="67"/>
    </row>
    <row r="23" spans="2:4" s="57" customFormat="1" ht="20.25" customHeight="1">
      <c r="B23" s="67" t="s">
        <v>237</v>
      </c>
      <c r="C23" s="68"/>
      <c r="D23" s="67"/>
    </row>
    <row r="24" spans="2:4" s="57" customFormat="1" ht="20.25" customHeight="1">
      <c r="B24" s="67"/>
      <c r="C24" s="68"/>
      <c r="D24" s="67"/>
    </row>
    <row r="25" spans="2:4" s="57" customFormat="1" ht="17.25" customHeight="1">
      <c r="B25" s="67" t="s">
        <v>238</v>
      </c>
      <c r="C25" s="67"/>
      <c r="D25" s="67"/>
    </row>
    <row r="26" spans="2:4" s="57" customFormat="1" ht="17.25" customHeight="1">
      <c r="B26" s="67" t="s">
        <v>109</v>
      </c>
      <c r="C26" s="67"/>
      <c r="D26" s="67"/>
    </row>
    <row r="27" spans="2:4" s="57" customFormat="1" ht="17.25" customHeight="1">
      <c r="B27" s="67"/>
      <c r="C27" s="67"/>
      <c r="D27" s="67"/>
    </row>
    <row r="28" spans="2:4" s="57" customFormat="1" ht="17.25" customHeight="1">
      <c r="B28" s="67"/>
      <c r="C28" s="58" t="s">
        <v>20</v>
      </c>
      <c r="D28" s="58" t="s">
        <v>3</v>
      </c>
    </row>
    <row r="29" spans="2:4" s="57" customFormat="1" ht="17.25" customHeight="1">
      <c r="B29" s="67"/>
      <c r="C29" s="58">
        <v>1</v>
      </c>
      <c r="D29" s="71" t="s">
        <v>76</v>
      </c>
    </row>
    <row r="30" spans="2:4" s="57" customFormat="1" ht="17.25" customHeight="1">
      <c r="B30" s="67"/>
      <c r="C30" s="58">
        <v>2</v>
      </c>
      <c r="D30" s="71" t="s">
        <v>85</v>
      </c>
    </row>
    <row r="31" spans="2:4" s="57" customFormat="1" ht="17.25" customHeight="1">
      <c r="B31" s="67"/>
      <c r="C31" s="58">
        <v>3</v>
      </c>
      <c r="D31" s="71" t="s">
        <v>82</v>
      </c>
    </row>
    <row r="32" spans="2:4" s="57" customFormat="1" ht="17.25" customHeight="1">
      <c r="B32" s="67"/>
      <c r="C32" s="69"/>
      <c r="D32" s="67"/>
    </row>
    <row r="33" spans="2:51" s="57" customFormat="1" ht="17.25" customHeight="1">
      <c r="B33" s="67" t="s">
        <v>239</v>
      </c>
      <c r="C33" s="67"/>
      <c r="D33" s="67"/>
    </row>
    <row r="34" spans="2:51" s="57" customFormat="1" ht="17.25" customHeight="1">
      <c r="B34" s="67" t="s">
        <v>110</v>
      </c>
      <c r="C34" s="67"/>
      <c r="D34" s="67"/>
    </row>
    <row r="35" spans="2:51" s="57" customFormat="1" ht="17.25" customHeight="1">
      <c r="B35" s="67"/>
      <c r="C35" s="67"/>
      <c r="D35" s="67"/>
      <c r="G35" s="72"/>
      <c r="H35" s="72"/>
      <c r="J35" s="72"/>
      <c r="K35" s="72"/>
      <c r="L35" s="72"/>
      <c r="M35" s="72"/>
      <c r="N35" s="72"/>
      <c r="O35" s="72"/>
      <c r="R35" s="72"/>
      <c r="S35" s="72"/>
      <c r="T35" s="72"/>
      <c r="W35" s="72"/>
      <c r="X35" s="72"/>
      <c r="Y35" s="72"/>
    </row>
    <row r="36" spans="2:51" s="57" customFormat="1" ht="17.25" customHeight="1">
      <c r="B36" s="67"/>
      <c r="C36" s="58" t="s">
        <v>4</v>
      </c>
      <c r="D36" s="58" t="s">
        <v>5</v>
      </c>
      <c r="G36" s="72"/>
      <c r="H36" s="72"/>
      <c r="J36" s="72"/>
      <c r="K36" s="72"/>
      <c r="L36" s="72"/>
      <c r="M36" s="72"/>
      <c r="N36" s="72"/>
      <c r="O36" s="72"/>
      <c r="R36" s="72"/>
      <c r="S36" s="72"/>
      <c r="T36" s="72"/>
      <c r="W36" s="72"/>
      <c r="X36" s="72"/>
      <c r="Y36" s="72"/>
    </row>
    <row r="37" spans="2:51" s="57" customFormat="1" ht="17.25" customHeight="1">
      <c r="B37" s="67"/>
      <c r="C37" s="58" t="s">
        <v>6</v>
      </c>
      <c r="D37" s="71" t="s">
        <v>111</v>
      </c>
      <c r="G37" s="72"/>
      <c r="H37" s="72"/>
      <c r="J37" s="72"/>
      <c r="K37" s="72"/>
      <c r="L37" s="72"/>
      <c r="M37" s="72"/>
      <c r="N37" s="72"/>
      <c r="O37" s="72"/>
      <c r="R37" s="72"/>
      <c r="S37" s="72"/>
      <c r="T37" s="72"/>
      <c r="W37" s="72"/>
      <c r="X37" s="72"/>
      <c r="Y37" s="72"/>
    </row>
    <row r="38" spans="2:51" s="57" customFormat="1" ht="17.25" customHeight="1">
      <c r="B38" s="67"/>
      <c r="C38" s="58" t="s">
        <v>7</v>
      </c>
      <c r="D38" s="71" t="s">
        <v>112</v>
      </c>
      <c r="G38" s="72"/>
      <c r="H38" s="72"/>
      <c r="J38" s="72"/>
      <c r="K38" s="72"/>
      <c r="L38" s="72"/>
      <c r="M38" s="72"/>
      <c r="N38" s="72"/>
      <c r="O38" s="72"/>
      <c r="R38" s="72"/>
      <c r="S38" s="72"/>
      <c r="T38" s="72"/>
      <c r="W38" s="72"/>
      <c r="X38" s="72"/>
      <c r="Y38" s="72"/>
    </row>
    <row r="39" spans="2:51" s="57" customFormat="1" ht="17.25" customHeight="1">
      <c r="B39" s="67"/>
      <c r="C39" s="58" t="s">
        <v>8</v>
      </c>
      <c r="D39" s="71" t="s">
        <v>113</v>
      </c>
      <c r="G39" s="72"/>
      <c r="H39" s="72"/>
      <c r="J39" s="72"/>
      <c r="K39" s="72"/>
      <c r="L39" s="72"/>
      <c r="M39" s="72"/>
      <c r="N39" s="72"/>
      <c r="O39" s="72"/>
      <c r="R39" s="72"/>
      <c r="S39" s="72"/>
      <c r="T39" s="72"/>
      <c r="W39" s="72"/>
      <c r="X39" s="72"/>
      <c r="Y39" s="72"/>
    </row>
    <row r="40" spans="2:51" s="57" customFormat="1" ht="17.25" customHeight="1">
      <c r="B40" s="67"/>
      <c r="C40" s="58" t="s">
        <v>9</v>
      </c>
      <c r="D40" s="71" t="s">
        <v>137</v>
      </c>
      <c r="G40" s="72"/>
      <c r="H40" s="72"/>
      <c r="J40" s="72"/>
      <c r="K40" s="72"/>
      <c r="L40" s="72"/>
      <c r="M40" s="72"/>
      <c r="N40" s="72"/>
      <c r="O40" s="72"/>
      <c r="R40" s="72"/>
      <c r="S40" s="72"/>
      <c r="T40" s="72"/>
      <c r="W40" s="72"/>
      <c r="X40" s="72"/>
      <c r="Y40" s="72"/>
    </row>
    <row r="41" spans="2:51" s="57" customFormat="1" ht="17.25" customHeight="1">
      <c r="B41" s="67"/>
      <c r="C41" s="67"/>
      <c r="D41" s="67"/>
      <c r="G41" s="72"/>
      <c r="H41" s="72"/>
      <c r="J41" s="72"/>
      <c r="K41" s="72"/>
      <c r="L41" s="72"/>
      <c r="M41" s="72"/>
      <c r="N41" s="72"/>
      <c r="O41" s="72"/>
      <c r="R41" s="72"/>
      <c r="S41" s="72"/>
      <c r="T41" s="72"/>
      <c r="W41" s="72"/>
      <c r="X41" s="72"/>
      <c r="Y41" s="72"/>
    </row>
    <row r="42" spans="2:51" s="57" customFormat="1" ht="17.25" customHeight="1">
      <c r="B42" s="67"/>
      <c r="C42" s="73" t="s">
        <v>10</v>
      </c>
      <c r="D42" s="67"/>
      <c r="G42" s="72"/>
      <c r="H42" s="72"/>
      <c r="J42" s="72"/>
      <c r="K42" s="72"/>
      <c r="L42" s="72"/>
      <c r="M42" s="72"/>
      <c r="N42" s="72"/>
      <c r="O42" s="72"/>
      <c r="R42" s="72"/>
      <c r="S42" s="72"/>
      <c r="T42" s="72"/>
      <c r="W42" s="72"/>
      <c r="X42" s="72"/>
      <c r="Y42" s="72"/>
    </row>
    <row r="43" spans="2:51" s="57" customFormat="1" ht="17.25" customHeight="1">
      <c r="C43" s="67" t="s">
        <v>114</v>
      </c>
      <c r="F43" s="73"/>
      <c r="G43" s="72"/>
      <c r="H43" s="72"/>
      <c r="J43" s="72"/>
      <c r="K43" s="72"/>
      <c r="L43" s="72"/>
      <c r="M43" s="72"/>
      <c r="N43" s="72"/>
      <c r="O43" s="72"/>
      <c r="R43" s="72"/>
      <c r="S43" s="72"/>
      <c r="T43" s="72"/>
      <c r="W43" s="72"/>
      <c r="X43" s="72"/>
      <c r="Y43" s="72"/>
    </row>
    <row r="44" spans="2:51" s="57" customFormat="1" ht="17.25" customHeight="1">
      <c r="C44" s="67" t="s">
        <v>138</v>
      </c>
      <c r="F44" s="67"/>
      <c r="G44" s="72"/>
      <c r="H44" s="72"/>
      <c r="J44" s="72"/>
      <c r="K44" s="72"/>
      <c r="L44" s="72"/>
      <c r="M44" s="72"/>
      <c r="N44" s="72"/>
      <c r="O44" s="72"/>
      <c r="R44" s="72"/>
      <c r="S44" s="72"/>
      <c r="T44" s="72"/>
      <c r="W44" s="72"/>
      <c r="X44" s="72"/>
      <c r="Y44" s="72"/>
    </row>
    <row r="45" spans="2:51" s="57" customFormat="1" ht="17.25" customHeight="1">
      <c r="B45" s="67"/>
      <c r="C45" s="67"/>
      <c r="D45" s="67"/>
      <c r="E45" s="73"/>
      <c r="F45" s="72"/>
      <c r="G45" s="72"/>
      <c r="H45" s="72"/>
      <c r="J45" s="72"/>
      <c r="K45" s="72"/>
      <c r="L45" s="72"/>
      <c r="M45" s="72"/>
      <c r="N45" s="72"/>
      <c r="O45" s="72"/>
      <c r="R45" s="72"/>
      <c r="S45" s="72"/>
      <c r="T45" s="72"/>
      <c r="W45" s="72"/>
      <c r="X45" s="72"/>
      <c r="Y45" s="72"/>
    </row>
    <row r="46" spans="2:51" s="57" customFormat="1" ht="17.25" customHeight="1">
      <c r="B46" s="67" t="s">
        <v>240</v>
      </c>
      <c r="C46" s="67"/>
      <c r="D46" s="67"/>
    </row>
    <row r="47" spans="2:51" s="57" customFormat="1" ht="17.25" customHeight="1">
      <c r="B47" s="67" t="s">
        <v>115</v>
      </c>
      <c r="C47" s="67"/>
      <c r="D47" s="67"/>
    </row>
    <row r="48" spans="2:51" s="57" customFormat="1" ht="17.25" customHeight="1">
      <c r="B48" s="74" t="s">
        <v>118</v>
      </c>
      <c r="E48" s="72"/>
      <c r="F48" s="72"/>
      <c r="G48" s="72"/>
      <c r="H48" s="72"/>
      <c r="I48" s="72"/>
      <c r="J48" s="72"/>
      <c r="K48" s="72"/>
      <c r="L48" s="72"/>
      <c r="M48" s="72"/>
      <c r="N48" s="72"/>
      <c r="O48" s="72"/>
      <c r="P48" s="72"/>
      <c r="Q48" s="72"/>
      <c r="R48" s="72"/>
      <c r="S48" s="72"/>
      <c r="T48" s="72"/>
      <c r="U48" s="72"/>
      <c r="Y48" s="72"/>
      <c r="Z48" s="72"/>
      <c r="AA48" s="72"/>
      <c r="AB48" s="72"/>
      <c r="AD48" s="72"/>
      <c r="AE48" s="72"/>
      <c r="AF48" s="72"/>
      <c r="AG48" s="72"/>
      <c r="AH48" s="72"/>
      <c r="AI48" s="75"/>
      <c r="AJ48" s="72"/>
      <c r="AK48" s="72"/>
      <c r="AL48" s="72"/>
      <c r="AM48" s="72"/>
      <c r="AN48" s="72"/>
      <c r="AO48" s="72"/>
      <c r="AP48" s="72"/>
      <c r="AQ48" s="72"/>
      <c r="AR48" s="72"/>
      <c r="AS48" s="72"/>
      <c r="AT48" s="72"/>
      <c r="AU48" s="72"/>
      <c r="AV48" s="72"/>
      <c r="AW48" s="72"/>
      <c r="AX48" s="72"/>
      <c r="AY48" s="75"/>
    </row>
    <row r="49" spans="2:50" s="57" customFormat="1" ht="17.25" customHeight="1"/>
    <row r="50" spans="2:50" s="57" customFormat="1" ht="17.25" customHeight="1">
      <c r="B50" s="67" t="s">
        <v>241</v>
      </c>
      <c r="C50" s="67"/>
    </row>
    <row r="51" spans="2:50" s="57" customFormat="1" ht="17.25" customHeight="1">
      <c r="B51" s="67"/>
      <c r="C51" s="67"/>
    </row>
    <row r="52" spans="2:50" s="57" customFormat="1" ht="17.25" customHeight="1">
      <c r="B52" s="67" t="s">
        <v>242</v>
      </c>
      <c r="C52" s="67"/>
    </row>
    <row r="53" spans="2:50" s="57" customFormat="1" ht="17.25" customHeight="1">
      <c r="B53" s="67" t="s">
        <v>191</v>
      </c>
      <c r="C53" s="67"/>
    </row>
    <row r="54" spans="2:50" s="57" customFormat="1" ht="17.25" customHeight="1">
      <c r="B54" s="67"/>
      <c r="C54" s="67"/>
    </row>
    <row r="55" spans="2:50" s="57" customFormat="1" ht="17.25" customHeight="1">
      <c r="B55" s="67" t="s">
        <v>243</v>
      </c>
      <c r="C55" s="67"/>
    </row>
    <row r="56" spans="2:50" s="57" customFormat="1" ht="17.25" customHeight="1">
      <c r="B56" s="67" t="s">
        <v>116</v>
      </c>
      <c r="C56" s="67"/>
    </row>
    <row r="57" spans="2:50" s="57" customFormat="1" ht="17.25" customHeight="1">
      <c r="B57" s="67"/>
      <c r="C57" s="67"/>
    </row>
    <row r="58" spans="2:50" s="57" customFormat="1" ht="17.25" customHeight="1">
      <c r="B58" s="67" t="s">
        <v>244</v>
      </c>
      <c r="C58" s="67"/>
      <c r="D58" s="67"/>
    </row>
    <row r="59" spans="2:50" s="57" customFormat="1" ht="17.25" customHeight="1">
      <c r="B59" s="67"/>
      <c r="C59" s="67"/>
      <c r="D59" s="67"/>
    </row>
    <row r="60" spans="2:50" s="57" customFormat="1" ht="17.25" customHeight="1">
      <c r="B60" s="57" t="s">
        <v>245</v>
      </c>
      <c r="D60" s="67"/>
    </row>
    <row r="61" spans="2:50" s="57" customFormat="1" ht="17.25" customHeight="1">
      <c r="B61" s="57" t="s">
        <v>117</v>
      </c>
      <c r="D61" s="67"/>
    </row>
    <row r="62" spans="2:50" s="57" customFormat="1" ht="17.25" customHeight="1">
      <c r="B62" s="57" t="s">
        <v>192</v>
      </c>
    </row>
    <row r="63" spans="2:50" s="57" customFormat="1" ht="17.25" customHeight="1"/>
    <row r="64" spans="2:50" s="57" customFormat="1" ht="17.25" customHeight="1">
      <c r="B64" s="57" t="s">
        <v>246</v>
      </c>
      <c r="E64" s="76"/>
      <c r="F64" s="76"/>
      <c r="G64" s="76"/>
      <c r="H64" s="76"/>
      <c r="I64" s="76"/>
      <c r="J64" s="76"/>
      <c r="K64" s="76"/>
      <c r="L64" s="81"/>
      <c r="M64" s="57" t="s">
        <v>119</v>
      </c>
      <c r="N64" s="76"/>
      <c r="O64" s="76"/>
      <c r="P64" s="76"/>
      <c r="Q64" s="76"/>
      <c r="R64" s="76"/>
      <c r="S64" s="76"/>
      <c r="T64" s="76"/>
      <c r="U64" s="76"/>
      <c r="V64" s="76"/>
      <c r="W64" s="76"/>
      <c r="X64" s="76"/>
      <c r="Y64" s="76"/>
      <c r="Z64" s="76"/>
      <c r="AA64" s="76"/>
      <c r="AB64" s="76"/>
      <c r="AC64" s="76"/>
      <c r="AD64" s="76"/>
      <c r="AE64" s="76"/>
      <c r="AF64" s="76"/>
      <c r="AG64" s="76"/>
      <c r="AH64" s="76"/>
      <c r="AI64" s="76"/>
      <c r="AJ64" s="76"/>
      <c r="AK64" s="76"/>
      <c r="AL64" s="76"/>
      <c r="AM64" s="76"/>
      <c r="AN64" s="76"/>
      <c r="AO64" s="76"/>
      <c r="AP64" s="76"/>
      <c r="AQ64" s="76"/>
      <c r="AR64" s="76"/>
      <c r="AS64" s="76"/>
      <c r="AT64" s="76"/>
      <c r="AU64" s="76"/>
      <c r="AV64" s="76"/>
      <c r="AW64" s="76"/>
      <c r="AX64" s="76"/>
    </row>
    <row r="65" spans="2:71" s="57" customFormat="1" ht="17.25" customHeight="1">
      <c r="E65" s="76"/>
      <c r="F65" s="76"/>
      <c r="G65" s="76"/>
      <c r="H65" s="76"/>
      <c r="I65" s="76"/>
      <c r="J65" s="76"/>
      <c r="K65" s="76"/>
      <c r="L65" s="76"/>
      <c r="M65" s="76"/>
      <c r="N65" s="76"/>
      <c r="O65" s="76"/>
      <c r="P65" s="76"/>
      <c r="Q65" s="76"/>
      <c r="R65" s="76"/>
      <c r="S65" s="76"/>
      <c r="T65" s="76"/>
      <c r="U65" s="76"/>
      <c r="V65" s="76"/>
      <c r="W65" s="76"/>
      <c r="X65" s="76"/>
      <c r="Y65" s="76"/>
      <c r="Z65" s="76"/>
      <c r="AA65" s="76"/>
      <c r="AB65" s="76"/>
      <c r="AC65" s="76"/>
      <c r="AD65" s="76"/>
      <c r="AE65" s="76"/>
      <c r="AF65" s="76"/>
      <c r="AG65" s="76"/>
      <c r="AH65" s="76"/>
      <c r="AI65" s="76"/>
      <c r="AJ65" s="76"/>
      <c r="AK65" s="76"/>
      <c r="AL65" s="76"/>
      <c r="AM65" s="76"/>
      <c r="AN65" s="76"/>
      <c r="AO65" s="76"/>
      <c r="AP65" s="76"/>
      <c r="AQ65" s="76"/>
      <c r="AR65" s="76"/>
      <c r="AS65" s="76"/>
      <c r="AT65" s="76"/>
      <c r="AU65" s="76"/>
      <c r="AV65" s="76"/>
      <c r="AW65" s="76"/>
      <c r="AX65" s="76"/>
    </row>
    <row r="66" spans="2:71" s="57" customFormat="1" ht="17.25" customHeight="1">
      <c r="B66" s="57" t="s">
        <v>247</v>
      </c>
      <c r="E66" s="76"/>
      <c r="F66" s="76"/>
      <c r="G66" s="76"/>
      <c r="H66" s="76"/>
      <c r="I66" s="76"/>
      <c r="J66" s="76"/>
      <c r="K66" s="76"/>
      <c r="L66" s="76"/>
      <c r="M66" s="76"/>
      <c r="N66" s="76"/>
      <c r="O66" s="76"/>
      <c r="P66" s="76"/>
      <c r="Q66" s="76"/>
      <c r="R66" s="76"/>
      <c r="S66" s="76"/>
      <c r="T66" s="76"/>
      <c r="U66" s="76"/>
      <c r="V66" s="76"/>
      <c r="W66" s="76"/>
      <c r="X66" s="76"/>
      <c r="Y66" s="76"/>
      <c r="Z66" s="76"/>
      <c r="AA66" s="76"/>
      <c r="AB66" s="76"/>
      <c r="AC66" s="76"/>
      <c r="AD66" s="76"/>
      <c r="AE66" s="76"/>
      <c r="AF66" s="76"/>
      <c r="AG66" s="76"/>
      <c r="AH66" s="76"/>
      <c r="AI66" s="76"/>
      <c r="AJ66" s="76"/>
      <c r="AK66" s="76"/>
      <c r="AL66" s="76"/>
      <c r="AM66" s="76"/>
      <c r="AN66" s="76"/>
      <c r="AO66" s="76"/>
      <c r="AP66" s="76"/>
      <c r="AQ66" s="76"/>
      <c r="AR66" s="76"/>
      <c r="AS66" s="76"/>
      <c r="AT66" s="76"/>
      <c r="AU66" s="76"/>
      <c r="AV66" s="76"/>
      <c r="AW66" s="76"/>
      <c r="AX66" s="76"/>
    </row>
    <row r="67" spans="2:71" s="57" customFormat="1" ht="17.25" customHeight="1">
      <c r="E67" s="76"/>
      <c r="F67" s="76"/>
      <c r="G67" s="76"/>
      <c r="H67" s="76"/>
      <c r="I67" s="76"/>
      <c r="J67" s="76"/>
      <c r="K67" s="76"/>
      <c r="L67" s="76"/>
      <c r="M67" s="76"/>
      <c r="N67" s="76"/>
      <c r="O67" s="76"/>
      <c r="P67" s="76"/>
      <c r="Q67" s="76"/>
      <c r="R67" s="76"/>
      <c r="S67" s="76"/>
      <c r="T67" s="76"/>
      <c r="U67" s="76"/>
      <c r="V67" s="76"/>
      <c r="W67" s="76"/>
      <c r="X67" s="76"/>
      <c r="Y67" s="76"/>
      <c r="Z67" s="76"/>
      <c r="AA67" s="76"/>
      <c r="AB67" s="76"/>
      <c r="AC67" s="76"/>
      <c r="AD67" s="76"/>
      <c r="AE67" s="76"/>
      <c r="AF67" s="76"/>
      <c r="AG67" s="76"/>
      <c r="AH67" s="76"/>
      <c r="AI67" s="76"/>
      <c r="AJ67" s="76"/>
      <c r="AK67" s="76"/>
      <c r="AL67" s="76"/>
      <c r="AM67" s="76"/>
      <c r="AN67" s="76"/>
      <c r="AO67" s="76"/>
      <c r="AP67" s="76"/>
      <c r="AQ67" s="76"/>
      <c r="AR67" s="76"/>
      <c r="AS67" s="76"/>
      <c r="AT67" s="76"/>
      <c r="AU67" s="76"/>
      <c r="AV67" s="76"/>
      <c r="AW67" s="76"/>
      <c r="AX67" s="76"/>
      <c r="AY67" s="76"/>
      <c r="AZ67" s="76"/>
      <c r="BA67" s="76"/>
      <c r="BB67" s="76"/>
    </row>
    <row r="68" spans="2:71" s="57" customFormat="1" ht="17.25" customHeight="1">
      <c r="B68" s="57" t="s">
        <v>248</v>
      </c>
      <c r="E68" s="76"/>
      <c r="F68" s="76"/>
      <c r="G68" s="76"/>
      <c r="H68" s="76"/>
      <c r="I68" s="76"/>
      <c r="J68" s="76"/>
      <c r="K68" s="76"/>
      <c r="L68" s="76"/>
      <c r="M68" s="76"/>
      <c r="N68" s="76"/>
      <c r="O68" s="76"/>
      <c r="P68" s="76"/>
      <c r="Q68" s="76"/>
      <c r="R68" s="76"/>
      <c r="S68" s="76"/>
      <c r="T68" s="76"/>
      <c r="U68" s="76"/>
      <c r="V68" s="76"/>
      <c r="W68" s="76"/>
      <c r="X68" s="76"/>
      <c r="Y68" s="76"/>
      <c r="Z68" s="76"/>
      <c r="AA68" s="76"/>
      <c r="AB68" s="76"/>
      <c r="AC68" s="76"/>
      <c r="AD68" s="76"/>
      <c r="AE68" s="76"/>
      <c r="AF68" s="76"/>
      <c r="AG68" s="76"/>
      <c r="AH68" s="76"/>
      <c r="AI68" s="76"/>
      <c r="AJ68" s="76"/>
      <c r="AK68" s="76"/>
      <c r="AL68" s="76"/>
      <c r="AM68" s="76"/>
      <c r="AN68" s="76"/>
      <c r="AO68" s="76"/>
      <c r="AP68" s="76"/>
      <c r="AQ68" s="76"/>
      <c r="AR68" s="76"/>
      <c r="AS68" s="76"/>
      <c r="AT68" s="76"/>
      <c r="AU68" s="76"/>
      <c r="AV68" s="76"/>
      <c r="AW68" s="76"/>
      <c r="AX68" s="76"/>
      <c r="AY68" s="76"/>
      <c r="AZ68" s="76"/>
      <c r="BA68" s="76"/>
      <c r="BB68" s="76"/>
    </row>
    <row r="69" spans="2:71" s="57" customFormat="1" ht="17.25" customHeight="1">
      <c r="E69" s="76"/>
      <c r="F69" s="76"/>
      <c r="G69" s="76"/>
      <c r="H69" s="76"/>
      <c r="I69" s="76"/>
      <c r="J69" s="76"/>
      <c r="K69" s="76"/>
      <c r="L69" s="76"/>
      <c r="M69" s="76"/>
      <c r="N69" s="76"/>
      <c r="O69" s="76"/>
      <c r="P69" s="76"/>
      <c r="Q69" s="76"/>
      <c r="R69" s="76"/>
      <c r="S69" s="76"/>
      <c r="T69" s="76"/>
      <c r="U69" s="76"/>
      <c r="V69" s="76"/>
      <c r="W69" s="76"/>
      <c r="X69" s="76"/>
      <c r="Y69" s="76"/>
      <c r="Z69" s="76"/>
      <c r="AA69" s="76"/>
      <c r="AB69" s="76"/>
      <c r="AC69" s="76"/>
      <c r="AD69" s="76"/>
      <c r="AE69" s="76"/>
      <c r="AF69" s="76"/>
      <c r="AG69" s="76"/>
      <c r="AH69" s="76"/>
      <c r="AI69" s="76"/>
      <c r="AJ69" s="76"/>
      <c r="AK69" s="76"/>
      <c r="AL69" s="76"/>
      <c r="AM69" s="76"/>
      <c r="AN69" s="76"/>
      <c r="AO69" s="76"/>
      <c r="AP69" s="76"/>
      <c r="AQ69" s="76"/>
      <c r="AR69" s="76"/>
      <c r="AS69" s="76"/>
      <c r="AT69" s="76"/>
      <c r="AU69" s="76"/>
      <c r="AV69" s="76"/>
      <c r="AW69" s="76"/>
      <c r="AX69" s="76"/>
      <c r="AY69" s="76"/>
      <c r="AZ69" s="76"/>
      <c r="BA69" s="76"/>
      <c r="BB69" s="76"/>
    </row>
    <row r="70" spans="2:71" s="57" customFormat="1" ht="17.25" customHeight="1">
      <c r="B70" s="57" t="s">
        <v>249</v>
      </c>
      <c r="BL70" s="77"/>
      <c r="BM70" s="78"/>
      <c r="BN70" s="77"/>
      <c r="BO70" s="77"/>
      <c r="BP70" s="77"/>
      <c r="BQ70" s="79"/>
      <c r="BR70" s="80"/>
      <c r="BS70" s="80"/>
    </row>
    <row r="71" spans="2:71" s="57" customFormat="1" ht="17.25" customHeight="1">
      <c r="E71" s="76"/>
      <c r="F71" s="76"/>
      <c r="G71" s="76"/>
      <c r="H71" s="76"/>
      <c r="I71" s="76"/>
      <c r="J71" s="76"/>
      <c r="K71" s="76"/>
      <c r="L71" s="76"/>
      <c r="M71" s="76"/>
      <c r="N71" s="76"/>
      <c r="O71" s="76"/>
      <c r="P71" s="76"/>
      <c r="Q71" s="76"/>
      <c r="R71" s="76"/>
      <c r="S71" s="76"/>
      <c r="T71" s="76"/>
      <c r="U71" s="76"/>
      <c r="V71" s="76"/>
      <c r="W71" s="76"/>
      <c r="X71" s="76"/>
      <c r="Y71" s="76"/>
      <c r="Z71" s="76"/>
      <c r="AA71" s="76"/>
      <c r="AB71" s="76"/>
      <c r="AC71" s="76"/>
      <c r="AD71" s="76"/>
      <c r="AE71" s="76"/>
      <c r="AF71" s="76"/>
      <c r="AG71" s="76"/>
      <c r="AH71" s="76"/>
      <c r="AI71" s="76"/>
      <c r="AJ71" s="76"/>
      <c r="AK71" s="76"/>
      <c r="AL71" s="76"/>
      <c r="AM71" s="76"/>
      <c r="AN71" s="76"/>
      <c r="AO71" s="76"/>
      <c r="AP71" s="76"/>
      <c r="AQ71" s="76"/>
      <c r="AR71" s="76"/>
      <c r="AS71" s="76"/>
      <c r="AT71" s="76"/>
      <c r="AU71" s="76"/>
      <c r="AV71" s="76"/>
      <c r="AW71" s="76"/>
      <c r="AX71" s="76"/>
    </row>
    <row r="72" spans="2:71" ht="17.25" customHeight="1">
      <c r="B72" s="57" t="s">
        <v>250</v>
      </c>
    </row>
    <row r="73" spans="2:71" ht="18.75" customHeight="1"/>
    <row r="74" spans="2:71" ht="18.75" customHeight="1"/>
    <row r="75" spans="2:71" ht="18.75" customHeight="1"/>
    <row r="76" spans="2:71" ht="18.75" customHeight="1"/>
    <row r="77" spans="2:71" ht="18.75" customHeight="1"/>
    <row r="78" spans="2:71" ht="18.75" customHeight="1"/>
    <row r="79" spans="2:71" ht="18.75" customHeight="1"/>
    <row r="80" spans="2:71"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
    <pageSetUpPr fitToPage="1"/>
  </sheetPr>
  <dimension ref="B1:L40"/>
  <sheetViews>
    <sheetView zoomScaleNormal="100" workbookViewId="0"/>
  </sheetViews>
  <sheetFormatPr defaultColWidth="9" defaultRowHeight="25.5"/>
  <cols>
    <col min="1" max="1" width="1.875" style="139" customWidth="1"/>
    <col min="2" max="2" width="11.5" style="139" customWidth="1"/>
    <col min="3" max="12" width="40.625" style="139" customWidth="1"/>
    <col min="13" max="16384" width="9" style="139"/>
  </cols>
  <sheetData>
    <row r="1" spans="2:12">
      <c r="B1" s="61" t="s">
        <v>98</v>
      </c>
      <c r="C1" s="61"/>
      <c r="D1" s="61"/>
    </row>
    <row r="2" spans="2:12">
      <c r="B2" s="61"/>
      <c r="C2" s="61"/>
      <c r="D2" s="61"/>
    </row>
    <row r="3" spans="2:12">
      <c r="B3" s="140" t="s">
        <v>99</v>
      </c>
      <c r="C3" s="140" t="s">
        <v>100</v>
      </c>
      <c r="D3" s="61"/>
    </row>
    <row r="4" spans="2:12">
      <c r="B4" s="141">
        <v>1</v>
      </c>
      <c r="C4" s="142" t="s">
        <v>194</v>
      </c>
      <c r="D4" s="61"/>
    </row>
    <row r="5" spans="2:12">
      <c r="B5" s="141">
        <v>2</v>
      </c>
      <c r="C5" s="142" t="s">
        <v>195</v>
      </c>
    </row>
    <row r="6" spans="2:12">
      <c r="B6" s="141">
        <v>3</v>
      </c>
      <c r="C6" s="142" t="s">
        <v>196</v>
      </c>
      <c r="D6" s="61"/>
    </row>
    <row r="7" spans="2:12">
      <c r="B7" s="141">
        <v>4</v>
      </c>
      <c r="C7" s="142" t="s">
        <v>197</v>
      </c>
      <c r="D7" s="61"/>
    </row>
    <row r="8" spans="2:12">
      <c r="B8" s="141">
        <v>5</v>
      </c>
      <c r="C8" s="142" t="s">
        <v>251</v>
      </c>
      <c r="D8" s="61"/>
    </row>
    <row r="9" spans="2:12">
      <c r="B9" s="141">
        <v>6</v>
      </c>
      <c r="C9" s="142" t="s">
        <v>81</v>
      </c>
      <c r="D9" s="61"/>
    </row>
    <row r="10" spans="2:12">
      <c r="B10" s="141">
        <v>7</v>
      </c>
      <c r="C10" s="142" t="s">
        <v>148</v>
      </c>
      <c r="D10" s="61"/>
    </row>
    <row r="12" spans="2:12">
      <c r="B12" s="61" t="s">
        <v>101</v>
      </c>
    </row>
    <row r="13" spans="2:12" ht="26.25" thickBot="1"/>
    <row r="14" spans="2:12" ht="26.25" thickBot="1">
      <c r="B14" s="143" t="s">
        <v>83</v>
      </c>
      <c r="C14" s="144" t="s">
        <v>76</v>
      </c>
      <c r="D14" s="145" t="s">
        <v>85</v>
      </c>
      <c r="E14" s="145" t="s">
        <v>82</v>
      </c>
      <c r="F14" s="145" t="s">
        <v>81</v>
      </c>
      <c r="G14" s="145" t="s">
        <v>148</v>
      </c>
      <c r="H14" s="145" t="s">
        <v>148</v>
      </c>
      <c r="I14" s="145" t="s">
        <v>148</v>
      </c>
      <c r="J14" s="145" t="s">
        <v>148</v>
      </c>
      <c r="K14" s="145" t="s">
        <v>148</v>
      </c>
      <c r="L14" s="146" t="s">
        <v>148</v>
      </c>
    </row>
    <row r="15" spans="2:12">
      <c r="B15" s="1301" t="s">
        <v>84</v>
      </c>
      <c r="C15" s="147" t="s">
        <v>78</v>
      </c>
      <c r="D15" s="148" t="s">
        <v>79</v>
      </c>
      <c r="E15" s="148" t="s">
        <v>77</v>
      </c>
      <c r="F15" s="149" t="s">
        <v>81</v>
      </c>
      <c r="G15" s="149" t="s">
        <v>81</v>
      </c>
      <c r="H15" s="149" t="s">
        <v>81</v>
      </c>
      <c r="I15" s="149" t="s">
        <v>81</v>
      </c>
      <c r="J15" s="149" t="s">
        <v>81</v>
      </c>
      <c r="K15" s="149" t="s">
        <v>81</v>
      </c>
      <c r="L15" s="150" t="s">
        <v>81</v>
      </c>
    </row>
    <row r="16" spans="2:12">
      <c r="B16" s="1302"/>
      <c r="C16" s="151" t="s">
        <v>81</v>
      </c>
      <c r="D16" s="149" t="s">
        <v>80</v>
      </c>
      <c r="E16" s="149" t="s">
        <v>198</v>
      </c>
      <c r="F16" s="149" t="s">
        <v>81</v>
      </c>
      <c r="G16" s="149" t="s">
        <v>81</v>
      </c>
      <c r="H16" s="149" t="s">
        <v>81</v>
      </c>
      <c r="I16" s="149" t="s">
        <v>81</v>
      </c>
      <c r="J16" s="149" t="s">
        <v>81</v>
      </c>
      <c r="K16" s="149" t="s">
        <v>81</v>
      </c>
      <c r="L16" s="150" t="s">
        <v>81</v>
      </c>
    </row>
    <row r="17" spans="2:12">
      <c r="B17" s="1302"/>
      <c r="C17" s="151" t="s">
        <v>81</v>
      </c>
      <c r="D17" s="149" t="s">
        <v>19</v>
      </c>
      <c r="E17" s="149" t="s">
        <v>199</v>
      </c>
      <c r="F17" s="149" t="s">
        <v>81</v>
      </c>
      <c r="G17" s="149" t="s">
        <v>81</v>
      </c>
      <c r="H17" s="149" t="s">
        <v>81</v>
      </c>
      <c r="I17" s="149" t="s">
        <v>81</v>
      </c>
      <c r="J17" s="149" t="s">
        <v>81</v>
      </c>
      <c r="K17" s="149" t="s">
        <v>81</v>
      </c>
      <c r="L17" s="150" t="s">
        <v>81</v>
      </c>
    </row>
    <row r="18" spans="2:12">
      <c r="B18" s="1302"/>
      <c r="C18" s="151" t="s">
        <v>81</v>
      </c>
      <c r="D18" s="149" t="s">
        <v>106</v>
      </c>
      <c r="E18" s="149" t="s">
        <v>106</v>
      </c>
      <c r="F18" s="149" t="s">
        <v>81</v>
      </c>
      <c r="G18" s="149" t="s">
        <v>81</v>
      </c>
      <c r="H18" s="149" t="s">
        <v>81</v>
      </c>
      <c r="I18" s="149" t="s">
        <v>81</v>
      </c>
      <c r="J18" s="149" t="s">
        <v>81</v>
      </c>
      <c r="K18" s="149" t="s">
        <v>81</v>
      </c>
      <c r="L18" s="150" t="s">
        <v>81</v>
      </c>
    </row>
    <row r="19" spans="2:12">
      <c r="B19" s="1302"/>
      <c r="C19" s="151" t="s">
        <v>148</v>
      </c>
      <c r="D19" s="149" t="s">
        <v>81</v>
      </c>
      <c r="E19" s="149" t="s">
        <v>81</v>
      </c>
      <c r="F19" s="149" t="s">
        <v>81</v>
      </c>
      <c r="G19" s="149" t="s">
        <v>81</v>
      </c>
      <c r="H19" s="149" t="s">
        <v>81</v>
      </c>
      <c r="I19" s="149" t="s">
        <v>81</v>
      </c>
      <c r="J19" s="149" t="s">
        <v>81</v>
      </c>
      <c r="K19" s="149" t="s">
        <v>81</v>
      </c>
      <c r="L19" s="150" t="s">
        <v>81</v>
      </c>
    </row>
    <row r="20" spans="2:12">
      <c r="B20" s="1302"/>
      <c r="C20" s="151" t="s">
        <v>148</v>
      </c>
      <c r="D20" s="149" t="s">
        <v>81</v>
      </c>
      <c r="E20" s="149" t="s">
        <v>81</v>
      </c>
      <c r="F20" s="149" t="s">
        <v>81</v>
      </c>
      <c r="G20" s="149" t="s">
        <v>81</v>
      </c>
      <c r="H20" s="149" t="s">
        <v>81</v>
      </c>
      <c r="I20" s="149" t="s">
        <v>81</v>
      </c>
      <c r="J20" s="149" t="s">
        <v>81</v>
      </c>
      <c r="K20" s="149" t="s">
        <v>81</v>
      </c>
      <c r="L20" s="150" t="s">
        <v>81</v>
      </c>
    </row>
    <row r="21" spans="2:12">
      <c r="B21" s="1302"/>
      <c r="C21" s="151" t="s">
        <v>148</v>
      </c>
      <c r="D21" s="149" t="s">
        <v>81</v>
      </c>
      <c r="E21" s="149" t="s">
        <v>81</v>
      </c>
      <c r="F21" s="149" t="s">
        <v>81</v>
      </c>
      <c r="G21" s="149" t="s">
        <v>81</v>
      </c>
      <c r="H21" s="149" t="s">
        <v>81</v>
      </c>
      <c r="I21" s="149" t="s">
        <v>81</v>
      </c>
      <c r="J21" s="149" t="s">
        <v>81</v>
      </c>
      <c r="K21" s="149" t="s">
        <v>81</v>
      </c>
      <c r="L21" s="150" t="s">
        <v>81</v>
      </c>
    </row>
    <row r="22" spans="2:12">
      <c r="B22" s="1302"/>
      <c r="C22" s="151" t="s">
        <v>148</v>
      </c>
      <c r="D22" s="149" t="s">
        <v>81</v>
      </c>
      <c r="E22" s="149" t="s">
        <v>81</v>
      </c>
      <c r="F22" s="149" t="s">
        <v>81</v>
      </c>
      <c r="G22" s="149" t="s">
        <v>81</v>
      </c>
      <c r="H22" s="149" t="s">
        <v>81</v>
      </c>
      <c r="I22" s="149" t="s">
        <v>81</v>
      </c>
      <c r="J22" s="149" t="s">
        <v>81</v>
      </c>
      <c r="K22" s="149" t="s">
        <v>81</v>
      </c>
      <c r="L22" s="150" t="s">
        <v>81</v>
      </c>
    </row>
    <row r="23" spans="2:12" ht="26.25" thickBot="1">
      <c r="B23" s="1303"/>
      <c r="C23" s="152" t="s">
        <v>148</v>
      </c>
      <c r="D23" s="153" t="s">
        <v>148</v>
      </c>
      <c r="E23" s="153" t="s">
        <v>148</v>
      </c>
      <c r="F23" s="153" t="s">
        <v>148</v>
      </c>
      <c r="G23" s="153" t="s">
        <v>148</v>
      </c>
      <c r="H23" s="153" t="s">
        <v>148</v>
      </c>
      <c r="I23" s="153" t="s">
        <v>148</v>
      </c>
      <c r="J23" s="153" t="s">
        <v>148</v>
      </c>
      <c r="K23" s="153" t="s">
        <v>148</v>
      </c>
      <c r="L23" s="154" t="s">
        <v>148</v>
      </c>
    </row>
    <row r="25" spans="2:12">
      <c r="C25" s="139" t="s">
        <v>145</v>
      </c>
    </row>
    <row r="26" spans="2:12">
      <c r="C26" s="139" t="s">
        <v>86</v>
      </c>
    </row>
    <row r="27" spans="2:12">
      <c r="C27" s="139" t="s">
        <v>147</v>
      </c>
    </row>
    <row r="28" spans="2:12">
      <c r="C28" s="139" t="s">
        <v>87</v>
      </c>
    </row>
    <row r="29" spans="2:12">
      <c r="C29" s="139" t="s">
        <v>102</v>
      </c>
    </row>
    <row r="30" spans="2:12">
      <c r="C30" s="139" t="s">
        <v>200</v>
      </c>
    </row>
    <row r="32" spans="2:12">
      <c r="C32" s="139" t="s">
        <v>88</v>
      </c>
    </row>
    <row r="33" spans="3:3">
      <c r="C33" s="139" t="s">
        <v>89</v>
      </c>
    </row>
    <row r="35" spans="3:3">
      <c r="C35" s="139" t="s">
        <v>146</v>
      </c>
    </row>
    <row r="36" spans="3:3">
      <c r="C36" s="139" t="s">
        <v>90</v>
      </c>
    </row>
    <row r="37" spans="3:3">
      <c r="C37" s="139" t="s">
        <v>91</v>
      </c>
    </row>
    <row r="38" spans="3:3">
      <c r="C38" s="139" t="s">
        <v>92</v>
      </c>
    </row>
    <row r="39" spans="3:3">
      <c r="C39" s="139" t="s">
        <v>93</v>
      </c>
    </row>
    <row r="40" spans="3:3">
      <c r="C40" s="139" t="s">
        <v>94</v>
      </c>
    </row>
  </sheetData>
  <mergeCells count="1">
    <mergeCell ref="B15:B23"/>
  </mergeCells>
  <phoneticPr fontId="2"/>
  <pageMargins left="0.70866141732283472" right="0.70866141732283472" top="0.74803149606299213" bottom="0.74803149606299213" header="0.31496062992125984" footer="0.31496062992125984"/>
  <pageSetup paperSize="9" scale="28"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101"/>
  <sheetViews>
    <sheetView view="pageBreakPreview" zoomScale="55" zoomScaleNormal="85" zoomScaleSheetLayoutView="55" workbookViewId="0">
      <selection activeCell="H41" sqref="H41:X41"/>
    </sheetView>
  </sheetViews>
  <sheetFormatPr defaultRowHeight="13.5"/>
  <cols>
    <col min="1" max="2" width="4.25" style="367" customWidth="1"/>
    <col min="3" max="3" width="25" style="265" customWidth="1"/>
    <col min="4" max="4" width="4.875" style="265" customWidth="1"/>
    <col min="5" max="5" width="41.625" style="265" customWidth="1"/>
    <col min="6" max="6" width="4.875" style="265" customWidth="1"/>
    <col min="7" max="7" width="19.625" style="265" customWidth="1"/>
    <col min="8" max="8" width="33.875" style="265" customWidth="1"/>
    <col min="9" max="23" width="4.875" style="265" customWidth="1"/>
    <col min="24" max="24" width="5.5" style="265" customWidth="1"/>
    <col min="25" max="29" width="4.875" style="265" customWidth="1"/>
    <col min="30" max="30" width="9.375" style="265" bestFit="1" customWidth="1"/>
    <col min="31" max="32" width="4.875" style="265" customWidth="1"/>
    <col min="33" max="16384" width="9" style="265"/>
  </cols>
  <sheetData>
    <row r="1" spans="1:32">
      <c r="A1" s="263"/>
      <c r="B1" s="263"/>
      <c r="C1" s="264"/>
      <c r="D1" s="264"/>
      <c r="E1" s="264"/>
      <c r="F1" s="264"/>
      <c r="G1" s="264"/>
      <c r="H1" s="264"/>
      <c r="I1" s="264"/>
      <c r="J1" s="264"/>
      <c r="K1" s="264"/>
      <c r="L1" s="264"/>
      <c r="M1" s="264"/>
      <c r="N1" s="264"/>
      <c r="O1" s="264"/>
      <c r="P1" s="264"/>
      <c r="Q1" s="264"/>
      <c r="R1" s="264"/>
      <c r="S1" s="264"/>
      <c r="T1" s="264"/>
      <c r="U1" s="264"/>
      <c r="V1" s="264"/>
      <c r="W1" s="264"/>
      <c r="X1" s="264"/>
      <c r="Y1" s="264"/>
      <c r="Z1" s="264"/>
      <c r="AA1" s="264"/>
      <c r="AB1" s="264"/>
      <c r="AC1" s="264"/>
      <c r="AD1" s="264"/>
      <c r="AE1" s="264"/>
      <c r="AF1" s="264"/>
    </row>
    <row r="2" spans="1:32">
      <c r="A2" s="263"/>
      <c r="B2" s="263"/>
      <c r="C2" s="264"/>
      <c r="D2" s="264"/>
      <c r="E2" s="264"/>
      <c r="F2" s="264"/>
      <c r="G2" s="264"/>
      <c r="H2" s="264"/>
      <c r="I2" s="264"/>
      <c r="J2" s="264"/>
      <c r="K2" s="264"/>
      <c r="L2" s="264"/>
      <c r="M2" s="264"/>
      <c r="N2" s="264"/>
      <c r="O2" s="264"/>
      <c r="P2" s="264"/>
      <c r="Q2" s="264"/>
      <c r="R2" s="264"/>
      <c r="S2" s="264"/>
      <c r="T2" s="264"/>
      <c r="U2" s="264"/>
      <c r="V2" s="264"/>
      <c r="W2" s="264"/>
      <c r="X2" s="264"/>
      <c r="Y2" s="264"/>
      <c r="Z2" s="264"/>
      <c r="AA2" s="264"/>
      <c r="AB2" s="264"/>
      <c r="AC2" s="264"/>
      <c r="AD2" s="264"/>
      <c r="AE2" s="264"/>
      <c r="AF2" s="264"/>
    </row>
    <row r="3" spans="1:32">
      <c r="A3" s="263"/>
      <c r="B3" s="263"/>
      <c r="C3" s="264"/>
      <c r="D3" s="264"/>
      <c r="E3" s="264"/>
      <c r="F3" s="264"/>
      <c r="G3" s="264"/>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row>
    <row r="4" spans="1:32">
      <c r="A4" s="263"/>
      <c r="B4" s="263"/>
      <c r="C4" s="264"/>
      <c r="D4" s="264"/>
      <c r="E4" s="264"/>
      <c r="F4" s="264"/>
      <c r="G4" s="266"/>
      <c r="H4" s="264"/>
      <c r="I4" s="264"/>
      <c r="J4" s="264"/>
      <c r="K4" s="264"/>
      <c r="L4" s="264"/>
      <c r="M4" s="264"/>
      <c r="N4" s="264"/>
      <c r="O4" s="264"/>
      <c r="P4" s="264"/>
      <c r="Q4" s="264"/>
      <c r="R4" s="264"/>
      <c r="S4" s="264"/>
      <c r="T4" s="264"/>
      <c r="U4" s="264"/>
      <c r="V4" s="264"/>
      <c r="W4" s="264"/>
      <c r="X4" s="264"/>
      <c r="Y4" s="264"/>
      <c r="Z4" s="264"/>
      <c r="AA4" s="264"/>
      <c r="AB4" s="264"/>
      <c r="AC4" s="264"/>
      <c r="AD4" s="264"/>
      <c r="AE4" s="264"/>
      <c r="AF4" s="264"/>
    </row>
    <row r="5" spans="1:32" ht="20.25" customHeight="1">
      <c r="A5" s="267" t="s">
        <v>367</v>
      </c>
      <c r="B5" s="267"/>
      <c r="C5" s="264"/>
      <c r="D5" s="264"/>
      <c r="E5" s="264"/>
      <c r="F5" s="264"/>
      <c r="G5" s="266"/>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row>
    <row r="6" spans="1:32" ht="20.25" customHeight="1">
      <c r="A6" s="898" t="s">
        <v>368</v>
      </c>
      <c r="B6" s="898"/>
      <c r="C6" s="898"/>
      <c r="D6" s="898"/>
      <c r="E6" s="898"/>
      <c r="F6" s="898"/>
      <c r="G6" s="898"/>
      <c r="H6" s="898"/>
      <c r="I6" s="898"/>
      <c r="J6" s="898"/>
      <c r="K6" s="898"/>
      <c r="L6" s="898"/>
      <c r="M6" s="898"/>
      <c r="N6" s="898"/>
      <c r="O6" s="898"/>
      <c r="P6" s="898"/>
      <c r="Q6" s="898"/>
      <c r="R6" s="898"/>
      <c r="S6" s="898"/>
      <c r="T6" s="898"/>
      <c r="U6" s="898"/>
      <c r="V6" s="898"/>
      <c r="W6" s="898"/>
      <c r="X6" s="898"/>
      <c r="Y6" s="898"/>
      <c r="Z6" s="898"/>
      <c r="AA6" s="898"/>
      <c r="AB6" s="898"/>
      <c r="AC6" s="898"/>
      <c r="AD6" s="898"/>
      <c r="AE6" s="898"/>
      <c r="AF6" s="898"/>
    </row>
    <row r="7" spans="1:32" ht="20.25" customHeight="1">
      <c r="A7" s="263"/>
      <c r="B7" s="263"/>
      <c r="C7" s="264"/>
      <c r="D7" s="264"/>
      <c r="E7" s="264"/>
      <c r="F7" s="264"/>
      <c r="G7" s="266"/>
      <c r="H7" s="264"/>
      <c r="I7" s="264"/>
      <c r="J7" s="264"/>
      <c r="K7" s="264"/>
      <c r="L7" s="264"/>
      <c r="M7" s="264"/>
      <c r="N7" s="264"/>
      <c r="O7" s="264"/>
      <c r="P7" s="264"/>
      <c r="Q7" s="264"/>
      <c r="R7" s="264"/>
      <c r="S7" s="264"/>
      <c r="T7" s="264"/>
      <c r="U7" s="264"/>
      <c r="V7" s="264"/>
      <c r="W7" s="264"/>
      <c r="X7" s="264"/>
      <c r="Y7" s="264"/>
      <c r="Z7" s="264"/>
      <c r="AA7" s="264"/>
      <c r="AB7" s="264"/>
      <c r="AC7" s="264"/>
      <c r="AD7" s="264"/>
      <c r="AE7" s="264"/>
      <c r="AF7" s="264"/>
    </row>
    <row r="8" spans="1:32" ht="30" customHeight="1">
      <c r="A8" s="263"/>
      <c r="B8" s="263"/>
      <c r="C8" s="264"/>
      <c r="D8" s="264"/>
      <c r="E8" s="264"/>
      <c r="F8" s="264"/>
      <c r="G8" s="266"/>
      <c r="H8" s="264"/>
      <c r="I8" s="264"/>
      <c r="J8" s="263"/>
      <c r="K8" s="263"/>
      <c r="L8" s="263"/>
      <c r="M8" s="263"/>
      <c r="N8" s="263"/>
      <c r="O8" s="263"/>
      <c r="P8" s="263"/>
      <c r="Q8" s="263"/>
      <c r="R8" s="263"/>
      <c r="S8" s="890" t="s">
        <v>369</v>
      </c>
      <c r="T8" s="890"/>
      <c r="U8" s="890"/>
      <c r="V8" s="890"/>
      <c r="W8" s="268"/>
      <c r="X8" s="269"/>
      <c r="Y8" s="269"/>
      <c r="Z8" s="269"/>
      <c r="AA8" s="269"/>
      <c r="AB8" s="269"/>
      <c r="AC8" s="269"/>
      <c r="AD8" s="269"/>
      <c r="AE8" s="269"/>
      <c r="AF8" s="270"/>
    </row>
    <row r="9" spans="1:32" ht="20.25" customHeight="1">
      <c r="A9" s="263"/>
      <c r="B9" s="263"/>
      <c r="C9" s="264"/>
      <c r="D9" s="264"/>
      <c r="E9" s="264"/>
      <c r="F9" s="264"/>
      <c r="G9" s="266"/>
      <c r="H9" s="264"/>
      <c r="I9" s="264"/>
      <c r="J9" s="264"/>
      <c r="K9" s="264"/>
      <c r="L9" s="264"/>
      <c r="M9" s="264"/>
      <c r="N9" s="264"/>
      <c r="O9" s="264"/>
      <c r="P9" s="264"/>
      <c r="Q9" s="264"/>
      <c r="R9" s="264"/>
      <c r="S9" s="264"/>
      <c r="T9" s="264"/>
      <c r="U9" s="264"/>
      <c r="V9" s="264"/>
      <c r="W9" s="264"/>
      <c r="X9" s="264"/>
      <c r="Y9" s="264"/>
      <c r="Z9" s="264"/>
      <c r="AA9" s="264"/>
      <c r="AB9" s="264"/>
      <c r="AC9" s="264"/>
      <c r="AD9" s="264"/>
      <c r="AE9" s="264"/>
      <c r="AF9" s="264"/>
    </row>
    <row r="10" spans="1:32" ht="18" customHeight="1">
      <c r="A10" s="890" t="s">
        <v>370</v>
      </c>
      <c r="B10" s="890"/>
      <c r="C10" s="890"/>
      <c r="D10" s="890" t="s">
        <v>371</v>
      </c>
      <c r="E10" s="890"/>
      <c r="F10" s="899" t="s">
        <v>372</v>
      </c>
      <c r="G10" s="899"/>
      <c r="H10" s="890" t="s">
        <v>373</v>
      </c>
      <c r="I10" s="890"/>
      <c r="J10" s="890"/>
      <c r="K10" s="890"/>
      <c r="L10" s="890"/>
      <c r="M10" s="890"/>
      <c r="N10" s="890"/>
      <c r="O10" s="890"/>
      <c r="P10" s="890"/>
      <c r="Q10" s="890"/>
      <c r="R10" s="890"/>
      <c r="S10" s="890"/>
      <c r="T10" s="890"/>
      <c r="U10" s="890"/>
      <c r="V10" s="890"/>
      <c r="W10" s="890"/>
      <c r="X10" s="890"/>
      <c r="Y10" s="890" t="s">
        <v>274</v>
      </c>
      <c r="Z10" s="890"/>
      <c r="AA10" s="890"/>
      <c r="AB10" s="890"/>
      <c r="AC10" s="890" t="s">
        <v>374</v>
      </c>
      <c r="AD10" s="890"/>
      <c r="AE10" s="890"/>
      <c r="AF10" s="891"/>
    </row>
    <row r="11" spans="1:32" ht="18.75" customHeight="1">
      <c r="A11" s="888" t="s">
        <v>375</v>
      </c>
      <c r="B11" s="888"/>
      <c r="C11" s="889"/>
      <c r="D11" s="271"/>
      <c r="E11" s="272"/>
      <c r="F11" s="273"/>
      <c r="G11" s="274"/>
      <c r="H11" s="892" t="s">
        <v>376</v>
      </c>
      <c r="I11" s="275" t="s">
        <v>377</v>
      </c>
      <c r="J11" s="276" t="s">
        <v>378</v>
      </c>
      <c r="K11" s="277"/>
      <c r="L11" s="277"/>
      <c r="M11" s="275" t="s">
        <v>377</v>
      </c>
      <c r="N11" s="276" t="s">
        <v>379</v>
      </c>
      <c r="O11" s="277"/>
      <c r="P11" s="277"/>
      <c r="Q11" s="275" t="s">
        <v>377</v>
      </c>
      <c r="R11" s="276" t="s">
        <v>380</v>
      </c>
      <c r="S11" s="277"/>
      <c r="T11" s="277"/>
      <c r="U11" s="275" t="s">
        <v>377</v>
      </c>
      <c r="V11" s="276" t="s">
        <v>381</v>
      </c>
      <c r="W11" s="277"/>
      <c r="X11" s="278"/>
      <c r="Y11" s="894"/>
      <c r="Z11" s="894"/>
      <c r="AA11" s="894"/>
      <c r="AB11" s="894"/>
      <c r="AC11" s="894"/>
      <c r="AD11" s="894"/>
      <c r="AE11" s="894"/>
      <c r="AF11" s="896"/>
    </row>
    <row r="12" spans="1:32" ht="18.75" customHeight="1">
      <c r="A12" s="890"/>
      <c r="B12" s="890"/>
      <c r="C12" s="891"/>
      <c r="D12" s="279"/>
      <c r="E12" s="280"/>
      <c r="F12" s="281"/>
      <c r="G12" s="282"/>
      <c r="H12" s="893"/>
      <c r="I12" s="283" t="s">
        <v>377</v>
      </c>
      <c r="J12" s="284" t="s">
        <v>382</v>
      </c>
      <c r="K12" s="285"/>
      <c r="L12" s="285"/>
      <c r="M12" s="286" t="s">
        <v>377</v>
      </c>
      <c r="N12" s="284" t="s">
        <v>383</v>
      </c>
      <c r="O12" s="285"/>
      <c r="P12" s="285"/>
      <c r="Q12" s="286" t="s">
        <v>377</v>
      </c>
      <c r="R12" s="284" t="s">
        <v>384</v>
      </c>
      <c r="S12" s="285"/>
      <c r="T12" s="285"/>
      <c r="U12" s="286" t="s">
        <v>377</v>
      </c>
      <c r="V12" s="284" t="s">
        <v>385</v>
      </c>
      <c r="W12" s="285"/>
      <c r="X12" s="287"/>
      <c r="Y12" s="895"/>
      <c r="Z12" s="895"/>
      <c r="AA12" s="895"/>
      <c r="AB12" s="895"/>
      <c r="AC12" s="895"/>
      <c r="AD12" s="895"/>
      <c r="AE12" s="895"/>
      <c r="AF12" s="897"/>
    </row>
    <row r="13" spans="1:32" ht="18.75" customHeight="1">
      <c r="A13" s="288"/>
      <c r="B13" s="289"/>
      <c r="C13" s="290"/>
      <c r="D13" s="291"/>
      <c r="E13" s="278"/>
      <c r="F13" s="292"/>
      <c r="G13" s="293"/>
      <c r="H13" s="294" t="s">
        <v>386</v>
      </c>
      <c r="I13" s="295" t="s">
        <v>377</v>
      </c>
      <c r="J13" s="296" t="s">
        <v>387</v>
      </c>
      <c r="K13" s="297"/>
      <c r="L13" s="298"/>
      <c r="M13" s="299" t="s">
        <v>377</v>
      </c>
      <c r="N13" s="296" t="s">
        <v>388</v>
      </c>
      <c r="O13" s="300"/>
      <c r="P13" s="300"/>
      <c r="Q13" s="300"/>
      <c r="R13" s="300"/>
      <c r="S13" s="300"/>
      <c r="T13" s="300"/>
      <c r="U13" s="300"/>
      <c r="V13" s="300"/>
      <c r="W13" s="300"/>
      <c r="X13" s="301"/>
      <c r="Y13" s="302" t="s">
        <v>377</v>
      </c>
      <c r="Z13" s="276" t="s">
        <v>389</v>
      </c>
      <c r="AA13" s="276"/>
      <c r="AB13" s="303"/>
      <c r="AC13" s="302" t="s">
        <v>377</v>
      </c>
      <c r="AD13" s="276" t="s">
        <v>389</v>
      </c>
      <c r="AE13" s="276"/>
      <c r="AF13" s="303"/>
    </row>
    <row r="14" spans="1:32" ht="18.75" customHeight="1">
      <c r="A14" s="304"/>
      <c r="B14" s="305"/>
      <c r="C14" s="306"/>
      <c r="D14" s="307"/>
      <c r="E14" s="308"/>
      <c r="F14" s="309"/>
      <c r="G14" s="310"/>
      <c r="H14" s="311" t="s">
        <v>390</v>
      </c>
      <c r="I14" s="312" t="s">
        <v>377</v>
      </c>
      <c r="J14" s="313" t="s">
        <v>391</v>
      </c>
      <c r="K14" s="313"/>
      <c r="L14" s="314"/>
      <c r="M14" s="315" t="s">
        <v>377</v>
      </c>
      <c r="N14" s="313" t="s">
        <v>392</v>
      </c>
      <c r="O14" s="313"/>
      <c r="P14" s="314"/>
      <c r="Q14" s="316"/>
      <c r="R14" s="316"/>
      <c r="S14" s="316"/>
      <c r="T14" s="316"/>
      <c r="U14" s="316"/>
      <c r="V14" s="316"/>
      <c r="W14" s="316"/>
      <c r="X14" s="317"/>
      <c r="Y14" s="318" t="s">
        <v>377</v>
      </c>
      <c r="Z14" s="319" t="s">
        <v>393</v>
      </c>
      <c r="AA14" s="320"/>
      <c r="AB14" s="321"/>
      <c r="AC14" s="318" t="s">
        <v>377</v>
      </c>
      <c r="AD14" s="319" t="s">
        <v>393</v>
      </c>
      <c r="AE14" s="320"/>
      <c r="AF14" s="321"/>
    </row>
    <row r="15" spans="1:32" ht="18.75" customHeight="1">
      <c r="A15" s="304"/>
      <c r="B15" s="305"/>
      <c r="C15" s="306"/>
      <c r="D15" s="307"/>
      <c r="E15" s="308"/>
      <c r="F15" s="309"/>
      <c r="G15" s="310"/>
      <c r="H15" s="322" t="s">
        <v>394</v>
      </c>
      <c r="I15" s="312" t="s">
        <v>377</v>
      </c>
      <c r="J15" s="313" t="s">
        <v>395</v>
      </c>
      <c r="K15" s="316"/>
      <c r="L15" s="314"/>
      <c r="M15" s="315" t="s">
        <v>377</v>
      </c>
      <c r="N15" s="313" t="s">
        <v>396</v>
      </c>
      <c r="O15" s="323"/>
      <c r="P15" s="323"/>
      <c r="Q15" s="316"/>
      <c r="R15" s="316"/>
      <c r="S15" s="316"/>
      <c r="T15" s="316"/>
      <c r="U15" s="316"/>
      <c r="V15" s="316"/>
      <c r="W15" s="316"/>
      <c r="X15" s="317"/>
      <c r="Y15" s="324"/>
      <c r="Z15" s="320"/>
      <c r="AA15" s="320"/>
      <c r="AB15" s="321"/>
      <c r="AC15" s="324"/>
      <c r="AD15" s="320"/>
      <c r="AE15" s="320"/>
      <c r="AF15" s="321"/>
    </row>
    <row r="16" spans="1:32" ht="19.5" customHeight="1">
      <c r="A16" s="304"/>
      <c r="B16" s="305"/>
      <c r="C16" s="325"/>
      <c r="D16" s="326"/>
      <c r="E16" s="308"/>
      <c r="F16" s="307"/>
      <c r="G16" s="327"/>
      <c r="H16" s="328" t="s">
        <v>397</v>
      </c>
      <c r="I16" s="312" t="s">
        <v>377</v>
      </c>
      <c r="J16" s="313" t="s">
        <v>395</v>
      </c>
      <c r="K16" s="316"/>
      <c r="L16" s="314"/>
      <c r="M16" s="315" t="s">
        <v>377</v>
      </c>
      <c r="N16" s="313" t="s">
        <v>398</v>
      </c>
      <c r="O16" s="315"/>
      <c r="P16" s="313"/>
      <c r="Q16" s="323"/>
      <c r="R16" s="323"/>
      <c r="S16" s="323"/>
      <c r="T16" s="323"/>
      <c r="U16" s="323"/>
      <c r="V16" s="323"/>
      <c r="W16" s="323"/>
      <c r="X16" s="329"/>
      <c r="Y16" s="320"/>
      <c r="Z16" s="320"/>
      <c r="AA16" s="320"/>
      <c r="AB16" s="321"/>
      <c r="AC16" s="324"/>
      <c r="AD16" s="320"/>
      <c r="AE16" s="320"/>
      <c r="AF16" s="321"/>
    </row>
    <row r="17" spans="1:32" ht="19.5" customHeight="1">
      <c r="A17" s="304"/>
      <c r="B17" s="305"/>
      <c r="C17" s="325"/>
      <c r="D17" s="326"/>
      <c r="E17" s="308"/>
      <c r="F17" s="307"/>
      <c r="G17" s="327"/>
      <c r="H17" s="328" t="s">
        <v>399</v>
      </c>
      <c r="I17" s="312" t="s">
        <v>377</v>
      </c>
      <c r="J17" s="313" t="s">
        <v>395</v>
      </c>
      <c r="K17" s="316"/>
      <c r="L17" s="314"/>
      <c r="M17" s="315" t="s">
        <v>377</v>
      </c>
      <c r="N17" s="313" t="s">
        <v>398</v>
      </c>
      <c r="O17" s="315"/>
      <c r="P17" s="313"/>
      <c r="Q17" s="323"/>
      <c r="R17" s="323"/>
      <c r="S17" s="323"/>
      <c r="T17" s="323"/>
      <c r="U17" s="323"/>
      <c r="V17" s="323"/>
      <c r="W17" s="323"/>
      <c r="X17" s="329"/>
      <c r="Y17" s="320"/>
      <c r="Z17" s="320"/>
      <c r="AA17" s="320"/>
      <c r="AB17" s="321"/>
      <c r="AC17" s="324"/>
      <c r="AD17" s="320"/>
      <c r="AE17" s="320"/>
      <c r="AF17" s="321"/>
    </row>
    <row r="18" spans="1:32" ht="18.75" customHeight="1">
      <c r="A18" s="304"/>
      <c r="B18" s="305"/>
      <c r="C18" s="306"/>
      <c r="D18" s="307"/>
      <c r="E18" s="308"/>
      <c r="F18" s="309"/>
      <c r="G18" s="310"/>
      <c r="H18" s="885" t="s">
        <v>400</v>
      </c>
      <c r="I18" s="886" t="s">
        <v>377</v>
      </c>
      <c r="J18" s="887" t="s">
        <v>391</v>
      </c>
      <c r="K18" s="887"/>
      <c r="L18" s="886" t="s">
        <v>377</v>
      </c>
      <c r="M18" s="887" t="s">
        <v>401</v>
      </c>
      <c r="N18" s="887"/>
      <c r="O18" s="330"/>
      <c r="P18" s="330"/>
      <c r="Q18" s="330"/>
      <c r="R18" s="330"/>
      <c r="S18" s="330"/>
      <c r="T18" s="330"/>
      <c r="U18" s="330"/>
      <c r="V18" s="330"/>
      <c r="W18" s="330"/>
      <c r="X18" s="331"/>
      <c r="Y18" s="324"/>
      <c r="Z18" s="320"/>
      <c r="AA18" s="320"/>
      <c r="AB18" s="321"/>
      <c r="AC18" s="324"/>
      <c r="AD18" s="320"/>
      <c r="AE18" s="320"/>
      <c r="AF18" s="321"/>
    </row>
    <row r="19" spans="1:32" ht="18.75" customHeight="1">
      <c r="A19" s="304"/>
      <c r="B19" s="305"/>
      <c r="C19" s="306"/>
      <c r="D19" s="307"/>
      <c r="E19" s="308"/>
      <c r="F19" s="309"/>
      <c r="G19" s="310"/>
      <c r="H19" s="885"/>
      <c r="I19" s="886"/>
      <c r="J19" s="887"/>
      <c r="K19" s="887"/>
      <c r="L19" s="886"/>
      <c r="M19" s="887"/>
      <c r="N19" s="887"/>
      <c r="O19" s="332"/>
      <c r="P19" s="332"/>
      <c r="Q19" s="332"/>
      <c r="R19" s="332"/>
      <c r="S19" s="332"/>
      <c r="T19" s="332"/>
      <c r="U19" s="332"/>
      <c r="V19" s="332"/>
      <c r="W19" s="332"/>
      <c r="X19" s="333"/>
      <c r="Y19" s="324"/>
      <c r="Z19" s="320"/>
      <c r="AA19" s="320"/>
      <c r="AB19" s="321"/>
      <c r="AC19" s="324"/>
      <c r="AD19" s="320"/>
      <c r="AE19" s="320"/>
      <c r="AF19" s="321"/>
    </row>
    <row r="20" spans="1:32" ht="18.75" customHeight="1">
      <c r="A20" s="304"/>
      <c r="B20" s="305"/>
      <c r="C20" s="306"/>
      <c r="D20" s="307"/>
      <c r="E20" s="308"/>
      <c r="F20" s="309"/>
      <c r="G20" s="310"/>
      <c r="H20" s="311" t="s">
        <v>300</v>
      </c>
      <c r="I20" s="334" t="s">
        <v>377</v>
      </c>
      <c r="J20" s="313" t="s">
        <v>391</v>
      </c>
      <c r="K20" s="313"/>
      <c r="L20" s="315" t="s">
        <v>377</v>
      </c>
      <c r="M20" s="313" t="s">
        <v>402</v>
      </c>
      <c r="N20" s="313"/>
      <c r="O20" s="335" t="s">
        <v>377</v>
      </c>
      <c r="P20" s="313" t="s">
        <v>403</v>
      </c>
      <c r="Q20" s="336"/>
      <c r="R20" s="336"/>
      <c r="S20" s="336"/>
      <c r="T20" s="336"/>
      <c r="U20" s="336"/>
      <c r="V20" s="336"/>
      <c r="W20" s="336"/>
      <c r="X20" s="337"/>
      <c r="Y20" s="324"/>
      <c r="Z20" s="320"/>
      <c r="AA20" s="320"/>
      <c r="AB20" s="321"/>
      <c r="AC20" s="324"/>
      <c r="AD20" s="320"/>
      <c r="AE20" s="320"/>
      <c r="AF20" s="321"/>
    </row>
    <row r="21" spans="1:32" ht="18.75" customHeight="1">
      <c r="A21" s="304"/>
      <c r="B21" s="305"/>
      <c r="C21" s="306"/>
      <c r="D21" s="307"/>
      <c r="E21" s="308"/>
      <c r="F21" s="309"/>
      <c r="G21" s="310"/>
      <c r="H21" s="311" t="s">
        <v>404</v>
      </c>
      <c r="I21" s="312" t="s">
        <v>377</v>
      </c>
      <c r="J21" s="313" t="s">
        <v>391</v>
      </c>
      <c r="K21" s="316"/>
      <c r="L21" s="315" t="s">
        <v>377</v>
      </c>
      <c r="M21" s="313" t="s">
        <v>401</v>
      </c>
      <c r="N21" s="336"/>
      <c r="O21" s="336"/>
      <c r="P21" s="336"/>
      <c r="Q21" s="336"/>
      <c r="R21" s="336"/>
      <c r="S21" s="336"/>
      <c r="T21" s="336"/>
      <c r="U21" s="336"/>
      <c r="V21" s="336"/>
      <c r="W21" s="336"/>
      <c r="X21" s="337"/>
      <c r="Y21" s="324"/>
      <c r="Z21" s="320"/>
      <c r="AA21" s="320"/>
      <c r="AB21" s="321"/>
      <c r="AC21" s="324"/>
      <c r="AD21" s="320"/>
      <c r="AE21" s="320"/>
      <c r="AF21" s="321"/>
    </row>
    <row r="22" spans="1:32" ht="18.75" customHeight="1">
      <c r="A22" s="304"/>
      <c r="B22" s="305"/>
      <c r="C22" s="306"/>
      <c r="D22" s="307"/>
      <c r="E22" s="308"/>
      <c r="F22" s="309"/>
      <c r="G22" s="310"/>
      <c r="H22" s="322" t="s">
        <v>405</v>
      </c>
      <c r="I22" s="312" t="s">
        <v>377</v>
      </c>
      <c r="J22" s="313" t="s">
        <v>406</v>
      </c>
      <c r="K22" s="316"/>
      <c r="L22" s="314"/>
      <c r="M22" s="315" t="s">
        <v>377</v>
      </c>
      <c r="N22" s="313" t="s">
        <v>407</v>
      </c>
      <c r="O22" s="323"/>
      <c r="P22" s="323"/>
      <c r="Q22" s="323"/>
      <c r="R22" s="323"/>
      <c r="S22" s="323"/>
      <c r="T22" s="323"/>
      <c r="U22" s="323"/>
      <c r="V22" s="323"/>
      <c r="W22" s="323"/>
      <c r="X22" s="329"/>
      <c r="Y22" s="324"/>
      <c r="Z22" s="320"/>
      <c r="AA22" s="320"/>
      <c r="AB22" s="321"/>
      <c r="AC22" s="324"/>
      <c r="AD22" s="320"/>
      <c r="AE22" s="320"/>
      <c r="AF22" s="321"/>
    </row>
    <row r="23" spans="1:32" ht="18.75" customHeight="1">
      <c r="A23" s="304"/>
      <c r="B23" s="305"/>
      <c r="C23" s="306"/>
      <c r="D23" s="307"/>
      <c r="E23" s="308"/>
      <c r="F23" s="309"/>
      <c r="G23" s="310"/>
      <c r="H23" s="311" t="s">
        <v>408</v>
      </c>
      <c r="I23" s="312" t="s">
        <v>377</v>
      </c>
      <c r="J23" s="313" t="s">
        <v>391</v>
      </c>
      <c r="K23" s="316"/>
      <c r="L23" s="315" t="s">
        <v>377</v>
      </c>
      <c r="M23" s="313" t="s">
        <v>401</v>
      </c>
      <c r="N23" s="336"/>
      <c r="O23" s="336"/>
      <c r="P23" s="336"/>
      <c r="Q23" s="336"/>
      <c r="R23" s="336"/>
      <c r="S23" s="336"/>
      <c r="T23" s="336"/>
      <c r="U23" s="336"/>
      <c r="V23" s="336"/>
      <c r="W23" s="336"/>
      <c r="X23" s="337"/>
      <c r="Y23" s="324"/>
      <c r="Z23" s="320"/>
      <c r="AA23" s="320"/>
      <c r="AB23" s="321"/>
      <c r="AC23" s="324"/>
      <c r="AD23" s="320"/>
      <c r="AE23" s="320"/>
      <c r="AF23" s="321"/>
    </row>
    <row r="24" spans="1:32" ht="18.75" customHeight="1">
      <c r="A24" s="304"/>
      <c r="B24" s="305"/>
      <c r="C24" s="306"/>
      <c r="D24" s="307"/>
      <c r="E24" s="308"/>
      <c r="F24" s="309"/>
      <c r="G24" s="310"/>
      <c r="H24" s="311" t="s">
        <v>409</v>
      </c>
      <c r="I24" s="334" t="s">
        <v>377</v>
      </c>
      <c r="J24" s="313" t="s">
        <v>391</v>
      </c>
      <c r="K24" s="313"/>
      <c r="L24" s="315" t="s">
        <v>377</v>
      </c>
      <c r="M24" s="313" t="s">
        <v>410</v>
      </c>
      <c r="N24" s="313"/>
      <c r="O24" s="335"/>
      <c r="P24" s="335" t="s">
        <v>377</v>
      </c>
      <c r="Q24" s="313" t="s">
        <v>411</v>
      </c>
      <c r="R24" s="335"/>
      <c r="S24" s="313"/>
      <c r="T24" s="335" t="s">
        <v>377</v>
      </c>
      <c r="U24" s="313" t="s">
        <v>412</v>
      </c>
      <c r="V24" s="336"/>
      <c r="W24" s="336"/>
      <c r="X24" s="337"/>
      <c r="Y24" s="324"/>
      <c r="Z24" s="320"/>
      <c r="AA24" s="320"/>
      <c r="AB24" s="321"/>
      <c r="AC24" s="324"/>
      <c r="AD24" s="320"/>
      <c r="AE24" s="320"/>
      <c r="AF24" s="321"/>
    </row>
    <row r="25" spans="1:32" ht="18.75" customHeight="1">
      <c r="A25" s="304"/>
      <c r="B25" s="305"/>
      <c r="C25" s="306"/>
      <c r="D25" s="318"/>
      <c r="E25" s="308"/>
      <c r="F25" s="309"/>
      <c r="G25" s="310"/>
      <c r="H25" s="311" t="s">
        <v>413</v>
      </c>
      <c r="I25" s="334" t="s">
        <v>377</v>
      </c>
      <c r="J25" s="313" t="s">
        <v>391</v>
      </c>
      <c r="K25" s="313"/>
      <c r="L25" s="315" t="s">
        <v>377</v>
      </c>
      <c r="M25" s="332" t="s">
        <v>401</v>
      </c>
      <c r="N25" s="313"/>
      <c r="O25" s="335"/>
      <c r="P25" s="335"/>
      <c r="Q25" s="335"/>
      <c r="R25" s="335"/>
      <c r="S25" s="335"/>
      <c r="T25" s="335"/>
      <c r="U25" s="335"/>
      <c r="V25" s="335"/>
      <c r="W25" s="335"/>
      <c r="X25" s="337"/>
      <c r="Y25" s="324"/>
      <c r="Z25" s="320"/>
      <c r="AA25" s="320"/>
      <c r="AB25" s="321"/>
      <c r="AC25" s="324"/>
      <c r="AD25" s="320"/>
      <c r="AE25" s="320"/>
      <c r="AF25" s="321"/>
    </row>
    <row r="26" spans="1:32" ht="18.75" customHeight="1">
      <c r="A26" s="304"/>
      <c r="B26" s="305"/>
      <c r="C26" s="306"/>
      <c r="D26" s="307"/>
      <c r="E26" s="308"/>
      <c r="F26" s="309"/>
      <c r="G26" s="310"/>
      <c r="H26" s="311" t="s">
        <v>324</v>
      </c>
      <c r="I26" s="312" t="s">
        <v>377</v>
      </c>
      <c r="J26" s="313" t="s">
        <v>391</v>
      </c>
      <c r="K26" s="313"/>
      <c r="L26" s="315" t="s">
        <v>377</v>
      </c>
      <c r="M26" s="313" t="s">
        <v>402</v>
      </c>
      <c r="N26" s="313"/>
      <c r="O26" s="315" t="s">
        <v>377</v>
      </c>
      <c r="P26" s="313" t="s">
        <v>403</v>
      </c>
      <c r="Q26" s="336"/>
      <c r="R26" s="336"/>
      <c r="S26" s="336"/>
      <c r="T26" s="336"/>
      <c r="U26" s="336"/>
      <c r="V26" s="336"/>
      <c r="W26" s="336"/>
      <c r="X26" s="337"/>
      <c r="Y26" s="324"/>
      <c r="Z26" s="320"/>
      <c r="AA26" s="320"/>
      <c r="AB26" s="321"/>
      <c r="AC26" s="324"/>
      <c r="AD26" s="320"/>
      <c r="AE26" s="320"/>
      <c r="AF26" s="321"/>
    </row>
    <row r="27" spans="1:32" ht="18.75" customHeight="1">
      <c r="A27" s="318" t="s">
        <v>377</v>
      </c>
      <c r="B27" s="305">
        <v>32</v>
      </c>
      <c r="C27" s="306" t="s">
        <v>414</v>
      </c>
      <c r="D27" s="318" t="s">
        <v>377</v>
      </c>
      <c r="E27" s="308" t="s">
        <v>415</v>
      </c>
      <c r="F27" s="309"/>
      <c r="G27" s="310"/>
      <c r="H27" s="338" t="s">
        <v>416</v>
      </c>
      <c r="I27" s="312" t="s">
        <v>377</v>
      </c>
      <c r="J27" s="313" t="s">
        <v>391</v>
      </c>
      <c r="K27" s="313"/>
      <c r="L27" s="315" t="s">
        <v>377</v>
      </c>
      <c r="M27" s="313" t="s">
        <v>402</v>
      </c>
      <c r="N27" s="313"/>
      <c r="O27" s="315" t="s">
        <v>377</v>
      </c>
      <c r="P27" s="313" t="s">
        <v>403</v>
      </c>
      <c r="Q27" s="316"/>
      <c r="R27" s="316"/>
      <c r="S27" s="316"/>
      <c r="T27" s="316"/>
      <c r="U27" s="316"/>
      <c r="V27" s="316"/>
      <c r="W27" s="316"/>
      <c r="X27" s="317"/>
      <c r="Y27" s="324"/>
      <c r="Z27" s="320"/>
      <c r="AA27" s="320"/>
      <c r="AB27" s="321"/>
      <c r="AC27" s="324"/>
      <c r="AD27" s="320"/>
      <c r="AE27" s="320"/>
      <c r="AF27" s="321"/>
    </row>
    <row r="28" spans="1:32" ht="18.75" customHeight="1">
      <c r="A28" s="304"/>
      <c r="B28" s="305"/>
      <c r="C28" s="306" t="s">
        <v>417</v>
      </c>
      <c r="D28" s="318" t="s">
        <v>377</v>
      </c>
      <c r="E28" s="308" t="s">
        <v>418</v>
      </c>
      <c r="F28" s="309"/>
      <c r="G28" s="310"/>
      <c r="H28" s="339" t="s">
        <v>419</v>
      </c>
      <c r="I28" s="312" t="s">
        <v>377</v>
      </c>
      <c r="J28" s="313" t="s">
        <v>391</v>
      </c>
      <c r="K28" s="316"/>
      <c r="L28" s="315" t="s">
        <v>377</v>
      </c>
      <c r="M28" s="313" t="s">
        <v>401</v>
      </c>
      <c r="N28" s="336"/>
      <c r="O28" s="336"/>
      <c r="P28" s="336"/>
      <c r="Q28" s="336"/>
      <c r="R28" s="336"/>
      <c r="S28" s="336"/>
      <c r="T28" s="336"/>
      <c r="U28" s="336"/>
      <c r="V28" s="336"/>
      <c r="W28" s="336"/>
      <c r="X28" s="337"/>
      <c r="Y28" s="324"/>
      <c r="Z28" s="320"/>
      <c r="AA28" s="320"/>
      <c r="AB28" s="321"/>
      <c r="AC28" s="324"/>
      <c r="AD28" s="320"/>
      <c r="AE28" s="320"/>
      <c r="AF28" s="321"/>
    </row>
    <row r="29" spans="1:32" ht="18.75" customHeight="1">
      <c r="A29" s="304"/>
      <c r="B29" s="305"/>
      <c r="C29" s="340"/>
      <c r="D29" s="318" t="s">
        <v>377</v>
      </c>
      <c r="E29" s="308" t="s">
        <v>420</v>
      </c>
      <c r="F29" s="307"/>
      <c r="G29" s="308"/>
      <c r="H29" s="341" t="s">
        <v>421</v>
      </c>
      <c r="I29" s="342" t="s">
        <v>377</v>
      </c>
      <c r="J29" s="332" t="s">
        <v>391</v>
      </c>
      <c r="K29" s="332"/>
      <c r="L29" s="343" t="s">
        <v>377</v>
      </c>
      <c r="M29" s="332" t="s">
        <v>401</v>
      </c>
      <c r="N29" s="332"/>
      <c r="O29" s="332"/>
      <c r="P29" s="332"/>
      <c r="Q29" s="344"/>
      <c r="R29" s="344"/>
      <c r="S29" s="344"/>
      <c r="T29" s="344"/>
      <c r="U29" s="344"/>
      <c r="V29" s="344"/>
      <c r="W29" s="344"/>
      <c r="X29" s="345"/>
      <c r="Y29" s="324"/>
      <c r="Z29" s="320"/>
      <c r="AA29" s="320"/>
      <c r="AB29" s="321"/>
      <c r="AC29" s="324"/>
      <c r="AD29" s="320"/>
      <c r="AE29" s="320"/>
      <c r="AF29" s="321"/>
    </row>
    <row r="30" spans="1:32" ht="18.75" customHeight="1">
      <c r="A30" s="304"/>
      <c r="B30" s="305"/>
      <c r="C30" s="340"/>
      <c r="D30" s="318" t="s">
        <v>377</v>
      </c>
      <c r="E30" s="308" t="s">
        <v>422</v>
      </c>
      <c r="F30" s="307"/>
      <c r="G30" s="308"/>
      <c r="H30" s="338" t="s">
        <v>423</v>
      </c>
      <c r="I30" s="312" t="s">
        <v>377</v>
      </c>
      <c r="J30" s="313" t="s">
        <v>391</v>
      </c>
      <c r="K30" s="313"/>
      <c r="L30" s="315" t="s">
        <v>377</v>
      </c>
      <c r="M30" s="332" t="s">
        <v>401</v>
      </c>
      <c r="N30" s="313"/>
      <c r="O30" s="313"/>
      <c r="P30" s="313"/>
      <c r="Q30" s="316"/>
      <c r="R30" s="316"/>
      <c r="S30" s="316"/>
      <c r="T30" s="316"/>
      <c r="U30" s="316"/>
      <c r="V30" s="316"/>
      <c r="W30" s="316"/>
      <c r="X30" s="317"/>
      <c r="Y30" s="324"/>
      <c r="Z30" s="320"/>
      <c r="AA30" s="320"/>
      <c r="AB30" s="321"/>
      <c r="AC30" s="324"/>
      <c r="AD30" s="320"/>
      <c r="AE30" s="320"/>
      <c r="AF30" s="321"/>
    </row>
    <row r="31" spans="1:32" ht="18.75" customHeight="1">
      <c r="A31" s="304"/>
      <c r="B31" s="305"/>
      <c r="C31" s="306"/>
      <c r="D31" s="307"/>
      <c r="E31" s="308"/>
      <c r="F31" s="309"/>
      <c r="G31" s="310"/>
      <c r="H31" s="346" t="s">
        <v>424</v>
      </c>
      <c r="I31" s="312" t="s">
        <v>377</v>
      </c>
      <c r="J31" s="313" t="s">
        <v>391</v>
      </c>
      <c r="K31" s="313"/>
      <c r="L31" s="315" t="s">
        <v>377</v>
      </c>
      <c r="M31" s="313" t="s">
        <v>402</v>
      </c>
      <c r="N31" s="313"/>
      <c r="O31" s="315" t="s">
        <v>377</v>
      </c>
      <c r="P31" s="313" t="s">
        <v>403</v>
      </c>
      <c r="Q31" s="323"/>
      <c r="R31" s="323"/>
      <c r="S31" s="323"/>
      <c r="T31" s="323"/>
      <c r="U31" s="347"/>
      <c r="V31" s="347"/>
      <c r="W31" s="347"/>
      <c r="X31" s="348"/>
      <c r="Y31" s="324"/>
      <c r="Z31" s="320"/>
      <c r="AA31" s="320"/>
      <c r="AB31" s="321"/>
      <c r="AC31" s="324"/>
      <c r="AD31" s="320"/>
      <c r="AE31" s="320"/>
      <c r="AF31" s="321"/>
    </row>
    <row r="32" spans="1:32" ht="18.75" customHeight="1">
      <c r="A32" s="304"/>
      <c r="B32" s="305"/>
      <c r="C32" s="306"/>
      <c r="D32" s="307"/>
      <c r="E32" s="308"/>
      <c r="F32" s="309"/>
      <c r="G32" s="310"/>
      <c r="H32" s="311" t="s">
        <v>425</v>
      </c>
      <c r="I32" s="312" t="s">
        <v>377</v>
      </c>
      <c r="J32" s="313" t="s">
        <v>391</v>
      </c>
      <c r="K32" s="313"/>
      <c r="L32" s="315" t="s">
        <v>377</v>
      </c>
      <c r="M32" s="313" t="s">
        <v>426</v>
      </c>
      <c r="N32" s="313"/>
      <c r="O32" s="315" t="s">
        <v>377</v>
      </c>
      <c r="P32" s="313" t="s">
        <v>427</v>
      </c>
      <c r="Q32" s="336"/>
      <c r="R32" s="315" t="s">
        <v>377</v>
      </c>
      <c r="S32" s="313" t="s">
        <v>428</v>
      </c>
      <c r="T32" s="336"/>
      <c r="U32" s="336"/>
      <c r="V32" s="336"/>
      <c r="W32" s="336"/>
      <c r="X32" s="337"/>
      <c r="Y32" s="324"/>
      <c r="Z32" s="320"/>
      <c r="AA32" s="320"/>
      <c r="AB32" s="321"/>
      <c r="AC32" s="324"/>
      <c r="AD32" s="320"/>
      <c r="AE32" s="320"/>
      <c r="AF32" s="321"/>
    </row>
    <row r="33" spans="1:32" ht="18.75" customHeight="1">
      <c r="A33" s="304"/>
      <c r="B33" s="305"/>
      <c r="C33" s="325"/>
      <c r="D33" s="326"/>
      <c r="E33" s="308"/>
      <c r="F33" s="307"/>
      <c r="G33" s="327"/>
      <c r="H33" s="883" t="s">
        <v>429</v>
      </c>
      <c r="I33" s="334" t="s">
        <v>377</v>
      </c>
      <c r="J33" s="330" t="s">
        <v>391</v>
      </c>
      <c r="K33" s="330"/>
      <c r="L33" s="349"/>
      <c r="M33" s="350"/>
      <c r="N33" s="350"/>
      <c r="O33" s="349"/>
      <c r="P33" s="350"/>
      <c r="Q33" s="351"/>
      <c r="R33" s="349"/>
      <c r="S33" s="350"/>
      <c r="T33" s="351"/>
      <c r="U33" s="335" t="s">
        <v>377</v>
      </c>
      <c r="V33" s="330" t="s">
        <v>430</v>
      </c>
      <c r="W33" s="347"/>
      <c r="X33" s="348"/>
      <c r="Y33" s="320"/>
      <c r="Z33" s="320"/>
      <c r="AA33" s="320"/>
      <c r="AB33" s="321"/>
      <c r="AC33" s="324"/>
      <c r="AD33" s="320"/>
      <c r="AE33" s="320"/>
      <c r="AF33" s="321"/>
    </row>
    <row r="34" spans="1:32" ht="18.75" customHeight="1">
      <c r="A34" s="304"/>
      <c r="B34" s="305"/>
      <c r="C34" s="325"/>
      <c r="D34" s="326"/>
      <c r="E34" s="308"/>
      <c r="F34" s="307"/>
      <c r="G34" s="327"/>
      <c r="H34" s="883"/>
      <c r="I34" s="318" t="s">
        <v>377</v>
      </c>
      <c r="J34" s="319" t="s">
        <v>431</v>
      </c>
      <c r="K34" s="319"/>
      <c r="L34" s="352"/>
      <c r="M34" s="352" t="s">
        <v>377</v>
      </c>
      <c r="N34" s="319" t="s">
        <v>432</v>
      </c>
      <c r="O34" s="352"/>
      <c r="P34" s="352"/>
      <c r="Q34" s="352" t="s">
        <v>377</v>
      </c>
      <c r="R34" s="319" t="s">
        <v>433</v>
      </c>
      <c r="S34" s="264"/>
      <c r="T34" s="319"/>
      <c r="U34" s="352" t="s">
        <v>377</v>
      </c>
      <c r="V34" s="319" t="s">
        <v>434</v>
      </c>
      <c r="W34" s="266"/>
      <c r="X34" s="353"/>
      <c r="Y34" s="320"/>
      <c r="Z34" s="320"/>
      <c r="AA34" s="320"/>
      <c r="AB34" s="321"/>
      <c r="AC34" s="324"/>
      <c r="AD34" s="320"/>
      <c r="AE34" s="320"/>
      <c r="AF34" s="321"/>
    </row>
    <row r="35" spans="1:32" ht="18.75" customHeight="1">
      <c r="A35" s="304"/>
      <c r="B35" s="305"/>
      <c r="C35" s="325"/>
      <c r="D35" s="326"/>
      <c r="E35" s="308"/>
      <c r="F35" s="307"/>
      <c r="G35" s="327"/>
      <c r="H35" s="883"/>
      <c r="I35" s="318" t="s">
        <v>377</v>
      </c>
      <c r="J35" s="319" t="s">
        <v>435</v>
      </c>
      <c r="K35" s="319"/>
      <c r="L35" s="352"/>
      <c r="M35" s="352" t="s">
        <v>377</v>
      </c>
      <c r="N35" s="319" t="s">
        <v>436</v>
      </c>
      <c r="O35" s="352"/>
      <c r="P35" s="352"/>
      <c r="Q35" s="352" t="s">
        <v>377</v>
      </c>
      <c r="R35" s="319" t="s">
        <v>437</v>
      </c>
      <c r="S35" s="264"/>
      <c r="T35" s="319"/>
      <c r="U35" s="352" t="s">
        <v>377</v>
      </c>
      <c r="V35" s="319" t="s">
        <v>438</v>
      </c>
      <c r="W35" s="266"/>
      <c r="X35" s="353"/>
      <c r="Y35" s="320"/>
      <c r="Z35" s="320"/>
      <c r="AA35" s="320"/>
      <c r="AB35" s="321"/>
      <c r="AC35" s="324"/>
      <c r="AD35" s="320"/>
      <c r="AE35" s="320"/>
      <c r="AF35" s="321"/>
    </row>
    <row r="36" spans="1:32" ht="18.75" customHeight="1">
      <c r="A36" s="304"/>
      <c r="B36" s="305"/>
      <c r="C36" s="325"/>
      <c r="D36" s="326"/>
      <c r="E36" s="308"/>
      <c r="F36" s="307"/>
      <c r="G36" s="327"/>
      <c r="H36" s="883"/>
      <c r="I36" s="318" t="s">
        <v>377</v>
      </c>
      <c r="J36" s="319" t="s">
        <v>439</v>
      </c>
      <c r="K36" s="319"/>
      <c r="L36" s="352"/>
      <c r="M36" s="352" t="s">
        <v>377</v>
      </c>
      <c r="N36" s="319" t="s">
        <v>440</v>
      </c>
      <c r="O36" s="352"/>
      <c r="P36" s="352"/>
      <c r="Q36" s="352" t="s">
        <v>377</v>
      </c>
      <c r="R36" s="319" t="s">
        <v>441</v>
      </c>
      <c r="S36" s="264"/>
      <c r="T36" s="319"/>
      <c r="U36" s="352" t="s">
        <v>377</v>
      </c>
      <c r="V36" s="319" t="s">
        <v>442</v>
      </c>
      <c r="W36" s="266"/>
      <c r="X36" s="353"/>
      <c r="Y36" s="320"/>
      <c r="Z36" s="320"/>
      <c r="AA36" s="320"/>
      <c r="AB36" s="321"/>
      <c r="AC36" s="324"/>
      <c r="AD36" s="320"/>
      <c r="AE36" s="320"/>
      <c r="AF36" s="321"/>
    </row>
    <row r="37" spans="1:32" ht="18.75" customHeight="1">
      <c r="A37" s="304"/>
      <c r="B37" s="305"/>
      <c r="C37" s="325"/>
      <c r="D37" s="326"/>
      <c r="E37" s="308"/>
      <c r="F37" s="307"/>
      <c r="G37" s="327"/>
      <c r="H37" s="883"/>
      <c r="I37" s="318" t="s">
        <v>377</v>
      </c>
      <c r="J37" s="319" t="s">
        <v>443</v>
      </c>
      <c r="K37" s="319"/>
      <c r="L37" s="352"/>
      <c r="M37" s="352" t="s">
        <v>377</v>
      </c>
      <c r="N37" s="319" t="s">
        <v>444</v>
      </c>
      <c r="O37" s="352"/>
      <c r="P37" s="352"/>
      <c r="Q37" s="352" t="s">
        <v>377</v>
      </c>
      <c r="R37" s="319" t="s">
        <v>445</v>
      </c>
      <c r="S37" s="264"/>
      <c r="T37" s="319"/>
      <c r="U37" s="352" t="s">
        <v>377</v>
      </c>
      <c r="V37" s="319" t="s">
        <v>446</v>
      </c>
      <c r="W37" s="266"/>
      <c r="X37" s="353"/>
      <c r="Y37" s="320"/>
      <c r="Z37" s="320"/>
      <c r="AA37" s="320"/>
      <c r="AB37" s="321"/>
      <c r="AC37" s="324"/>
      <c r="AD37" s="320"/>
      <c r="AE37" s="320"/>
      <c r="AF37" s="321"/>
    </row>
    <row r="38" spans="1:32" ht="18.75" customHeight="1">
      <c r="A38" s="354"/>
      <c r="B38" s="355"/>
      <c r="C38" s="356"/>
      <c r="D38" s="281"/>
      <c r="E38" s="287"/>
      <c r="F38" s="357"/>
      <c r="G38" s="358"/>
      <c r="H38" s="884"/>
      <c r="I38" s="283" t="s">
        <v>377</v>
      </c>
      <c r="J38" s="284" t="s">
        <v>447</v>
      </c>
      <c r="K38" s="284"/>
      <c r="L38" s="286"/>
      <c r="M38" s="286"/>
      <c r="N38" s="284"/>
      <c r="O38" s="286"/>
      <c r="P38" s="286"/>
      <c r="Q38" s="286"/>
      <c r="R38" s="284"/>
      <c r="S38" s="359"/>
      <c r="T38" s="284"/>
      <c r="U38" s="286"/>
      <c r="V38" s="284"/>
      <c r="W38" s="360"/>
      <c r="X38" s="282"/>
      <c r="Y38" s="361"/>
      <c r="Z38" s="361"/>
      <c r="AA38" s="361"/>
      <c r="AB38" s="362"/>
      <c r="AC38" s="363"/>
      <c r="AD38" s="361"/>
      <c r="AE38" s="361"/>
      <c r="AF38" s="362"/>
    </row>
    <row r="39" spans="1:32" ht="18.75" customHeight="1">
      <c r="A39" s="288"/>
      <c r="B39" s="289"/>
      <c r="C39" s="290"/>
      <c r="D39" s="291"/>
      <c r="E39" s="278"/>
      <c r="F39" s="292"/>
      <c r="G39" s="293"/>
      <c r="H39" s="294" t="s">
        <v>386</v>
      </c>
      <c r="I39" s="295" t="s">
        <v>377</v>
      </c>
      <c r="J39" s="296" t="s">
        <v>387</v>
      </c>
      <c r="K39" s="297"/>
      <c r="L39" s="298"/>
      <c r="M39" s="299" t="s">
        <v>377</v>
      </c>
      <c r="N39" s="296" t="s">
        <v>388</v>
      </c>
      <c r="O39" s="300"/>
      <c r="P39" s="300"/>
      <c r="Q39" s="300"/>
      <c r="R39" s="300"/>
      <c r="S39" s="300"/>
      <c r="T39" s="300"/>
      <c r="U39" s="300"/>
      <c r="V39" s="300"/>
      <c r="W39" s="300"/>
      <c r="X39" s="301"/>
      <c r="Y39" s="302" t="s">
        <v>377</v>
      </c>
      <c r="Z39" s="276" t="s">
        <v>389</v>
      </c>
      <c r="AA39" s="276"/>
      <c r="AB39" s="303"/>
      <c r="AC39" s="302" t="s">
        <v>377</v>
      </c>
      <c r="AD39" s="276" t="s">
        <v>389</v>
      </c>
      <c r="AE39" s="276"/>
      <c r="AF39" s="303"/>
    </row>
    <row r="40" spans="1:32" ht="18.75" customHeight="1">
      <c r="A40" s="304"/>
      <c r="B40" s="305"/>
      <c r="C40" s="306"/>
      <c r="D40" s="307"/>
      <c r="E40" s="308"/>
      <c r="F40" s="309"/>
      <c r="G40" s="310"/>
      <c r="H40" s="311" t="s">
        <v>390</v>
      </c>
      <c r="I40" s="312" t="s">
        <v>377</v>
      </c>
      <c r="J40" s="313" t="s">
        <v>391</v>
      </c>
      <c r="K40" s="313"/>
      <c r="L40" s="314"/>
      <c r="M40" s="315" t="s">
        <v>377</v>
      </c>
      <c r="N40" s="313" t="s">
        <v>392</v>
      </c>
      <c r="O40" s="313"/>
      <c r="P40" s="314"/>
      <c r="Q40" s="316"/>
      <c r="R40" s="316"/>
      <c r="S40" s="316"/>
      <c r="T40" s="316"/>
      <c r="U40" s="316"/>
      <c r="V40" s="316"/>
      <c r="W40" s="316"/>
      <c r="X40" s="317"/>
      <c r="Y40" s="318" t="s">
        <v>377</v>
      </c>
      <c r="Z40" s="319" t="s">
        <v>393</v>
      </c>
      <c r="AA40" s="320"/>
      <c r="AB40" s="321"/>
      <c r="AC40" s="318" t="s">
        <v>377</v>
      </c>
      <c r="AD40" s="319" t="s">
        <v>393</v>
      </c>
      <c r="AE40" s="320"/>
      <c r="AF40" s="321"/>
    </row>
    <row r="41" spans="1:32" ht="18.75" customHeight="1">
      <c r="A41" s="304"/>
      <c r="B41" s="305"/>
      <c r="C41" s="306"/>
      <c r="D41" s="307"/>
      <c r="E41" s="308"/>
      <c r="F41" s="309"/>
      <c r="G41" s="310"/>
      <c r="H41" s="649" t="s">
        <v>1111</v>
      </c>
      <c r="I41" s="312" t="s">
        <v>377</v>
      </c>
      <c r="J41" s="313" t="s">
        <v>1112</v>
      </c>
      <c r="K41" s="313"/>
      <c r="L41" s="314"/>
      <c r="M41" s="315" t="s">
        <v>377</v>
      </c>
      <c r="N41" s="313" t="s">
        <v>1113</v>
      </c>
      <c r="O41" s="313"/>
      <c r="P41" s="314"/>
      <c r="Q41" s="316"/>
      <c r="R41" s="316"/>
      <c r="S41" s="316"/>
      <c r="T41" s="316"/>
      <c r="U41" s="316"/>
      <c r="V41" s="316"/>
      <c r="W41" s="316"/>
      <c r="X41" s="317"/>
      <c r="Y41" s="352"/>
      <c r="Z41" s="319"/>
      <c r="AA41" s="320"/>
      <c r="AB41" s="321"/>
      <c r="AC41" s="318"/>
      <c r="AD41" s="319"/>
      <c r="AE41" s="320"/>
      <c r="AF41" s="321"/>
    </row>
    <row r="42" spans="1:32" ht="19.5" customHeight="1">
      <c r="A42" s="304"/>
      <c r="B42" s="305"/>
      <c r="C42" s="325"/>
      <c r="D42" s="326"/>
      <c r="E42" s="308"/>
      <c r="F42" s="307"/>
      <c r="G42" s="327"/>
      <c r="H42" s="328" t="s">
        <v>397</v>
      </c>
      <c r="I42" s="312" t="s">
        <v>377</v>
      </c>
      <c r="J42" s="313" t="s">
        <v>395</v>
      </c>
      <c r="K42" s="316"/>
      <c r="L42" s="314"/>
      <c r="M42" s="315" t="s">
        <v>377</v>
      </c>
      <c r="N42" s="313" t="s">
        <v>398</v>
      </c>
      <c r="O42" s="315"/>
      <c r="P42" s="313"/>
      <c r="Q42" s="323"/>
      <c r="R42" s="323"/>
      <c r="S42" s="323"/>
      <c r="T42" s="323"/>
      <c r="U42" s="323"/>
      <c r="V42" s="323"/>
      <c r="W42" s="323"/>
      <c r="X42" s="329"/>
      <c r="Y42" s="320"/>
      <c r="Z42" s="320"/>
      <c r="AA42" s="320"/>
      <c r="AB42" s="321"/>
      <c r="AC42" s="324"/>
      <c r="AD42" s="320"/>
      <c r="AE42" s="320"/>
      <c r="AF42" s="321"/>
    </row>
    <row r="43" spans="1:32" ht="19.5" customHeight="1">
      <c r="A43" s="304"/>
      <c r="B43" s="305"/>
      <c r="C43" s="325"/>
      <c r="D43" s="326"/>
      <c r="E43" s="308"/>
      <c r="F43" s="307"/>
      <c r="G43" s="327"/>
      <c r="H43" s="328" t="s">
        <v>399</v>
      </c>
      <c r="I43" s="312" t="s">
        <v>377</v>
      </c>
      <c r="J43" s="313" t="s">
        <v>395</v>
      </c>
      <c r="K43" s="316"/>
      <c r="L43" s="314"/>
      <c r="M43" s="315" t="s">
        <v>377</v>
      </c>
      <c r="N43" s="313" t="s">
        <v>398</v>
      </c>
      <c r="O43" s="315"/>
      <c r="P43" s="313"/>
      <c r="Q43" s="323"/>
      <c r="R43" s="323"/>
      <c r="S43" s="323"/>
      <c r="T43" s="323"/>
      <c r="U43" s="323"/>
      <c r="V43" s="323"/>
      <c r="W43" s="323"/>
      <c r="X43" s="329"/>
      <c r="Y43" s="320"/>
      <c r="Z43" s="320"/>
      <c r="AA43" s="320"/>
      <c r="AB43" s="321"/>
      <c r="AC43" s="324"/>
      <c r="AD43" s="320"/>
      <c r="AE43" s="320"/>
      <c r="AF43" s="321"/>
    </row>
    <row r="44" spans="1:32" ht="18.75" customHeight="1">
      <c r="A44" s="304"/>
      <c r="B44" s="305"/>
      <c r="C44" s="306"/>
      <c r="D44" s="307"/>
      <c r="E44" s="308"/>
      <c r="F44" s="309"/>
      <c r="G44" s="310"/>
      <c r="H44" s="885" t="s">
        <v>400</v>
      </c>
      <c r="I44" s="886" t="s">
        <v>377</v>
      </c>
      <c r="J44" s="887" t="s">
        <v>391</v>
      </c>
      <c r="K44" s="887"/>
      <c r="L44" s="886" t="s">
        <v>377</v>
      </c>
      <c r="M44" s="887" t="s">
        <v>401</v>
      </c>
      <c r="N44" s="887"/>
      <c r="O44" s="330"/>
      <c r="P44" s="330"/>
      <c r="Q44" s="330"/>
      <c r="R44" s="330"/>
      <c r="S44" s="330"/>
      <c r="T44" s="330"/>
      <c r="U44" s="330"/>
      <c r="V44" s="330"/>
      <c r="W44" s="330"/>
      <c r="X44" s="331"/>
      <c r="Y44" s="324"/>
      <c r="Z44" s="320"/>
      <c r="AA44" s="320"/>
      <c r="AB44" s="321"/>
      <c r="AC44" s="324"/>
      <c r="AD44" s="320"/>
      <c r="AE44" s="320"/>
      <c r="AF44" s="321"/>
    </row>
    <row r="45" spans="1:32" ht="18.75" customHeight="1">
      <c r="A45" s="304"/>
      <c r="B45" s="305"/>
      <c r="C45" s="306"/>
      <c r="D45" s="307"/>
      <c r="E45" s="308"/>
      <c r="F45" s="309"/>
      <c r="G45" s="310"/>
      <c r="H45" s="885"/>
      <c r="I45" s="886"/>
      <c r="J45" s="887"/>
      <c r="K45" s="887"/>
      <c r="L45" s="886"/>
      <c r="M45" s="887"/>
      <c r="N45" s="887"/>
      <c r="O45" s="332"/>
      <c r="P45" s="332"/>
      <c r="Q45" s="332"/>
      <c r="R45" s="332"/>
      <c r="S45" s="332"/>
      <c r="T45" s="332"/>
      <c r="U45" s="332"/>
      <c r="V45" s="332"/>
      <c r="W45" s="332"/>
      <c r="X45" s="333"/>
      <c r="Y45" s="324"/>
      <c r="Z45" s="320"/>
      <c r="AA45" s="320"/>
      <c r="AB45" s="321"/>
      <c r="AC45" s="324"/>
      <c r="AD45" s="320"/>
      <c r="AE45" s="320"/>
      <c r="AF45" s="321"/>
    </row>
    <row r="46" spans="1:32" ht="18.75" customHeight="1">
      <c r="A46" s="304"/>
      <c r="B46" s="305"/>
      <c r="C46" s="306"/>
      <c r="D46" s="307"/>
      <c r="E46" s="308"/>
      <c r="F46" s="309"/>
      <c r="G46" s="310"/>
      <c r="H46" s="311" t="s">
        <v>300</v>
      </c>
      <c r="I46" s="334" t="s">
        <v>377</v>
      </c>
      <c r="J46" s="313" t="s">
        <v>391</v>
      </c>
      <c r="K46" s="313"/>
      <c r="L46" s="315" t="s">
        <v>377</v>
      </c>
      <c r="M46" s="313" t="s">
        <v>402</v>
      </c>
      <c r="N46" s="313"/>
      <c r="O46" s="335" t="s">
        <v>377</v>
      </c>
      <c r="P46" s="313" t="s">
        <v>403</v>
      </c>
      <c r="Q46" s="336"/>
      <c r="R46" s="336"/>
      <c r="S46" s="336"/>
      <c r="T46" s="336"/>
      <c r="U46" s="336"/>
      <c r="V46" s="336"/>
      <c r="W46" s="336"/>
      <c r="X46" s="337"/>
      <c r="Y46" s="324"/>
      <c r="Z46" s="320"/>
      <c r="AA46" s="320"/>
      <c r="AB46" s="321"/>
      <c r="AC46" s="324"/>
      <c r="AD46" s="320"/>
      <c r="AE46" s="320"/>
      <c r="AF46" s="321"/>
    </row>
    <row r="47" spans="1:32" ht="18.75" customHeight="1">
      <c r="A47" s="304"/>
      <c r="B47" s="305"/>
      <c r="C47" s="306"/>
      <c r="D47" s="307"/>
      <c r="E47" s="308"/>
      <c r="F47" s="309"/>
      <c r="G47" s="310"/>
      <c r="H47" s="311" t="s">
        <v>404</v>
      </c>
      <c r="I47" s="312" t="s">
        <v>377</v>
      </c>
      <c r="J47" s="313" t="s">
        <v>391</v>
      </c>
      <c r="K47" s="316"/>
      <c r="L47" s="315" t="s">
        <v>377</v>
      </c>
      <c r="M47" s="313" t="s">
        <v>401</v>
      </c>
      <c r="N47" s="336"/>
      <c r="O47" s="336"/>
      <c r="P47" s="336"/>
      <c r="Q47" s="336"/>
      <c r="R47" s="336"/>
      <c r="S47" s="336"/>
      <c r="T47" s="336"/>
      <c r="U47" s="336"/>
      <c r="V47" s="336"/>
      <c r="W47" s="336"/>
      <c r="X47" s="337"/>
      <c r="Y47" s="324"/>
      <c r="Z47" s="320"/>
      <c r="AA47" s="320"/>
      <c r="AB47" s="321"/>
      <c r="AC47" s="324"/>
      <c r="AD47" s="320"/>
      <c r="AE47" s="320"/>
      <c r="AF47" s="321"/>
    </row>
    <row r="48" spans="1:32" ht="18.75" customHeight="1">
      <c r="A48" s="318"/>
      <c r="B48" s="305"/>
      <c r="C48" s="306"/>
      <c r="D48" s="318"/>
      <c r="E48" s="308"/>
      <c r="F48" s="309"/>
      <c r="G48" s="310"/>
      <c r="H48" s="311" t="s">
        <v>409</v>
      </c>
      <c r="I48" s="334" t="s">
        <v>377</v>
      </c>
      <c r="J48" s="313" t="s">
        <v>391</v>
      </c>
      <c r="K48" s="313"/>
      <c r="L48" s="315" t="s">
        <v>377</v>
      </c>
      <c r="M48" s="313" t="s">
        <v>410</v>
      </c>
      <c r="N48" s="313"/>
      <c r="O48" s="335"/>
      <c r="P48" s="335" t="s">
        <v>377</v>
      </c>
      <c r="Q48" s="313" t="s">
        <v>411</v>
      </c>
      <c r="R48" s="335"/>
      <c r="S48" s="313"/>
      <c r="T48" s="335" t="s">
        <v>377</v>
      </c>
      <c r="U48" s="313" t="s">
        <v>412</v>
      </c>
      <c r="V48" s="336"/>
      <c r="W48" s="336"/>
      <c r="X48" s="337"/>
      <c r="Y48" s="324"/>
      <c r="Z48" s="320"/>
      <c r="AA48" s="320"/>
      <c r="AB48" s="321"/>
      <c r="AC48" s="324"/>
      <c r="AD48" s="320"/>
      <c r="AE48" s="320"/>
      <c r="AF48" s="321"/>
    </row>
    <row r="49" spans="1:32" ht="18.75" customHeight="1">
      <c r="A49" s="318" t="s">
        <v>377</v>
      </c>
      <c r="B49" s="305">
        <v>38</v>
      </c>
      <c r="C49" s="306" t="s">
        <v>414</v>
      </c>
      <c r="D49" s="318" t="s">
        <v>377</v>
      </c>
      <c r="E49" s="308" t="s">
        <v>415</v>
      </c>
      <c r="F49" s="309"/>
      <c r="G49" s="310"/>
      <c r="H49" s="311" t="s">
        <v>413</v>
      </c>
      <c r="I49" s="334" t="s">
        <v>377</v>
      </c>
      <c r="J49" s="313" t="s">
        <v>391</v>
      </c>
      <c r="K49" s="313"/>
      <c r="L49" s="315" t="s">
        <v>377</v>
      </c>
      <c r="M49" s="332" t="s">
        <v>401</v>
      </c>
      <c r="N49" s="313"/>
      <c r="O49" s="335"/>
      <c r="P49" s="335"/>
      <c r="Q49" s="335"/>
      <c r="R49" s="335"/>
      <c r="S49" s="335"/>
      <c r="T49" s="335"/>
      <c r="U49" s="335"/>
      <c r="V49" s="335"/>
      <c r="W49" s="335"/>
      <c r="X49" s="337"/>
      <c r="Y49" s="324"/>
      <c r="Z49" s="320"/>
      <c r="AA49" s="320"/>
      <c r="AB49" s="321"/>
      <c r="AC49" s="324"/>
      <c r="AD49" s="320"/>
      <c r="AE49" s="320"/>
      <c r="AF49" s="321"/>
    </row>
    <row r="50" spans="1:32" ht="18.75" customHeight="1">
      <c r="A50" s="304"/>
      <c r="B50" s="305"/>
      <c r="C50" s="306" t="s">
        <v>417</v>
      </c>
      <c r="D50" s="318" t="s">
        <v>377</v>
      </c>
      <c r="E50" s="308" t="s">
        <v>418</v>
      </c>
      <c r="F50" s="307"/>
      <c r="G50" s="308"/>
      <c r="H50" s="338" t="s">
        <v>421</v>
      </c>
      <c r="I50" s="312" t="s">
        <v>377</v>
      </c>
      <c r="J50" s="313" t="s">
        <v>391</v>
      </c>
      <c r="K50" s="313"/>
      <c r="L50" s="315" t="s">
        <v>377</v>
      </c>
      <c r="M50" s="332" t="s">
        <v>401</v>
      </c>
      <c r="N50" s="313"/>
      <c r="O50" s="313"/>
      <c r="P50" s="313"/>
      <c r="Q50" s="316"/>
      <c r="R50" s="316"/>
      <c r="S50" s="316"/>
      <c r="T50" s="316"/>
      <c r="U50" s="316"/>
      <c r="V50" s="316"/>
      <c r="W50" s="316"/>
      <c r="X50" s="317"/>
      <c r="Y50" s="324"/>
      <c r="Z50" s="320"/>
      <c r="AA50" s="320"/>
      <c r="AB50" s="321"/>
      <c r="AC50" s="324"/>
      <c r="AD50" s="320"/>
      <c r="AE50" s="320"/>
      <c r="AF50" s="321"/>
    </row>
    <row r="51" spans="1:32" ht="18.75" customHeight="1">
      <c r="A51" s="304"/>
      <c r="B51" s="305"/>
      <c r="C51" s="306" t="s">
        <v>448</v>
      </c>
      <c r="D51" s="318" t="s">
        <v>377</v>
      </c>
      <c r="E51" s="308" t="s">
        <v>420</v>
      </c>
      <c r="F51" s="307"/>
      <c r="G51" s="308"/>
      <c r="H51" s="338" t="s">
        <v>423</v>
      </c>
      <c r="I51" s="312" t="s">
        <v>377</v>
      </c>
      <c r="J51" s="313" t="s">
        <v>391</v>
      </c>
      <c r="K51" s="313"/>
      <c r="L51" s="315" t="s">
        <v>377</v>
      </c>
      <c r="M51" s="332" t="s">
        <v>401</v>
      </c>
      <c r="N51" s="313"/>
      <c r="O51" s="313"/>
      <c r="P51" s="313"/>
      <c r="Q51" s="316"/>
      <c r="R51" s="316"/>
      <c r="S51" s="316"/>
      <c r="T51" s="316"/>
      <c r="U51" s="316"/>
      <c r="V51" s="316"/>
      <c r="W51" s="316"/>
      <c r="X51" s="317"/>
      <c r="Y51" s="324"/>
      <c r="Z51" s="320"/>
      <c r="AA51" s="320"/>
      <c r="AB51" s="321"/>
      <c r="AC51" s="324"/>
      <c r="AD51" s="320"/>
      <c r="AE51" s="320"/>
      <c r="AF51" s="321"/>
    </row>
    <row r="52" spans="1:32" ht="18.75" customHeight="1">
      <c r="A52" s="304"/>
      <c r="B52" s="305"/>
      <c r="C52" s="340"/>
      <c r="D52" s="318" t="s">
        <v>377</v>
      </c>
      <c r="E52" s="308" t="s">
        <v>422</v>
      </c>
      <c r="F52" s="309"/>
      <c r="G52" s="310"/>
      <c r="H52" s="346" t="s">
        <v>424</v>
      </c>
      <c r="I52" s="312" t="s">
        <v>377</v>
      </c>
      <c r="J52" s="313" t="s">
        <v>391</v>
      </c>
      <c r="K52" s="313"/>
      <c r="L52" s="315" t="s">
        <v>377</v>
      </c>
      <c r="M52" s="313" t="s">
        <v>402</v>
      </c>
      <c r="N52" s="313"/>
      <c r="O52" s="315" t="s">
        <v>377</v>
      </c>
      <c r="P52" s="313" t="s">
        <v>403</v>
      </c>
      <c r="Q52" s="323"/>
      <c r="R52" s="323"/>
      <c r="S52" s="323"/>
      <c r="T52" s="323"/>
      <c r="U52" s="347"/>
      <c r="V52" s="347"/>
      <c r="W52" s="347"/>
      <c r="X52" s="348"/>
      <c r="Y52" s="324"/>
      <c r="Z52" s="320"/>
      <c r="AA52" s="320"/>
      <c r="AB52" s="321"/>
      <c r="AC52" s="324"/>
      <c r="AD52" s="320"/>
      <c r="AE52" s="320"/>
      <c r="AF52" s="321"/>
    </row>
    <row r="53" spans="1:32" ht="18.75" customHeight="1">
      <c r="A53" s="304"/>
      <c r="B53" s="305"/>
      <c r="C53" s="306"/>
      <c r="D53" s="326"/>
      <c r="E53" s="308"/>
      <c r="F53" s="309"/>
      <c r="G53" s="310"/>
      <c r="H53" s="311" t="s">
        <v>425</v>
      </c>
      <c r="I53" s="312" t="s">
        <v>377</v>
      </c>
      <c r="J53" s="313" t="s">
        <v>391</v>
      </c>
      <c r="K53" s="313"/>
      <c r="L53" s="315" t="s">
        <v>377</v>
      </c>
      <c r="M53" s="313" t="s">
        <v>426</v>
      </c>
      <c r="N53" s="313"/>
      <c r="O53" s="315" t="s">
        <v>377</v>
      </c>
      <c r="P53" s="313" t="s">
        <v>427</v>
      </c>
      <c r="Q53" s="336"/>
      <c r="R53" s="315" t="s">
        <v>377</v>
      </c>
      <c r="S53" s="313" t="s">
        <v>428</v>
      </c>
      <c r="T53" s="336"/>
      <c r="U53" s="336"/>
      <c r="V53" s="336"/>
      <c r="W53" s="336"/>
      <c r="X53" s="337"/>
      <c r="Y53" s="324"/>
      <c r="Z53" s="320"/>
      <c r="AA53" s="320"/>
      <c r="AB53" s="321"/>
      <c r="AC53" s="324"/>
      <c r="AD53" s="320"/>
      <c r="AE53" s="320"/>
      <c r="AF53" s="321"/>
    </row>
    <row r="54" spans="1:32" ht="18.75" customHeight="1">
      <c r="A54" s="304"/>
      <c r="B54" s="305"/>
      <c r="C54" s="325"/>
      <c r="D54" s="326"/>
      <c r="E54" s="308"/>
      <c r="F54" s="307"/>
      <c r="G54" s="327"/>
      <c r="H54" s="883" t="s">
        <v>429</v>
      </c>
      <c r="I54" s="334" t="s">
        <v>377</v>
      </c>
      <c r="J54" s="330" t="s">
        <v>391</v>
      </c>
      <c r="K54" s="330"/>
      <c r="L54" s="349"/>
      <c r="M54" s="350"/>
      <c r="N54" s="350"/>
      <c r="O54" s="349"/>
      <c r="P54" s="350"/>
      <c r="Q54" s="351"/>
      <c r="R54" s="349"/>
      <c r="S54" s="350"/>
      <c r="T54" s="351"/>
      <c r="U54" s="335" t="s">
        <v>377</v>
      </c>
      <c r="V54" s="330" t="s">
        <v>430</v>
      </c>
      <c r="W54" s="347"/>
      <c r="X54" s="348"/>
      <c r="Y54" s="320"/>
      <c r="Z54" s="320"/>
      <c r="AA54" s="320"/>
      <c r="AB54" s="321"/>
      <c r="AC54" s="324"/>
      <c r="AD54" s="320"/>
      <c r="AE54" s="320"/>
      <c r="AF54" s="321"/>
    </row>
    <row r="55" spans="1:32" ht="18.75" customHeight="1">
      <c r="A55" s="304"/>
      <c r="B55" s="305"/>
      <c r="C55" s="325"/>
      <c r="D55" s="326"/>
      <c r="E55" s="308"/>
      <c r="F55" s="307"/>
      <c r="G55" s="327"/>
      <c r="H55" s="883"/>
      <c r="I55" s="318" t="s">
        <v>377</v>
      </c>
      <c r="J55" s="319" t="s">
        <v>431</v>
      </c>
      <c r="K55" s="319"/>
      <c r="L55" s="352"/>
      <c r="M55" s="352" t="s">
        <v>377</v>
      </c>
      <c r="N55" s="319" t="s">
        <v>432</v>
      </c>
      <c r="O55" s="352"/>
      <c r="P55" s="352"/>
      <c r="Q55" s="352" t="s">
        <v>377</v>
      </c>
      <c r="R55" s="319" t="s">
        <v>433</v>
      </c>
      <c r="S55" s="264"/>
      <c r="T55" s="319"/>
      <c r="U55" s="352" t="s">
        <v>377</v>
      </c>
      <c r="V55" s="319" t="s">
        <v>434</v>
      </c>
      <c r="W55" s="266"/>
      <c r="X55" s="353"/>
      <c r="Y55" s="320"/>
      <c r="Z55" s="320"/>
      <c r="AA55" s="320"/>
      <c r="AB55" s="321"/>
      <c r="AC55" s="324"/>
      <c r="AD55" s="320"/>
      <c r="AE55" s="320"/>
      <c r="AF55" s="321"/>
    </row>
    <row r="56" spans="1:32" ht="18.75" customHeight="1">
      <c r="A56" s="304"/>
      <c r="B56" s="305"/>
      <c r="C56" s="325"/>
      <c r="D56" s="326"/>
      <c r="E56" s="308"/>
      <c r="F56" s="307"/>
      <c r="G56" s="327"/>
      <c r="H56" s="883"/>
      <c r="I56" s="318" t="s">
        <v>377</v>
      </c>
      <c r="J56" s="319" t="s">
        <v>435</v>
      </c>
      <c r="K56" s="319"/>
      <c r="L56" s="352"/>
      <c r="M56" s="352" t="s">
        <v>377</v>
      </c>
      <c r="N56" s="319" t="s">
        <v>436</v>
      </c>
      <c r="O56" s="352"/>
      <c r="P56" s="352"/>
      <c r="Q56" s="352" t="s">
        <v>377</v>
      </c>
      <c r="R56" s="319" t="s">
        <v>437</v>
      </c>
      <c r="S56" s="264"/>
      <c r="T56" s="319"/>
      <c r="U56" s="352" t="s">
        <v>377</v>
      </c>
      <c r="V56" s="319" t="s">
        <v>438</v>
      </c>
      <c r="W56" s="266"/>
      <c r="X56" s="353"/>
      <c r="Y56" s="320"/>
      <c r="Z56" s="320"/>
      <c r="AA56" s="320"/>
      <c r="AB56" s="321"/>
      <c r="AC56" s="324"/>
      <c r="AD56" s="320"/>
      <c r="AE56" s="320"/>
      <c r="AF56" s="321"/>
    </row>
    <row r="57" spans="1:32" ht="18.75" customHeight="1">
      <c r="A57" s="304"/>
      <c r="B57" s="305"/>
      <c r="C57" s="325"/>
      <c r="D57" s="326"/>
      <c r="E57" s="308"/>
      <c r="F57" s="307"/>
      <c r="G57" s="327"/>
      <c r="H57" s="883"/>
      <c r="I57" s="318" t="s">
        <v>377</v>
      </c>
      <c r="J57" s="319" t="s">
        <v>439</v>
      </c>
      <c r="K57" s="319"/>
      <c r="L57" s="352"/>
      <c r="M57" s="352" t="s">
        <v>377</v>
      </c>
      <c r="N57" s="319" t="s">
        <v>440</v>
      </c>
      <c r="O57" s="352"/>
      <c r="P57" s="352"/>
      <c r="Q57" s="352" t="s">
        <v>377</v>
      </c>
      <c r="R57" s="319" t="s">
        <v>441</v>
      </c>
      <c r="S57" s="264"/>
      <c r="T57" s="319"/>
      <c r="U57" s="352" t="s">
        <v>377</v>
      </c>
      <c r="V57" s="319" t="s">
        <v>442</v>
      </c>
      <c r="W57" s="266"/>
      <c r="X57" s="353"/>
      <c r="Y57" s="320"/>
      <c r="Z57" s="320"/>
      <c r="AA57" s="320"/>
      <c r="AB57" s="321"/>
      <c r="AC57" s="324"/>
      <c r="AD57" s="320"/>
      <c r="AE57" s="320"/>
      <c r="AF57" s="321"/>
    </row>
    <row r="58" spans="1:32" ht="18.75" customHeight="1">
      <c r="A58" s="304"/>
      <c r="B58" s="305"/>
      <c r="C58" s="325"/>
      <c r="D58" s="326"/>
      <c r="E58" s="308"/>
      <c r="F58" s="307"/>
      <c r="G58" s="327"/>
      <c r="H58" s="883"/>
      <c r="I58" s="318" t="s">
        <v>377</v>
      </c>
      <c r="J58" s="319" t="s">
        <v>443</v>
      </c>
      <c r="K58" s="319"/>
      <c r="L58" s="352"/>
      <c r="M58" s="352" t="s">
        <v>377</v>
      </c>
      <c r="N58" s="319" t="s">
        <v>444</v>
      </c>
      <c r="O58" s="352"/>
      <c r="P58" s="352"/>
      <c r="Q58" s="352" t="s">
        <v>377</v>
      </c>
      <c r="R58" s="319" t="s">
        <v>445</v>
      </c>
      <c r="S58" s="264"/>
      <c r="T58" s="319"/>
      <c r="U58" s="352" t="s">
        <v>377</v>
      </c>
      <c r="V58" s="319" t="s">
        <v>446</v>
      </c>
      <c r="W58" s="266"/>
      <c r="X58" s="353"/>
      <c r="Y58" s="320"/>
      <c r="Z58" s="320"/>
      <c r="AA58" s="320"/>
      <c r="AB58" s="321"/>
      <c r="AC58" s="324"/>
      <c r="AD58" s="320"/>
      <c r="AE58" s="320"/>
      <c r="AF58" s="321"/>
    </row>
    <row r="59" spans="1:32" ht="18.75" customHeight="1">
      <c r="A59" s="354"/>
      <c r="B59" s="355"/>
      <c r="C59" s="356"/>
      <c r="D59" s="281"/>
      <c r="E59" s="287"/>
      <c r="F59" s="357"/>
      <c r="G59" s="358"/>
      <c r="H59" s="884"/>
      <c r="I59" s="283" t="s">
        <v>377</v>
      </c>
      <c r="J59" s="284" t="s">
        <v>447</v>
      </c>
      <c r="K59" s="284"/>
      <c r="L59" s="286"/>
      <c r="M59" s="286"/>
      <c r="N59" s="284"/>
      <c r="O59" s="286"/>
      <c r="P59" s="286"/>
      <c r="Q59" s="286"/>
      <c r="R59" s="284"/>
      <c r="S59" s="359"/>
      <c r="T59" s="284"/>
      <c r="U59" s="286"/>
      <c r="V59" s="284"/>
      <c r="W59" s="360"/>
      <c r="X59" s="282"/>
      <c r="Y59" s="361"/>
      <c r="Z59" s="361"/>
      <c r="AA59" s="361"/>
      <c r="AB59" s="362"/>
      <c r="AC59" s="363"/>
      <c r="AD59" s="361"/>
      <c r="AE59" s="361"/>
      <c r="AF59" s="362"/>
    </row>
    <row r="60" spans="1:32" ht="18.75" customHeight="1">
      <c r="A60" s="304"/>
      <c r="B60" s="305"/>
      <c r="C60" s="306"/>
      <c r="D60" s="307"/>
      <c r="E60" s="308"/>
      <c r="F60" s="307"/>
      <c r="G60" s="310"/>
      <c r="H60" s="294" t="s">
        <v>386</v>
      </c>
      <c r="I60" s="295" t="s">
        <v>377</v>
      </c>
      <c r="J60" s="296" t="s">
        <v>387</v>
      </c>
      <c r="K60" s="297"/>
      <c r="L60" s="298"/>
      <c r="M60" s="299" t="s">
        <v>377</v>
      </c>
      <c r="N60" s="296" t="s">
        <v>388</v>
      </c>
      <c r="O60" s="300"/>
      <c r="P60" s="300"/>
      <c r="Q60" s="300"/>
      <c r="R60" s="300"/>
      <c r="S60" s="300"/>
      <c r="T60" s="300"/>
      <c r="U60" s="300"/>
      <c r="V60" s="300"/>
      <c r="W60" s="300"/>
      <c r="X60" s="301"/>
      <c r="Y60" s="302" t="s">
        <v>377</v>
      </c>
      <c r="Z60" s="276" t="s">
        <v>389</v>
      </c>
      <c r="AA60" s="276"/>
      <c r="AB60" s="303"/>
      <c r="AC60" s="302" t="s">
        <v>377</v>
      </c>
      <c r="AD60" s="276" t="s">
        <v>389</v>
      </c>
      <c r="AE60" s="276"/>
      <c r="AF60" s="303"/>
    </row>
    <row r="61" spans="1:32" ht="18.75" customHeight="1">
      <c r="A61" s="304"/>
      <c r="B61" s="305"/>
      <c r="C61" s="306"/>
      <c r="D61" s="307"/>
      <c r="E61" s="308"/>
      <c r="F61" s="307"/>
      <c r="G61" s="310"/>
      <c r="H61" s="311" t="s">
        <v>390</v>
      </c>
      <c r="I61" s="312" t="s">
        <v>377</v>
      </c>
      <c r="J61" s="313" t="s">
        <v>391</v>
      </c>
      <c r="K61" s="313"/>
      <c r="L61" s="314"/>
      <c r="M61" s="315" t="s">
        <v>377</v>
      </c>
      <c r="N61" s="313" t="s">
        <v>392</v>
      </c>
      <c r="O61" s="313"/>
      <c r="P61" s="314"/>
      <c r="Q61" s="316"/>
      <c r="R61" s="316"/>
      <c r="S61" s="316"/>
      <c r="T61" s="316"/>
      <c r="U61" s="316"/>
      <c r="V61" s="316"/>
      <c r="W61" s="316"/>
      <c r="X61" s="317"/>
      <c r="Y61" s="318" t="s">
        <v>377</v>
      </c>
      <c r="Z61" s="319" t="s">
        <v>393</v>
      </c>
      <c r="AA61" s="320"/>
      <c r="AB61" s="321"/>
      <c r="AC61" s="318" t="s">
        <v>377</v>
      </c>
      <c r="AD61" s="319" t="s">
        <v>393</v>
      </c>
      <c r="AE61" s="320"/>
      <c r="AF61" s="321"/>
    </row>
    <row r="62" spans="1:32" ht="18.75" customHeight="1">
      <c r="A62" s="304"/>
      <c r="B62" s="305"/>
      <c r="C62" s="306"/>
      <c r="D62" s="307"/>
      <c r="E62" s="308"/>
      <c r="F62" s="307"/>
      <c r="G62" s="310"/>
      <c r="H62" s="322" t="s">
        <v>394</v>
      </c>
      <c r="I62" s="312" t="s">
        <v>377</v>
      </c>
      <c r="J62" s="313" t="s">
        <v>395</v>
      </c>
      <c r="K62" s="316"/>
      <c r="L62" s="314"/>
      <c r="M62" s="315" t="s">
        <v>377</v>
      </c>
      <c r="N62" s="313" t="s">
        <v>396</v>
      </c>
      <c r="O62" s="323"/>
      <c r="P62" s="323"/>
      <c r="Q62" s="316"/>
      <c r="R62" s="316"/>
      <c r="S62" s="316"/>
      <c r="T62" s="316"/>
      <c r="U62" s="316"/>
      <c r="V62" s="316"/>
      <c r="W62" s="316"/>
      <c r="X62" s="317"/>
      <c r="Y62" s="324"/>
      <c r="Z62" s="320"/>
      <c r="AA62" s="320"/>
      <c r="AB62" s="321"/>
      <c r="AC62" s="324"/>
      <c r="AD62" s="320"/>
      <c r="AE62" s="320"/>
      <c r="AF62" s="321"/>
    </row>
    <row r="63" spans="1:32" ht="19.5" customHeight="1">
      <c r="A63" s="304"/>
      <c r="B63" s="305"/>
      <c r="C63" s="325"/>
      <c r="D63" s="326"/>
      <c r="E63" s="308"/>
      <c r="F63" s="307"/>
      <c r="G63" s="327"/>
      <c r="H63" s="328" t="s">
        <v>397</v>
      </c>
      <c r="I63" s="312" t="s">
        <v>377</v>
      </c>
      <c r="J63" s="313" t="s">
        <v>395</v>
      </c>
      <c r="K63" s="316"/>
      <c r="L63" s="314"/>
      <c r="M63" s="315" t="s">
        <v>377</v>
      </c>
      <c r="N63" s="313" t="s">
        <v>398</v>
      </c>
      <c r="O63" s="315"/>
      <c r="P63" s="313"/>
      <c r="Q63" s="323"/>
      <c r="R63" s="323"/>
      <c r="S63" s="323"/>
      <c r="T63" s="323"/>
      <c r="U63" s="323"/>
      <c r="V63" s="323"/>
      <c r="W63" s="323"/>
      <c r="X63" s="329"/>
      <c r="Y63" s="320"/>
      <c r="Z63" s="320"/>
      <c r="AA63" s="320"/>
      <c r="AB63" s="321"/>
      <c r="AC63" s="324"/>
      <c r="AD63" s="320"/>
      <c r="AE63" s="320"/>
      <c r="AF63" s="321"/>
    </row>
    <row r="64" spans="1:32" ht="19.5" customHeight="1">
      <c r="A64" s="304"/>
      <c r="B64" s="305"/>
      <c r="C64" s="325"/>
      <c r="D64" s="326"/>
      <c r="E64" s="308"/>
      <c r="F64" s="307"/>
      <c r="G64" s="327"/>
      <c r="H64" s="328" t="s">
        <v>399</v>
      </c>
      <c r="I64" s="312" t="s">
        <v>377</v>
      </c>
      <c r="J64" s="313" t="s">
        <v>395</v>
      </c>
      <c r="K64" s="316"/>
      <c r="L64" s="314"/>
      <c r="M64" s="315" t="s">
        <v>377</v>
      </c>
      <c r="N64" s="313" t="s">
        <v>398</v>
      </c>
      <c r="O64" s="315"/>
      <c r="P64" s="313"/>
      <c r="Q64" s="323"/>
      <c r="R64" s="323"/>
      <c r="S64" s="323"/>
      <c r="T64" s="323"/>
      <c r="U64" s="323"/>
      <c r="V64" s="323"/>
      <c r="W64" s="323"/>
      <c r="X64" s="329"/>
      <c r="Y64" s="320"/>
      <c r="Z64" s="320"/>
      <c r="AA64" s="320"/>
      <c r="AB64" s="321"/>
      <c r="AC64" s="324"/>
      <c r="AD64" s="320"/>
      <c r="AE64" s="320"/>
      <c r="AF64" s="321"/>
    </row>
    <row r="65" spans="1:32" ht="18.75" customHeight="1">
      <c r="A65" s="304"/>
      <c r="B65" s="305"/>
      <c r="C65" s="306"/>
      <c r="D65" s="307"/>
      <c r="E65" s="308"/>
      <c r="F65" s="307"/>
      <c r="G65" s="310"/>
      <c r="H65" s="885" t="s">
        <v>400</v>
      </c>
      <c r="I65" s="886" t="s">
        <v>377</v>
      </c>
      <c r="J65" s="887" t="s">
        <v>391</v>
      </c>
      <c r="K65" s="887"/>
      <c r="L65" s="886" t="s">
        <v>377</v>
      </c>
      <c r="M65" s="887" t="s">
        <v>401</v>
      </c>
      <c r="N65" s="887"/>
      <c r="O65" s="330"/>
      <c r="P65" s="330"/>
      <c r="Q65" s="330"/>
      <c r="R65" s="330"/>
      <c r="S65" s="330"/>
      <c r="T65" s="330"/>
      <c r="U65" s="330"/>
      <c r="V65" s="330"/>
      <c r="W65" s="330"/>
      <c r="X65" s="331"/>
      <c r="Y65" s="324"/>
      <c r="Z65" s="320"/>
      <c r="AA65" s="320"/>
      <c r="AB65" s="321"/>
      <c r="AC65" s="324"/>
      <c r="AD65" s="320"/>
      <c r="AE65" s="320"/>
      <c r="AF65" s="321"/>
    </row>
    <row r="66" spans="1:32" ht="18.75" customHeight="1">
      <c r="A66" s="304"/>
      <c r="B66" s="305"/>
      <c r="C66" s="306"/>
      <c r="D66" s="307"/>
      <c r="E66" s="308"/>
      <c r="F66" s="307"/>
      <c r="G66" s="310"/>
      <c r="H66" s="885"/>
      <c r="I66" s="886"/>
      <c r="J66" s="887"/>
      <c r="K66" s="887"/>
      <c r="L66" s="886"/>
      <c r="M66" s="887"/>
      <c r="N66" s="887"/>
      <c r="O66" s="332"/>
      <c r="P66" s="332"/>
      <c r="Q66" s="332"/>
      <c r="R66" s="332"/>
      <c r="S66" s="332"/>
      <c r="T66" s="332"/>
      <c r="U66" s="332"/>
      <c r="V66" s="332"/>
      <c r="W66" s="332"/>
      <c r="X66" s="333"/>
      <c r="Y66" s="324"/>
      <c r="Z66" s="320"/>
      <c r="AA66" s="320"/>
      <c r="AB66" s="321"/>
      <c r="AC66" s="324"/>
      <c r="AD66" s="320"/>
      <c r="AE66" s="320"/>
      <c r="AF66" s="321"/>
    </row>
    <row r="67" spans="1:32" ht="18.75" customHeight="1">
      <c r="A67" s="304"/>
      <c r="B67" s="305"/>
      <c r="C67" s="306"/>
      <c r="D67" s="307"/>
      <c r="E67" s="308"/>
      <c r="F67" s="307"/>
      <c r="G67" s="310"/>
      <c r="H67" s="311" t="s">
        <v>300</v>
      </c>
      <c r="I67" s="334" t="s">
        <v>377</v>
      </c>
      <c r="J67" s="313" t="s">
        <v>391</v>
      </c>
      <c r="K67" s="313"/>
      <c r="L67" s="315" t="s">
        <v>377</v>
      </c>
      <c r="M67" s="313" t="s">
        <v>402</v>
      </c>
      <c r="N67" s="313"/>
      <c r="O67" s="335" t="s">
        <v>377</v>
      </c>
      <c r="P67" s="313" t="s">
        <v>403</v>
      </c>
      <c r="Q67" s="336"/>
      <c r="R67" s="336"/>
      <c r="S67" s="336"/>
      <c r="T67" s="336"/>
      <c r="U67" s="336"/>
      <c r="V67" s="336"/>
      <c r="W67" s="336"/>
      <c r="X67" s="337"/>
      <c r="Y67" s="324"/>
      <c r="Z67" s="320"/>
      <c r="AA67" s="320"/>
      <c r="AB67" s="321"/>
      <c r="AC67" s="324"/>
      <c r="AD67" s="320"/>
      <c r="AE67" s="320"/>
      <c r="AF67" s="321"/>
    </row>
    <row r="68" spans="1:32" ht="18.75" customHeight="1">
      <c r="A68" s="304"/>
      <c r="B68" s="305"/>
      <c r="C68" s="306"/>
      <c r="D68" s="307"/>
      <c r="E68" s="308"/>
      <c r="F68" s="307"/>
      <c r="G68" s="310"/>
      <c r="H68" s="311" t="s">
        <v>404</v>
      </c>
      <c r="I68" s="312" t="s">
        <v>377</v>
      </c>
      <c r="J68" s="313" t="s">
        <v>391</v>
      </c>
      <c r="K68" s="316"/>
      <c r="L68" s="315" t="s">
        <v>377</v>
      </c>
      <c r="M68" s="313" t="s">
        <v>401</v>
      </c>
      <c r="N68" s="336"/>
      <c r="O68" s="336"/>
      <c r="P68" s="336"/>
      <c r="Q68" s="336"/>
      <c r="R68" s="336"/>
      <c r="S68" s="336"/>
      <c r="T68" s="336"/>
      <c r="U68" s="336"/>
      <c r="V68" s="336"/>
      <c r="W68" s="336"/>
      <c r="X68" s="337"/>
      <c r="Y68" s="324"/>
      <c r="Z68" s="320"/>
      <c r="AA68" s="320"/>
      <c r="AB68" s="321"/>
      <c r="AC68" s="324"/>
      <c r="AD68" s="320"/>
      <c r="AE68" s="320"/>
      <c r="AF68" s="321"/>
    </row>
    <row r="69" spans="1:32" ht="18.75" customHeight="1">
      <c r="A69" s="304"/>
      <c r="B69" s="305"/>
      <c r="C69" s="306"/>
      <c r="D69" s="307"/>
      <c r="E69" s="308"/>
      <c r="F69" s="307"/>
      <c r="G69" s="310"/>
      <c r="H69" s="322" t="s">
        <v>449</v>
      </c>
      <c r="I69" s="312" t="s">
        <v>377</v>
      </c>
      <c r="J69" s="313" t="s">
        <v>406</v>
      </c>
      <c r="K69" s="316"/>
      <c r="L69" s="314"/>
      <c r="M69" s="315" t="s">
        <v>377</v>
      </c>
      <c r="N69" s="313" t="s">
        <v>407</v>
      </c>
      <c r="O69" s="323"/>
      <c r="P69" s="323"/>
      <c r="Q69" s="323"/>
      <c r="R69" s="323"/>
      <c r="S69" s="323"/>
      <c r="T69" s="323"/>
      <c r="U69" s="323"/>
      <c r="V69" s="323"/>
      <c r="W69" s="323"/>
      <c r="X69" s="329"/>
      <c r="Y69" s="324"/>
      <c r="Z69" s="320"/>
      <c r="AA69" s="320"/>
      <c r="AB69" s="321"/>
      <c r="AC69" s="324"/>
      <c r="AD69" s="320"/>
      <c r="AE69" s="320"/>
      <c r="AF69" s="321"/>
    </row>
    <row r="70" spans="1:32" ht="18.75" customHeight="1">
      <c r="A70" s="304"/>
      <c r="B70" s="305"/>
      <c r="C70" s="306"/>
      <c r="D70" s="307"/>
      <c r="E70" s="308"/>
      <c r="F70" s="307"/>
      <c r="G70" s="310"/>
      <c r="H70" s="311" t="s">
        <v>324</v>
      </c>
      <c r="I70" s="334" t="s">
        <v>377</v>
      </c>
      <c r="J70" s="313" t="s">
        <v>391</v>
      </c>
      <c r="K70" s="313"/>
      <c r="L70" s="315" t="s">
        <v>377</v>
      </c>
      <c r="M70" s="313" t="s">
        <v>402</v>
      </c>
      <c r="N70" s="313"/>
      <c r="O70" s="335" t="s">
        <v>377</v>
      </c>
      <c r="P70" s="313" t="s">
        <v>403</v>
      </c>
      <c r="Q70" s="336"/>
      <c r="R70" s="336"/>
      <c r="S70" s="336"/>
      <c r="T70" s="336"/>
      <c r="U70" s="336"/>
      <c r="V70" s="336"/>
      <c r="W70" s="336"/>
      <c r="X70" s="337"/>
      <c r="Y70" s="324"/>
      <c r="Z70" s="320"/>
      <c r="AA70" s="320"/>
      <c r="AB70" s="321"/>
      <c r="AC70" s="324"/>
      <c r="AD70" s="320"/>
      <c r="AE70" s="320"/>
      <c r="AF70" s="321"/>
    </row>
    <row r="71" spans="1:32" ht="18.75" customHeight="1">
      <c r="A71" s="304"/>
      <c r="B71" s="305"/>
      <c r="C71" s="306"/>
      <c r="D71" s="318"/>
      <c r="E71" s="308"/>
      <c r="F71" s="307"/>
      <c r="G71" s="310"/>
      <c r="H71" s="338" t="s">
        <v>416</v>
      </c>
      <c r="I71" s="312" t="s">
        <v>377</v>
      </c>
      <c r="J71" s="313" t="s">
        <v>391</v>
      </c>
      <c r="K71" s="313"/>
      <c r="L71" s="315" t="s">
        <v>377</v>
      </c>
      <c r="M71" s="313" t="s">
        <v>402</v>
      </c>
      <c r="N71" s="313"/>
      <c r="O71" s="315" t="s">
        <v>377</v>
      </c>
      <c r="P71" s="313" t="s">
        <v>403</v>
      </c>
      <c r="Q71" s="316"/>
      <c r="R71" s="316"/>
      <c r="S71" s="316"/>
      <c r="T71" s="316"/>
      <c r="U71" s="316"/>
      <c r="V71" s="316"/>
      <c r="W71" s="316"/>
      <c r="X71" s="317"/>
      <c r="Y71" s="324"/>
      <c r="Z71" s="320"/>
      <c r="AA71" s="320"/>
      <c r="AB71" s="321"/>
      <c r="AC71" s="324"/>
      <c r="AD71" s="320"/>
      <c r="AE71" s="320"/>
      <c r="AF71" s="321"/>
    </row>
    <row r="72" spans="1:32" ht="18.75" customHeight="1">
      <c r="A72" s="318" t="s">
        <v>377</v>
      </c>
      <c r="B72" s="305">
        <v>37</v>
      </c>
      <c r="C72" s="306" t="s">
        <v>450</v>
      </c>
      <c r="D72" s="318" t="s">
        <v>377</v>
      </c>
      <c r="E72" s="308" t="s">
        <v>415</v>
      </c>
      <c r="F72" s="307"/>
      <c r="G72" s="310"/>
      <c r="H72" s="339" t="s">
        <v>419</v>
      </c>
      <c r="I72" s="312" t="s">
        <v>377</v>
      </c>
      <c r="J72" s="313" t="s">
        <v>391</v>
      </c>
      <c r="K72" s="316"/>
      <c r="L72" s="315" t="s">
        <v>377</v>
      </c>
      <c r="M72" s="313" t="s">
        <v>401</v>
      </c>
      <c r="N72" s="336"/>
      <c r="O72" s="336"/>
      <c r="P72" s="336"/>
      <c r="Q72" s="336"/>
      <c r="R72" s="336"/>
      <c r="S72" s="336"/>
      <c r="T72" s="336"/>
      <c r="U72" s="336"/>
      <c r="V72" s="336"/>
      <c r="W72" s="336"/>
      <c r="X72" s="337"/>
      <c r="Y72" s="324"/>
      <c r="Z72" s="320"/>
      <c r="AA72" s="320"/>
      <c r="AB72" s="321"/>
      <c r="AC72" s="324"/>
      <c r="AD72" s="320"/>
      <c r="AE72" s="320"/>
      <c r="AF72" s="321"/>
    </row>
    <row r="73" spans="1:32" ht="18.75" customHeight="1">
      <c r="A73" s="304"/>
      <c r="B73" s="305"/>
      <c r="C73" s="306" t="s">
        <v>451</v>
      </c>
      <c r="D73" s="318" t="s">
        <v>377</v>
      </c>
      <c r="E73" s="308" t="s">
        <v>418</v>
      </c>
      <c r="F73" s="307"/>
      <c r="G73" s="308"/>
      <c r="H73" s="338" t="s">
        <v>421</v>
      </c>
      <c r="I73" s="312" t="s">
        <v>377</v>
      </c>
      <c r="J73" s="313" t="s">
        <v>391</v>
      </c>
      <c r="K73" s="313"/>
      <c r="L73" s="315" t="s">
        <v>377</v>
      </c>
      <c r="M73" s="332" t="s">
        <v>401</v>
      </c>
      <c r="N73" s="313"/>
      <c r="O73" s="313"/>
      <c r="P73" s="313"/>
      <c r="Q73" s="316"/>
      <c r="R73" s="316"/>
      <c r="S73" s="316"/>
      <c r="T73" s="316"/>
      <c r="U73" s="316"/>
      <c r="V73" s="316"/>
      <c r="W73" s="316"/>
      <c r="X73" s="317"/>
      <c r="Y73" s="324"/>
      <c r="Z73" s="320"/>
      <c r="AA73" s="320"/>
      <c r="AB73" s="321"/>
      <c r="AC73" s="324"/>
      <c r="AD73" s="320"/>
      <c r="AE73" s="320"/>
      <c r="AF73" s="321"/>
    </row>
    <row r="74" spans="1:32" ht="18.75" customHeight="1">
      <c r="A74" s="304"/>
      <c r="B74" s="305"/>
      <c r="C74" s="340"/>
      <c r="D74" s="318" t="s">
        <v>377</v>
      </c>
      <c r="E74" s="308" t="s">
        <v>420</v>
      </c>
      <c r="F74" s="307"/>
      <c r="G74" s="308"/>
      <c r="H74" s="338" t="s">
        <v>423</v>
      </c>
      <c r="I74" s="312" t="s">
        <v>377</v>
      </c>
      <c r="J74" s="313" t="s">
        <v>391</v>
      </c>
      <c r="K74" s="313"/>
      <c r="L74" s="315" t="s">
        <v>377</v>
      </c>
      <c r="M74" s="332" t="s">
        <v>401</v>
      </c>
      <c r="N74" s="313"/>
      <c r="O74" s="313"/>
      <c r="P74" s="313"/>
      <c r="Q74" s="316"/>
      <c r="R74" s="316"/>
      <c r="S74" s="316"/>
      <c r="T74" s="316"/>
      <c r="U74" s="316"/>
      <c r="V74" s="316"/>
      <c r="W74" s="316"/>
      <c r="X74" s="317"/>
      <c r="Y74" s="324"/>
      <c r="Z74" s="320"/>
      <c r="AA74" s="320"/>
      <c r="AB74" s="321"/>
      <c r="AC74" s="324"/>
      <c r="AD74" s="320"/>
      <c r="AE74" s="320"/>
      <c r="AF74" s="321"/>
    </row>
    <row r="75" spans="1:32" ht="18.75" customHeight="1">
      <c r="A75" s="304"/>
      <c r="B75" s="305"/>
      <c r="C75" s="306"/>
      <c r="D75" s="318" t="s">
        <v>377</v>
      </c>
      <c r="E75" s="308" t="s">
        <v>422</v>
      </c>
      <c r="F75" s="307"/>
      <c r="G75" s="310"/>
      <c r="H75" s="346" t="s">
        <v>424</v>
      </c>
      <c r="I75" s="312" t="s">
        <v>377</v>
      </c>
      <c r="J75" s="313" t="s">
        <v>391</v>
      </c>
      <c r="K75" s="313"/>
      <c r="L75" s="315" t="s">
        <v>377</v>
      </c>
      <c r="M75" s="313" t="s">
        <v>402</v>
      </c>
      <c r="N75" s="313"/>
      <c r="O75" s="315" t="s">
        <v>377</v>
      </c>
      <c r="P75" s="313" t="s">
        <v>403</v>
      </c>
      <c r="Q75" s="323"/>
      <c r="R75" s="323"/>
      <c r="S75" s="323"/>
      <c r="T75" s="323"/>
      <c r="U75" s="347"/>
      <c r="V75" s="347"/>
      <c r="W75" s="347"/>
      <c r="X75" s="348"/>
      <c r="Y75" s="324"/>
      <c r="Z75" s="320"/>
      <c r="AA75" s="320"/>
      <c r="AB75" s="321"/>
      <c r="AC75" s="324"/>
      <c r="AD75" s="320"/>
      <c r="AE75" s="320"/>
      <c r="AF75" s="321"/>
    </row>
    <row r="76" spans="1:32" ht="18.75" customHeight="1">
      <c r="A76" s="304"/>
      <c r="B76" s="305"/>
      <c r="C76" s="306"/>
      <c r="D76" s="307"/>
      <c r="E76" s="308"/>
      <c r="F76" s="307"/>
      <c r="G76" s="310"/>
      <c r="H76" s="311" t="s">
        <v>425</v>
      </c>
      <c r="I76" s="312" t="s">
        <v>377</v>
      </c>
      <c r="J76" s="313" t="s">
        <v>391</v>
      </c>
      <c r="K76" s="313"/>
      <c r="L76" s="315" t="s">
        <v>377</v>
      </c>
      <c r="M76" s="313" t="s">
        <v>426</v>
      </c>
      <c r="N76" s="313"/>
      <c r="O76" s="315" t="s">
        <v>377</v>
      </c>
      <c r="P76" s="313" t="s">
        <v>427</v>
      </c>
      <c r="Q76" s="336"/>
      <c r="R76" s="315" t="s">
        <v>377</v>
      </c>
      <c r="S76" s="313" t="s">
        <v>428</v>
      </c>
      <c r="T76" s="336"/>
      <c r="U76" s="336"/>
      <c r="V76" s="336"/>
      <c r="W76" s="336"/>
      <c r="X76" s="337"/>
      <c r="Y76" s="324"/>
      <c r="Z76" s="320"/>
      <c r="AA76" s="320"/>
      <c r="AB76" s="321"/>
      <c r="AC76" s="324"/>
      <c r="AD76" s="320"/>
      <c r="AE76" s="320"/>
      <c r="AF76" s="321"/>
    </row>
    <row r="77" spans="1:32" ht="18.75" customHeight="1">
      <c r="A77" s="304"/>
      <c r="B77" s="305"/>
      <c r="C77" s="325"/>
      <c r="D77" s="326"/>
      <c r="E77" s="308"/>
      <c r="F77" s="307"/>
      <c r="G77" s="327"/>
      <c r="H77" s="883" t="s">
        <v>429</v>
      </c>
      <c r="I77" s="334" t="s">
        <v>377</v>
      </c>
      <c r="J77" s="330" t="s">
        <v>391</v>
      </c>
      <c r="K77" s="330"/>
      <c r="L77" s="349"/>
      <c r="M77" s="350"/>
      <c r="N77" s="350"/>
      <c r="O77" s="349"/>
      <c r="P77" s="350"/>
      <c r="Q77" s="351"/>
      <c r="R77" s="349"/>
      <c r="S77" s="350"/>
      <c r="T77" s="351"/>
      <c r="U77" s="335" t="s">
        <v>377</v>
      </c>
      <c r="V77" s="330" t="s">
        <v>430</v>
      </c>
      <c r="W77" s="347"/>
      <c r="X77" s="348"/>
      <c r="Y77" s="320"/>
      <c r="Z77" s="320"/>
      <c r="AA77" s="320"/>
      <c r="AB77" s="321"/>
      <c r="AC77" s="324"/>
      <c r="AD77" s="320"/>
      <c r="AE77" s="320"/>
      <c r="AF77" s="321"/>
    </row>
    <row r="78" spans="1:32" ht="18.75" customHeight="1">
      <c r="A78" s="304"/>
      <c r="B78" s="305"/>
      <c r="C78" s="325"/>
      <c r="D78" s="326"/>
      <c r="E78" s="308"/>
      <c r="F78" s="307"/>
      <c r="G78" s="327"/>
      <c r="H78" s="883"/>
      <c r="I78" s="318" t="s">
        <v>377</v>
      </c>
      <c r="J78" s="319" t="s">
        <v>431</v>
      </c>
      <c r="K78" s="319"/>
      <c r="L78" s="352"/>
      <c r="M78" s="352" t="s">
        <v>377</v>
      </c>
      <c r="N78" s="319" t="s">
        <v>432</v>
      </c>
      <c r="O78" s="352"/>
      <c r="P78" s="352"/>
      <c r="Q78" s="352" t="s">
        <v>377</v>
      </c>
      <c r="R78" s="319" t="s">
        <v>433</v>
      </c>
      <c r="S78" s="264"/>
      <c r="T78" s="319"/>
      <c r="U78" s="352" t="s">
        <v>377</v>
      </c>
      <c r="V78" s="319" t="s">
        <v>434</v>
      </c>
      <c r="W78" s="266"/>
      <c r="X78" s="353"/>
      <c r="Y78" s="320"/>
      <c r="Z78" s="320"/>
      <c r="AA78" s="320"/>
      <c r="AB78" s="321"/>
      <c r="AC78" s="324"/>
      <c r="AD78" s="320"/>
      <c r="AE78" s="320"/>
      <c r="AF78" s="321"/>
    </row>
    <row r="79" spans="1:32" ht="18.75" customHeight="1">
      <c r="A79" s="304"/>
      <c r="B79" s="305"/>
      <c r="C79" s="325"/>
      <c r="D79" s="326"/>
      <c r="E79" s="308"/>
      <c r="F79" s="307"/>
      <c r="G79" s="327"/>
      <c r="H79" s="883"/>
      <c r="I79" s="318" t="s">
        <v>377</v>
      </c>
      <c r="J79" s="319" t="s">
        <v>435</v>
      </c>
      <c r="K79" s="319"/>
      <c r="L79" s="352"/>
      <c r="M79" s="352" t="s">
        <v>377</v>
      </c>
      <c r="N79" s="319" t="s">
        <v>436</v>
      </c>
      <c r="O79" s="352"/>
      <c r="P79" s="352"/>
      <c r="Q79" s="352" t="s">
        <v>377</v>
      </c>
      <c r="R79" s="319" t="s">
        <v>437</v>
      </c>
      <c r="S79" s="264"/>
      <c r="T79" s="319"/>
      <c r="U79" s="352" t="s">
        <v>377</v>
      </c>
      <c r="V79" s="319" t="s">
        <v>438</v>
      </c>
      <c r="W79" s="266"/>
      <c r="X79" s="353"/>
      <c r="Y79" s="320"/>
      <c r="Z79" s="320"/>
      <c r="AA79" s="320"/>
      <c r="AB79" s="321"/>
      <c r="AC79" s="324"/>
      <c r="AD79" s="320"/>
      <c r="AE79" s="320"/>
      <c r="AF79" s="321"/>
    </row>
    <row r="80" spans="1:32" ht="18.75" customHeight="1">
      <c r="A80" s="304"/>
      <c r="B80" s="305"/>
      <c r="C80" s="325"/>
      <c r="D80" s="326"/>
      <c r="E80" s="308"/>
      <c r="F80" s="307"/>
      <c r="G80" s="327"/>
      <c r="H80" s="883"/>
      <c r="I80" s="318" t="s">
        <v>377</v>
      </c>
      <c r="J80" s="319" t="s">
        <v>439</v>
      </c>
      <c r="K80" s="319"/>
      <c r="L80" s="352"/>
      <c r="M80" s="352" t="s">
        <v>377</v>
      </c>
      <c r="N80" s="319" t="s">
        <v>440</v>
      </c>
      <c r="O80" s="352"/>
      <c r="P80" s="352"/>
      <c r="Q80" s="352" t="s">
        <v>377</v>
      </c>
      <c r="R80" s="319" t="s">
        <v>441</v>
      </c>
      <c r="S80" s="264"/>
      <c r="T80" s="319"/>
      <c r="U80" s="352" t="s">
        <v>377</v>
      </c>
      <c r="V80" s="319" t="s">
        <v>442</v>
      </c>
      <c r="W80" s="266"/>
      <c r="X80" s="353"/>
      <c r="Y80" s="320"/>
      <c r="Z80" s="320"/>
      <c r="AA80" s="320"/>
      <c r="AB80" s="321"/>
      <c r="AC80" s="324"/>
      <c r="AD80" s="320"/>
      <c r="AE80" s="320"/>
      <c r="AF80" s="321"/>
    </row>
    <row r="81" spans="1:32" ht="18.75" customHeight="1">
      <c r="A81" s="304"/>
      <c r="B81" s="305"/>
      <c r="C81" s="325"/>
      <c r="D81" s="326"/>
      <c r="E81" s="308"/>
      <c r="F81" s="307"/>
      <c r="G81" s="327"/>
      <c r="H81" s="883"/>
      <c r="I81" s="318" t="s">
        <v>377</v>
      </c>
      <c r="J81" s="319" t="s">
        <v>443</v>
      </c>
      <c r="K81" s="319"/>
      <c r="L81" s="352"/>
      <c r="M81" s="352" t="s">
        <v>377</v>
      </c>
      <c r="N81" s="319" t="s">
        <v>444</v>
      </c>
      <c r="O81" s="352"/>
      <c r="P81" s="352"/>
      <c r="Q81" s="352" t="s">
        <v>377</v>
      </c>
      <c r="R81" s="319" t="s">
        <v>445</v>
      </c>
      <c r="S81" s="264"/>
      <c r="T81" s="319"/>
      <c r="U81" s="352" t="s">
        <v>377</v>
      </c>
      <c r="V81" s="319" t="s">
        <v>446</v>
      </c>
      <c r="W81" s="266"/>
      <c r="X81" s="353"/>
      <c r="Y81" s="320"/>
      <c r="Z81" s="320"/>
      <c r="AA81" s="320"/>
      <c r="AB81" s="321"/>
      <c r="AC81" s="324"/>
      <c r="AD81" s="320"/>
      <c r="AE81" s="320"/>
      <c r="AF81" s="321"/>
    </row>
    <row r="82" spans="1:32" ht="18.75" customHeight="1">
      <c r="A82" s="354"/>
      <c r="B82" s="355"/>
      <c r="C82" s="356"/>
      <c r="D82" s="281"/>
      <c r="E82" s="287"/>
      <c r="F82" s="357"/>
      <c r="G82" s="358"/>
      <c r="H82" s="884"/>
      <c r="I82" s="283" t="s">
        <v>377</v>
      </c>
      <c r="J82" s="284" t="s">
        <v>447</v>
      </c>
      <c r="K82" s="284"/>
      <c r="L82" s="286"/>
      <c r="M82" s="286"/>
      <c r="N82" s="284"/>
      <c r="O82" s="286"/>
      <c r="P82" s="286"/>
      <c r="Q82" s="286"/>
      <c r="R82" s="284"/>
      <c r="S82" s="359"/>
      <c r="T82" s="284"/>
      <c r="U82" s="286"/>
      <c r="V82" s="284"/>
      <c r="W82" s="360"/>
      <c r="X82" s="282"/>
      <c r="Y82" s="361"/>
      <c r="Z82" s="361"/>
      <c r="AA82" s="361"/>
      <c r="AB82" s="362"/>
      <c r="AC82" s="363"/>
      <c r="AD82" s="361"/>
      <c r="AE82" s="361"/>
      <c r="AF82" s="362"/>
    </row>
    <row r="83" spans="1:32" ht="18.75" customHeight="1">
      <c r="A83" s="288"/>
      <c r="B83" s="289"/>
      <c r="C83" s="290"/>
      <c r="D83" s="291"/>
      <c r="E83" s="278"/>
      <c r="F83" s="292"/>
      <c r="G83" s="364"/>
      <c r="H83" s="294" t="s">
        <v>386</v>
      </c>
      <c r="I83" s="295" t="s">
        <v>377</v>
      </c>
      <c r="J83" s="296" t="s">
        <v>387</v>
      </c>
      <c r="K83" s="297"/>
      <c r="L83" s="298"/>
      <c r="M83" s="299" t="s">
        <v>377</v>
      </c>
      <c r="N83" s="296" t="s">
        <v>388</v>
      </c>
      <c r="O83" s="300"/>
      <c r="P83" s="300"/>
      <c r="Q83" s="300"/>
      <c r="R83" s="300"/>
      <c r="S83" s="300"/>
      <c r="T83" s="300"/>
      <c r="U83" s="300"/>
      <c r="V83" s="300"/>
      <c r="W83" s="300"/>
      <c r="X83" s="301"/>
      <c r="Y83" s="302" t="s">
        <v>377</v>
      </c>
      <c r="Z83" s="276" t="s">
        <v>389</v>
      </c>
      <c r="AA83" s="276"/>
      <c r="AB83" s="303"/>
      <c r="AC83" s="302" t="s">
        <v>377</v>
      </c>
      <c r="AD83" s="276" t="s">
        <v>389</v>
      </c>
      <c r="AE83" s="276"/>
      <c r="AF83" s="303"/>
    </row>
    <row r="84" spans="1:32" ht="18.75" customHeight="1">
      <c r="A84" s="304"/>
      <c r="B84" s="305"/>
      <c r="C84" s="306"/>
      <c r="D84" s="307"/>
      <c r="E84" s="308"/>
      <c r="F84" s="309"/>
      <c r="G84" s="365"/>
      <c r="H84" s="311" t="s">
        <v>390</v>
      </c>
      <c r="I84" s="312" t="s">
        <v>377</v>
      </c>
      <c r="J84" s="313" t="s">
        <v>391</v>
      </c>
      <c r="K84" s="313"/>
      <c r="L84" s="314"/>
      <c r="M84" s="315" t="s">
        <v>377</v>
      </c>
      <c r="N84" s="313" t="s">
        <v>392</v>
      </c>
      <c r="O84" s="313"/>
      <c r="P84" s="314"/>
      <c r="Q84" s="316"/>
      <c r="R84" s="316"/>
      <c r="S84" s="316"/>
      <c r="T84" s="316"/>
      <c r="U84" s="316"/>
      <c r="V84" s="316"/>
      <c r="W84" s="316"/>
      <c r="X84" s="317"/>
      <c r="Y84" s="318" t="s">
        <v>377</v>
      </c>
      <c r="Z84" s="319" t="s">
        <v>393</v>
      </c>
      <c r="AA84" s="320"/>
      <c r="AB84" s="321"/>
      <c r="AC84" s="318" t="s">
        <v>377</v>
      </c>
      <c r="AD84" s="319" t="s">
        <v>393</v>
      </c>
      <c r="AE84" s="320"/>
      <c r="AF84" s="321"/>
    </row>
    <row r="85" spans="1:32" ht="18.75" customHeight="1">
      <c r="A85" s="304"/>
      <c r="B85" s="305"/>
      <c r="C85" s="306"/>
      <c r="D85" s="307"/>
      <c r="E85" s="308"/>
      <c r="F85" s="309"/>
      <c r="G85" s="365"/>
      <c r="H85" s="649" t="s">
        <v>1111</v>
      </c>
      <c r="I85" s="312" t="s">
        <v>377</v>
      </c>
      <c r="J85" s="313" t="s">
        <v>1112</v>
      </c>
      <c r="K85" s="313"/>
      <c r="L85" s="314"/>
      <c r="M85" s="315" t="s">
        <v>377</v>
      </c>
      <c r="N85" s="313" t="s">
        <v>1113</v>
      </c>
      <c r="O85" s="313"/>
      <c r="P85" s="314"/>
      <c r="Q85" s="316"/>
      <c r="R85" s="316"/>
      <c r="S85" s="316"/>
      <c r="T85" s="316"/>
      <c r="U85" s="316"/>
      <c r="V85" s="316"/>
      <c r="W85" s="316"/>
      <c r="X85" s="317"/>
      <c r="Y85" s="352"/>
      <c r="Z85" s="319"/>
      <c r="AA85" s="320"/>
      <c r="AB85" s="321"/>
      <c r="AC85" s="318"/>
      <c r="AD85" s="319"/>
      <c r="AE85" s="320"/>
      <c r="AF85" s="321"/>
    </row>
    <row r="86" spans="1:32" ht="19.5" customHeight="1">
      <c r="A86" s="304"/>
      <c r="B86" s="305"/>
      <c r="C86" s="325"/>
      <c r="D86" s="326"/>
      <c r="E86" s="308"/>
      <c r="F86" s="307"/>
      <c r="G86" s="327"/>
      <c r="H86" s="328" t="s">
        <v>397</v>
      </c>
      <c r="I86" s="312" t="s">
        <v>377</v>
      </c>
      <c r="J86" s="313" t="s">
        <v>395</v>
      </c>
      <c r="K86" s="316"/>
      <c r="L86" s="314"/>
      <c r="M86" s="315" t="s">
        <v>377</v>
      </c>
      <c r="N86" s="313" t="s">
        <v>398</v>
      </c>
      <c r="O86" s="315"/>
      <c r="P86" s="313"/>
      <c r="Q86" s="323"/>
      <c r="R86" s="323"/>
      <c r="S86" s="323"/>
      <c r="T86" s="323"/>
      <c r="U86" s="323"/>
      <c r="V86" s="323"/>
      <c r="W86" s="323"/>
      <c r="X86" s="329"/>
      <c r="Y86" s="320"/>
      <c r="Z86" s="320"/>
      <c r="AA86" s="320"/>
      <c r="AB86" s="321"/>
      <c r="AC86" s="324"/>
      <c r="AD86" s="320"/>
      <c r="AE86" s="320"/>
      <c r="AF86" s="321"/>
    </row>
    <row r="87" spans="1:32" ht="19.5" customHeight="1">
      <c r="A87" s="304"/>
      <c r="B87" s="305"/>
      <c r="C87" s="325"/>
      <c r="D87" s="326"/>
      <c r="E87" s="308"/>
      <c r="F87" s="307"/>
      <c r="G87" s="327"/>
      <c r="H87" s="328" t="s">
        <v>399</v>
      </c>
      <c r="I87" s="312" t="s">
        <v>377</v>
      </c>
      <c r="J87" s="313" t="s">
        <v>395</v>
      </c>
      <c r="K87" s="316"/>
      <c r="L87" s="314"/>
      <c r="M87" s="315" t="s">
        <v>377</v>
      </c>
      <c r="N87" s="313" t="s">
        <v>398</v>
      </c>
      <c r="O87" s="315"/>
      <c r="P87" s="313"/>
      <c r="Q87" s="323"/>
      <c r="R87" s="323"/>
      <c r="S87" s="323"/>
      <c r="T87" s="323"/>
      <c r="U87" s="323"/>
      <c r="V87" s="323"/>
      <c r="W87" s="323"/>
      <c r="X87" s="329"/>
      <c r="Y87" s="320"/>
      <c r="Z87" s="320"/>
      <c r="AA87" s="320"/>
      <c r="AB87" s="321"/>
      <c r="AC87" s="324"/>
      <c r="AD87" s="320"/>
      <c r="AE87" s="320"/>
      <c r="AF87" s="321"/>
    </row>
    <row r="88" spans="1:32" ht="18.75" customHeight="1">
      <c r="A88" s="304"/>
      <c r="B88" s="305"/>
      <c r="C88" s="306"/>
      <c r="D88" s="307"/>
      <c r="E88" s="308"/>
      <c r="F88" s="309"/>
      <c r="G88" s="365"/>
      <c r="H88" s="885" t="s">
        <v>400</v>
      </c>
      <c r="I88" s="886" t="s">
        <v>377</v>
      </c>
      <c r="J88" s="887" t="s">
        <v>391</v>
      </c>
      <c r="K88" s="887"/>
      <c r="L88" s="886" t="s">
        <v>377</v>
      </c>
      <c r="M88" s="887" t="s">
        <v>401</v>
      </c>
      <c r="N88" s="887"/>
      <c r="O88" s="330"/>
      <c r="P88" s="330"/>
      <c r="Q88" s="330"/>
      <c r="R88" s="330"/>
      <c r="S88" s="330"/>
      <c r="T88" s="330"/>
      <c r="U88" s="330"/>
      <c r="V88" s="330"/>
      <c r="W88" s="330"/>
      <c r="X88" s="331"/>
      <c r="Y88" s="324"/>
      <c r="Z88" s="320"/>
      <c r="AA88" s="320"/>
      <c r="AB88" s="321"/>
      <c r="AC88" s="324"/>
      <c r="AD88" s="320"/>
      <c r="AE88" s="320"/>
      <c r="AF88" s="321"/>
    </row>
    <row r="89" spans="1:32" ht="18.75" customHeight="1">
      <c r="A89" s="304"/>
      <c r="B89" s="305"/>
      <c r="C89" s="340"/>
      <c r="D89" s="366"/>
      <c r="E89" s="308"/>
      <c r="F89" s="309"/>
      <c r="G89" s="365"/>
      <c r="H89" s="885"/>
      <c r="I89" s="886"/>
      <c r="J89" s="887"/>
      <c r="K89" s="887"/>
      <c r="L89" s="886"/>
      <c r="M89" s="887"/>
      <c r="N89" s="887"/>
      <c r="O89" s="332"/>
      <c r="P89" s="332"/>
      <c r="Q89" s="332"/>
      <c r="R89" s="332"/>
      <c r="S89" s="332"/>
      <c r="T89" s="332"/>
      <c r="U89" s="332"/>
      <c r="V89" s="332"/>
      <c r="W89" s="332"/>
      <c r="X89" s="333"/>
      <c r="Y89" s="324"/>
      <c r="Z89" s="320"/>
      <c r="AA89" s="320"/>
      <c r="AB89" s="321"/>
      <c r="AC89" s="324"/>
      <c r="AD89" s="320"/>
      <c r="AE89" s="320"/>
      <c r="AF89" s="321"/>
    </row>
    <row r="90" spans="1:32" ht="18.75" customHeight="1">
      <c r="A90" s="304"/>
      <c r="B90" s="305"/>
      <c r="C90" s="340"/>
      <c r="D90" s="366"/>
      <c r="E90" s="308"/>
      <c r="F90" s="309"/>
      <c r="G90" s="365"/>
      <c r="H90" s="311" t="s">
        <v>300</v>
      </c>
      <c r="I90" s="334" t="s">
        <v>377</v>
      </c>
      <c r="J90" s="313" t="s">
        <v>391</v>
      </c>
      <c r="K90" s="313"/>
      <c r="L90" s="315" t="s">
        <v>377</v>
      </c>
      <c r="M90" s="313" t="s">
        <v>402</v>
      </c>
      <c r="N90" s="313"/>
      <c r="O90" s="335" t="s">
        <v>377</v>
      </c>
      <c r="P90" s="313" t="s">
        <v>403</v>
      </c>
      <c r="Q90" s="336"/>
      <c r="R90" s="336"/>
      <c r="S90" s="336"/>
      <c r="T90" s="336"/>
      <c r="U90" s="336"/>
      <c r="V90" s="336"/>
      <c r="W90" s="336"/>
      <c r="X90" s="337"/>
      <c r="Y90" s="324"/>
      <c r="Z90" s="320"/>
      <c r="AA90" s="320"/>
      <c r="AB90" s="321"/>
      <c r="AC90" s="324"/>
      <c r="AD90" s="320"/>
      <c r="AE90" s="320"/>
      <c r="AF90" s="321"/>
    </row>
    <row r="91" spans="1:32" ht="18.75" customHeight="1">
      <c r="A91" s="304"/>
      <c r="B91" s="305"/>
      <c r="C91" s="340"/>
      <c r="D91" s="366"/>
      <c r="E91" s="308"/>
      <c r="F91" s="309"/>
      <c r="G91" s="365"/>
      <c r="H91" s="311" t="s">
        <v>404</v>
      </c>
      <c r="I91" s="312" t="s">
        <v>377</v>
      </c>
      <c r="J91" s="313" t="s">
        <v>391</v>
      </c>
      <c r="K91" s="316"/>
      <c r="L91" s="315" t="s">
        <v>377</v>
      </c>
      <c r="M91" s="313" t="s">
        <v>401</v>
      </c>
      <c r="N91" s="336"/>
      <c r="O91" s="336"/>
      <c r="P91" s="336"/>
      <c r="Q91" s="336"/>
      <c r="R91" s="336"/>
      <c r="S91" s="336"/>
      <c r="T91" s="336"/>
      <c r="U91" s="336"/>
      <c r="V91" s="336"/>
      <c r="W91" s="336"/>
      <c r="X91" s="337"/>
      <c r="Y91" s="324"/>
      <c r="Z91" s="320"/>
      <c r="AA91" s="320"/>
      <c r="AB91" s="321"/>
      <c r="AC91" s="324"/>
      <c r="AD91" s="320"/>
      <c r="AE91" s="320"/>
      <c r="AF91" s="321"/>
    </row>
    <row r="92" spans="1:32" ht="18.75" customHeight="1">
      <c r="A92" s="304"/>
      <c r="B92" s="305"/>
      <c r="C92" s="340"/>
      <c r="D92" s="366"/>
      <c r="E92" s="308"/>
      <c r="F92" s="307"/>
      <c r="G92" s="308"/>
      <c r="H92" s="338" t="s">
        <v>421</v>
      </c>
      <c r="I92" s="312" t="s">
        <v>377</v>
      </c>
      <c r="J92" s="313" t="s">
        <v>391</v>
      </c>
      <c r="K92" s="313"/>
      <c r="L92" s="315" t="s">
        <v>377</v>
      </c>
      <c r="M92" s="332" t="s">
        <v>401</v>
      </c>
      <c r="N92" s="313"/>
      <c r="O92" s="313"/>
      <c r="P92" s="313"/>
      <c r="Q92" s="316"/>
      <c r="R92" s="316"/>
      <c r="S92" s="316"/>
      <c r="T92" s="316"/>
      <c r="U92" s="316"/>
      <c r="V92" s="316"/>
      <c r="W92" s="316"/>
      <c r="X92" s="317"/>
      <c r="Y92" s="324"/>
      <c r="Z92" s="320"/>
      <c r="AA92" s="320"/>
      <c r="AB92" s="321"/>
      <c r="AC92" s="324"/>
      <c r="AD92" s="320"/>
      <c r="AE92" s="320"/>
      <c r="AF92" s="321"/>
    </row>
    <row r="93" spans="1:32" ht="18.75" customHeight="1">
      <c r="A93" s="304"/>
      <c r="B93" s="305"/>
      <c r="C93" s="306" t="s">
        <v>450</v>
      </c>
      <c r="D93" s="318" t="s">
        <v>377</v>
      </c>
      <c r="E93" s="308" t="s">
        <v>415</v>
      </c>
      <c r="F93" s="307"/>
      <c r="G93" s="308"/>
      <c r="H93" s="338" t="s">
        <v>423</v>
      </c>
      <c r="I93" s="312" t="s">
        <v>377</v>
      </c>
      <c r="J93" s="313" t="s">
        <v>391</v>
      </c>
      <c r="K93" s="313"/>
      <c r="L93" s="315" t="s">
        <v>377</v>
      </c>
      <c r="M93" s="332" t="s">
        <v>401</v>
      </c>
      <c r="N93" s="313"/>
      <c r="O93" s="313"/>
      <c r="P93" s="313"/>
      <c r="Q93" s="316"/>
      <c r="R93" s="316"/>
      <c r="S93" s="316"/>
      <c r="T93" s="316"/>
      <c r="U93" s="316"/>
      <c r="V93" s="316"/>
      <c r="W93" s="316"/>
      <c r="X93" s="317"/>
      <c r="Y93" s="324"/>
      <c r="Z93" s="320"/>
      <c r="AA93" s="320"/>
      <c r="AB93" s="321"/>
      <c r="AC93" s="324"/>
      <c r="AD93" s="320"/>
      <c r="AE93" s="320"/>
      <c r="AF93" s="321"/>
    </row>
    <row r="94" spans="1:32" ht="18.75" customHeight="1">
      <c r="A94" s="318" t="s">
        <v>377</v>
      </c>
      <c r="B94" s="305">
        <v>39</v>
      </c>
      <c r="C94" s="306" t="s">
        <v>451</v>
      </c>
      <c r="D94" s="318" t="s">
        <v>377</v>
      </c>
      <c r="E94" s="308" t="s">
        <v>418</v>
      </c>
      <c r="F94" s="309"/>
      <c r="G94" s="365"/>
      <c r="H94" s="346" t="s">
        <v>424</v>
      </c>
      <c r="I94" s="312" t="s">
        <v>377</v>
      </c>
      <c r="J94" s="313" t="s">
        <v>391</v>
      </c>
      <c r="K94" s="313"/>
      <c r="L94" s="315" t="s">
        <v>377</v>
      </c>
      <c r="M94" s="313" t="s">
        <v>402</v>
      </c>
      <c r="N94" s="313"/>
      <c r="O94" s="315" t="s">
        <v>377</v>
      </c>
      <c r="P94" s="313" t="s">
        <v>403</v>
      </c>
      <c r="Q94" s="323"/>
      <c r="R94" s="323"/>
      <c r="S94" s="323"/>
      <c r="T94" s="323"/>
      <c r="U94" s="347"/>
      <c r="V94" s="347"/>
      <c r="W94" s="347"/>
      <c r="X94" s="348"/>
      <c r="Y94" s="324"/>
      <c r="Z94" s="320"/>
      <c r="AA94" s="320"/>
      <c r="AB94" s="321"/>
      <c r="AC94" s="324"/>
      <c r="AD94" s="320"/>
      <c r="AE94" s="320"/>
      <c r="AF94" s="321"/>
    </row>
    <row r="95" spans="1:32" ht="18.75" customHeight="1">
      <c r="A95" s="304"/>
      <c r="B95" s="305"/>
      <c r="C95" s="306" t="s">
        <v>448</v>
      </c>
      <c r="D95" s="318" t="s">
        <v>377</v>
      </c>
      <c r="E95" s="308" t="s">
        <v>420</v>
      </c>
      <c r="F95" s="309"/>
      <c r="G95" s="365"/>
      <c r="H95" s="311" t="s">
        <v>425</v>
      </c>
      <c r="I95" s="312" t="s">
        <v>377</v>
      </c>
      <c r="J95" s="313" t="s">
        <v>391</v>
      </c>
      <c r="K95" s="313"/>
      <c r="L95" s="315" t="s">
        <v>377</v>
      </c>
      <c r="M95" s="313" t="s">
        <v>426</v>
      </c>
      <c r="N95" s="313"/>
      <c r="O95" s="315" t="s">
        <v>377</v>
      </c>
      <c r="P95" s="313" t="s">
        <v>427</v>
      </c>
      <c r="Q95" s="336"/>
      <c r="R95" s="315" t="s">
        <v>377</v>
      </c>
      <c r="S95" s="313" t="s">
        <v>428</v>
      </c>
      <c r="T95" s="336"/>
      <c r="U95" s="336"/>
      <c r="V95" s="336"/>
      <c r="W95" s="336"/>
      <c r="X95" s="337"/>
      <c r="Y95" s="324"/>
      <c r="Z95" s="320"/>
      <c r="AA95" s="320"/>
      <c r="AB95" s="321"/>
      <c r="AC95" s="324"/>
      <c r="AD95" s="320"/>
      <c r="AE95" s="320"/>
      <c r="AF95" s="321"/>
    </row>
    <row r="96" spans="1:32" ht="18.75" customHeight="1">
      <c r="A96" s="304"/>
      <c r="B96" s="305"/>
      <c r="C96" s="325"/>
      <c r="D96" s="318" t="s">
        <v>377</v>
      </c>
      <c r="E96" s="308" t="s">
        <v>422</v>
      </c>
      <c r="F96" s="307"/>
      <c r="G96" s="327"/>
      <c r="H96" s="883" t="s">
        <v>429</v>
      </c>
      <c r="I96" s="334" t="s">
        <v>377</v>
      </c>
      <c r="J96" s="330" t="s">
        <v>391</v>
      </c>
      <c r="K96" s="330"/>
      <c r="L96" s="349"/>
      <c r="M96" s="350"/>
      <c r="N96" s="350"/>
      <c r="O96" s="349"/>
      <c r="P96" s="350"/>
      <c r="Q96" s="351"/>
      <c r="R96" s="349"/>
      <c r="S96" s="350"/>
      <c r="T96" s="351"/>
      <c r="U96" s="335" t="s">
        <v>377</v>
      </c>
      <c r="V96" s="330" t="s">
        <v>430</v>
      </c>
      <c r="W96" s="347"/>
      <c r="X96" s="348"/>
      <c r="Y96" s="320"/>
      <c r="Z96" s="320"/>
      <c r="AA96" s="320"/>
      <c r="AB96" s="321"/>
      <c r="AC96" s="324"/>
      <c r="AD96" s="320"/>
      <c r="AE96" s="320"/>
      <c r="AF96" s="321"/>
    </row>
    <row r="97" spans="1:32" ht="18.75" customHeight="1">
      <c r="A97" s="304"/>
      <c r="B97" s="305"/>
      <c r="C97" s="325"/>
      <c r="D97" s="326"/>
      <c r="E97" s="308"/>
      <c r="F97" s="307"/>
      <c r="G97" s="327"/>
      <c r="H97" s="883"/>
      <c r="I97" s="318" t="s">
        <v>377</v>
      </c>
      <c r="J97" s="319" t="s">
        <v>431</v>
      </c>
      <c r="K97" s="319"/>
      <c r="L97" s="352"/>
      <c r="M97" s="352" t="s">
        <v>377</v>
      </c>
      <c r="N97" s="319" t="s">
        <v>432</v>
      </c>
      <c r="O97" s="352"/>
      <c r="P97" s="352"/>
      <c r="Q97" s="352" t="s">
        <v>377</v>
      </c>
      <c r="R97" s="319" t="s">
        <v>433</v>
      </c>
      <c r="S97" s="264"/>
      <c r="T97" s="319"/>
      <c r="U97" s="352" t="s">
        <v>377</v>
      </c>
      <c r="V97" s="319" t="s">
        <v>434</v>
      </c>
      <c r="W97" s="266"/>
      <c r="X97" s="353"/>
      <c r="Y97" s="320"/>
      <c r="Z97" s="320"/>
      <c r="AA97" s="320"/>
      <c r="AB97" s="321"/>
      <c r="AC97" s="324"/>
      <c r="AD97" s="320"/>
      <c r="AE97" s="320"/>
      <c r="AF97" s="321"/>
    </row>
    <row r="98" spans="1:32" ht="18.75" customHeight="1">
      <c r="A98" s="304"/>
      <c r="B98" s="305"/>
      <c r="C98" s="325"/>
      <c r="D98" s="326"/>
      <c r="E98" s="308"/>
      <c r="F98" s="307"/>
      <c r="G98" s="327"/>
      <c r="H98" s="883"/>
      <c r="I98" s="318" t="s">
        <v>377</v>
      </c>
      <c r="J98" s="319" t="s">
        <v>435</v>
      </c>
      <c r="K98" s="319"/>
      <c r="L98" s="352"/>
      <c r="M98" s="352" t="s">
        <v>377</v>
      </c>
      <c r="N98" s="319" t="s">
        <v>436</v>
      </c>
      <c r="O98" s="352"/>
      <c r="P98" s="352"/>
      <c r="Q98" s="352" t="s">
        <v>377</v>
      </c>
      <c r="R98" s="319" t="s">
        <v>437</v>
      </c>
      <c r="S98" s="264"/>
      <c r="T98" s="319"/>
      <c r="U98" s="352" t="s">
        <v>377</v>
      </c>
      <c r="V98" s="319" t="s">
        <v>438</v>
      </c>
      <c r="W98" s="266"/>
      <c r="X98" s="353"/>
      <c r="Y98" s="320"/>
      <c r="Z98" s="320"/>
      <c r="AA98" s="320"/>
      <c r="AB98" s="321"/>
      <c r="AC98" s="324"/>
      <c r="AD98" s="320"/>
      <c r="AE98" s="320"/>
      <c r="AF98" s="321"/>
    </row>
    <row r="99" spans="1:32" ht="18.75" customHeight="1">
      <c r="A99" s="304"/>
      <c r="B99" s="305"/>
      <c r="C99" s="325"/>
      <c r="D99" s="326"/>
      <c r="E99" s="308"/>
      <c r="F99" s="307"/>
      <c r="G99" s="327"/>
      <c r="H99" s="883"/>
      <c r="I99" s="318" t="s">
        <v>377</v>
      </c>
      <c r="J99" s="319" t="s">
        <v>439</v>
      </c>
      <c r="K99" s="319"/>
      <c r="L99" s="352"/>
      <c r="M99" s="352" t="s">
        <v>377</v>
      </c>
      <c r="N99" s="319" t="s">
        <v>440</v>
      </c>
      <c r="O99" s="352"/>
      <c r="P99" s="352"/>
      <c r="Q99" s="352" t="s">
        <v>377</v>
      </c>
      <c r="R99" s="319" t="s">
        <v>441</v>
      </c>
      <c r="S99" s="264"/>
      <c r="T99" s="319"/>
      <c r="U99" s="352" t="s">
        <v>377</v>
      </c>
      <c r="V99" s="319" t="s">
        <v>442</v>
      </c>
      <c r="W99" s="266"/>
      <c r="X99" s="353"/>
      <c r="Y99" s="320"/>
      <c r="Z99" s="320"/>
      <c r="AA99" s="320"/>
      <c r="AB99" s="321"/>
      <c r="AC99" s="324"/>
      <c r="AD99" s="320"/>
      <c r="AE99" s="320"/>
      <c r="AF99" s="321"/>
    </row>
    <row r="100" spans="1:32" ht="18.75" customHeight="1">
      <c r="A100" s="304"/>
      <c r="B100" s="305"/>
      <c r="C100" s="325"/>
      <c r="D100" s="326"/>
      <c r="E100" s="308"/>
      <c r="F100" s="307"/>
      <c r="G100" s="327"/>
      <c r="H100" s="883"/>
      <c r="I100" s="318" t="s">
        <v>377</v>
      </c>
      <c r="J100" s="319" t="s">
        <v>443</v>
      </c>
      <c r="K100" s="319"/>
      <c r="L100" s="352"/>
      <c r="M100" s="352" t="s">
        <v>377</v>
      </c>
      <c r="N100" s="319" t="s">
        <v>444</v>
      </c>
      <c r="O100" s="352"/>
      <c r="P100" s="352"/>
      <c r="Q100" s="352" t="s">
        <v>377</v>
      </c>
      <c r="R100" s="319" t="s">
        <v>445</v>
      </c>
      <c r="S100" s="264"/>
      <c r="T100" s="319"/>
      <c r="U100" s="352" t="s">
        <v>377</v>
      </c>
      <c r="V100" s="319" t="s">
        <v>446</v>
      </c>
      <c r="W100" s="266"/>
      <c r="X100" s="353"/>
      <c r="Y100" s="320"/>
      <c r="Z100" s="320"/>
      <c r="AA100" s="320"/>
      <c r="AB100" s="321"/>
      <c r="AC100" s="324"/>
      <c r="AD100" s="320"/>
      <c r="AE100" s="320"/>
      <c r="AF100" s="321"/>
    </row>
    <row r="101" spans="1:32" ht="18.75" customHeight="1">
      <c r="A101" s="354"/>
      <c r="B101" s="355"/>
      <c r="C101" s="356"/>
      <c r="D101" s="281"/>
      <c r="E101" s="287"/>
      <c r="F101" s="357"/>
      <c r="G101" s="358"/>
      <c r="H101" s="884"/>
      <c r="I101" s="283" t="s">
        <v>377</v>
      </c>
      <c r="J101" s="284" t="s">
        <v>447</v>
      </c>
      <c r="K101" s="284"/>
      <c r="L101" s="286"/>
      <c r="M101" s="286"/>
      <c r="N101" s="284"/>
      <c r="O101" s="286"/>
      <c r="P101" s="286"/>
      <c r="Q101" s="286"/>
      <c r="R101" s="284"/>
      <c r="S101" s="359"/>
      <c r="T101" s="284"/>
      <c r="U101" s="286"/>
      <c r="V101" s="284"/>
      <c r="W101" s="360"/>
      <c r="X101" s="282"/>
      <c r="Y101" s="361"/>
      <c r="Z101" s="361"/>
      <c r="AA101" s="361"/>
      <c r="AB101" s="362"/>
      <c r="AC101" s="363"/>
      <c r="AD101" s="361"/>
      <c r="AE101" s="361"/>
      <c r="AF101" s="362"/>
    </row>
  </sheetData>
  <mergeCells count="36">
    <mergeCell ref="A6:AF6"/>
    <mergeCell ref="S8:V8"/>
    <mergeCell ref="A10:C10"/>
    <mergeCell ref="D10:E10"/>
    <mergeCell ref="F10:G10"/>
    <mergeCell ref="H10:X10"/>
    <mergeCell ref="Y10:AB10"/>
    <mergeCell ref="AC10:AF10"/>
    <mergeCell ref="M44:N45"/>
    <mergeCell ref="A11:C12"/>
    <mergeCell ref="H11:H12"/>
    <mergeCell ref="Y11:AB12"/>
    <mergeCell ref="AC11:AF12"/>
    <mergeCell ref="H18:H19"/>
    <mergeCell ref="I18:I19"/>
    <mergeCell ref="J18:K19"/>
    <mergeCell ref="L18:L19"/>
    <mergeCell ref="M18:N19"/>
    <mergeCell ref="H33:H38"/>
    <mergeCell ref="H44:H45"/>
    <mergeCell ref="I44:I45"/>
    <mergeCell ref="J44:K45"/>
    <mergeCell ref="L44:L45"/>
    <mergeCell ref="L88:L89"/>
    <mergeCell ref="M88:N89"/>
    <mergeCell ref="H54:H59"/>
    <mergeCell ref="H65:H66"/>
    <mergeCell ref="I65:I66"/>
    <mergeCell ref="J65:K66"/>
    <mergeCell ref="L65:L66"/>
    <mergeCell ref="M65:N66"/>
    <mergeCell ref="H96:H101"/>
    <mergeCell ref="H77:H82"/>
    <mergeCell ref="H88:H89"/>
    <mergeCell ref="I88:I89"/>
    <mergeCell ref="J88:K89"/>
  </mergeCells>
  <phoneticPr fontId="2"/>
  <dataValidations count="1">
    <dataValidation type="list" allowBlank="1" showInputMessage="1" showErrorMessage="1" sqref="Q11:Q12 U11:U12 L18:L21 T24:T25 O20 M22 P24:P25 Y39:Y41 O46 L65:L68 O67 M69 Y83:Y85 O90 Y13:Y14 AC39:AC41 Y60:Y61 AC83:AC85 AC13:AC14 AC60:AC61 A27 T48:T49 D27:D30 A72 D71:D75 D25 O48:P48 R48:R49 O70:O71 S49 U25:W25 O24:O27 R24:R25 Q25 S25 A48:A49 U49:W49 P34:Q38 U33:U38 P55:Q59 U54:U59 P78:Q82 U77:U82 L88:L101 M97:M101 P97:Q101 U96:U101 R76:R77 L70:L82 R95:R96 A94 R32:R33 L23:L38 R53:R54 O49:Q49 L44:L59 O16:O17 O31:O38 O42:O43 O52:O59 O63:O64 O75:O82 D93:D96 O86:O87 O94:O101 M78:M87 M34:M43 D48:D52 M55:M64 M11:M17 I11:I101" xr:uid="{00000000-0002-0000-0100-000000000000}">
      <formula1>"□,■"</formula1>
    </dataValidation>
  </dataValidations>
  <pageMargins left="0.7" right="0.7" top="0.75" bottom="0.75" header="0.3" footer="0.3"/>
  <pageSetup paperSize="9" scale="46" fitToHeight="0" orientation="landscape" r:id="rId1"/>
  <rowBreaks count="1" manualBreakCount="1">
    <brk id="59" max="3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F818"/>
  <sheetViews>
    <sheetView view="pageBreakPreview" zoomScale="70" zoomScaleNormal="100" zoomScaleSheetLayoutView="70" workbookViewId="0">
      <selection activeCell="B2" sqref="B2"/>
    </sheetView>
  </sheetViews>
  <sheetFormatPr defaultRowHeight="20.25" customHeight="1"/>
  <cols>
    <col min="1" max="1" width="2.375" style="367" customWidth="1"/>
    <col min="2" max="2" width="25" style="265" bestFit="1" customWidth="1"/>
    <col min="3" max="3" width="41.75" style="265" customWidth="1"/>
    <col min="4" max="4" width="15.25" style="265" customWidth="1"/>
    <col min="5" max="5" width="44.25" style="265" customWidth="1"/>
    <col min="6" max="6" width="42" style="265" customWidth="1"/>
    <col min="7" max="7" width="22.5" style="265" customWidth="1"/>
    <col min="8" max="12" width="5.375" style="265" customWidth="1"/>
    <col min="13" max="13" width="6.5" style="265" customWidth="1"/>
    <col min="14" max="17" width="5.375" style="265" customWidth="1"/>
    <col min="18" max="16384" width="9" style="265"/>
  </cols>
  <sheetData>
    <row r="1" spans="1:15" s="368" customFormat="1" ht="20.25" customHeight="1">
      <c r="A1" s="352"/>
      <c r="B1" s="264"/>
      <c r="C1" s="266"/>
      <c r="D1" s="266"/>
      <c r="E1" s="266"/>
      <c r="F1" s="266"/>
      <c r="G1" s="266"/>
      <c r="H1" s="266"/>
      <c r="I1" s="266"/>
      <c r="J1" s="266"/>
      <c r="K1" s="266"/>
      <c r="L1" s="266"/>
      <c r="M1" s="266"/>
      <c r="N1" s="266"/>
      <c r="O1" s="266"/>
    </row>
    <row r="2" spans="1:15" s="368" customFormat="1" ht="20.25" customHeight="1">
      <c r="A2" s="352"/>
      <c r="B2" s="369" t="s">
        <v>1110</v>
      </c>
      <c r="C2" s="266"/>
      <c r="D2" s="266"/>
      <c r="E2" s="266"/>
      <c r="F2" s="266"/>
      <c r="G2" s="266"/>
      <c r="H2" s="266"/>
      <c r="I2" s="266"/>
      <c r="J2" s="266"/>
      <c r="K2" s="266"/>
      <c r="L2" s="266"/>
    </row>
    <row r="3" spans="1:15" ht="18.75" customHeight="1">
      <c r="A3" s="263"/>
      <c r="B3" s="370"/>
      <c r="C3" s="370"/>
      <c r="D3" s="264"/>
      <c r="E3" s="264"/>
      <c r="F3" s="264"/>
      <c r="G3" s="371"/>
      <c r="H3" s="371"/>
      <c r="I3" s="371"/>
      <c r="J3" s="371"/>
      <c r="K3" s="371"/>
      <c r="L3" s="264"/>
    </row>
    <row r="4" spans="1:15" ht="31.5" customHeight="1">
      <c r="A4" s="372"/>
      <c r="B4" s="900" t="s">
        <v>452</v>
      </c>
      <c r="C4" s="900"/>
      <c r="D4" s="900"/>
      <c r="E4" s="900"/>
      <c r="F4" s="900"/>
      <c r="G4" s="900"/>
      <c r="H4" s="373"/>
      <c r="I4" s="373"/>
      <c r="J4" s="373"/>
      <c r="K4" s="264"/>
      <c r="L4" s="264"/>
    </row>
    <row r="5" spans="1:15" ht="20.25" customHeight="1">
      <c r="A5" s="372"/>
      <c r="B5" s="319" t="s">
        <v>453</v>
      </c>
      <c r="C5" s="373"/>
      <c r="D5" s="373"/>
      <c r="E5" s="373"/>
      <c r="F5" s="373"/>
      <c r="G5" s="373"/>
      <c r="H5" s="373"/>
      <c r="I5" s="373"/>
      <c r="J5" s="373"/>
      <c r="K5" s="373"/>
      <c r="L5" s="264"/>
    </row>
    <row r="6" spans="1:15" ht="20.25" customHeight="1">
      <c r="A6" s="372"/>
      <c r="B6" s="319" t="s">
        <v>454</v>
      </c>
      <c r="C6" s="373"/>
      <c r="D6" s="373"/>
      <c r="E6" s="373"/>
      <c r="F6" s="373"/>
      <c r="G6" s="373"/>
      <c r="H6" s="373"/>
      <c r="I6" s="373"/>
      <c r="J6" s="373"/>
      <c r="K6" s="373"/>
      <c r="L6" s="264"/>
    </row>
    <row r="7" spans="1:15" ht="20.25" customHeight="1">
      <c r="A7" s="374"/>
      <c r="B7" s="319" t="s">
        <v>455</v>
      </c>
      <c r="C7" s="374"/>
      <c r="D7" s="374"/>
      <c r="E7" s="374"/>
      <c r="F7" s="374"/>
      <c r="G7" s="374"/>
      <c r="H7" s="374"/>
      <c r="I7" s="374"/>
      <c r="J7" s="374"/>
      <c r="K7" s="374"/>
      <c r="L7" s="264"/>
    </row>
    <row r="8" spans="1:15" ht="50.25" customHeight="1">
      <c r="A8" s="374"/>
      <c r="B8" s="901" t="s">
        <v>456</v>
      </c>
      <c r="C8" s="901"/>
      <c r="D8" s="901"/>
      <c r="E8" s="901"/>
      <c r="F8" s="901"/>
      <c r="G8" s="901"/>
      <c r="H8" s="901"/>
      <c r="I8" s="901"/>
      <c r="J8" s="901"/>
      <c r="K8" s="901"/>
      <c r="L8" s="264"/>
    </row>
    <row r="9" spans="1:15" ht="21" customHeight="1">
      <c r="A9" s="374"/>
      <c r="B9" s="901" t="s">
        <v>457</v>
      </c>
      <c r="C9" s="901"/>
      <c r="D9" s="901"/>
      <c r="E9" s="901"/>
      <c r="F9" s="901"/>
      <c r="G9" s="901"/>
      <c r="H9" s="264"/>
      <c r="I9" s="264"/>
      <c r="J9" s="264"/>
      <c r="K9" s="264"/>
      <c r="L9" s="264"/>
    </row>
    <row r="10" spans="1:15" ht="20.25" customHeight="1">
      <c r="A10" s="374"/>
      <c r="B10" s="319" t="s">
        <v>458</v>
      </c>
      <c r="C10" s="374"/>
      <c r="D10" s="374"/>
      <c r="E10" s="374"/>
      <c r="F10" s="374"/>
      <c r="G10" s="374"/>
      <c r="H10" s="374"/>
      <c r="I10" s="374"/>
      <c r="J10" s="374"/>
      <c r="K10" s="374"/>
      <c r="L10" s="264"/>
    </row>
    <row r="11" spans="1:15" ht="20.25" customHeight="1">
      <c r="A11" s="374"/>
      <c r="B11" s="319" t="s">
        <v>459</v>
      </c>
      <c r="C11" s="374"/>
      <c r="D11" s="374"/>
      <c r="E11" s="374"/>
      <c r="F11" s="374"/>
      <c r="G11" s="374"/>
      <c r="H11" s="374"/>
      <c r="I11" s="374"/>
      <c r="J11" s="374"/>
      <c r="K11" s="374"/>
      <c r="L11" s="264"/>
    </row>
    <row r="12" spans="1:15" s="377" customFormat="1" ht="19.5" customHeight="1">
      <c r="A12" s="375"/>
      <c r="B12" s="319" t="s">
        <v>460</v>
      </c>
      <c r="C12" s="376"/>
      <c r="D12" s="376"/>
      <c r="E12" s="376"/>
      <c r="F12" s="376"/>
      <c r="G12" s="376"/>
      <c r="H12" s="376"/>
      <c r="I12" s="376"/>
      <c r="J12" s="376"/>
      <c r="K12" s="266"/>
      <c r="L12" s="376"/>
    </row>
    <row r="13" spans="1:15" s="377" customFormat="1" ht="19.5" customHeight="1">
      <c r="A13" s="375"/>
      <c r="B13" s="319" t="s">
        <v>461</v>
      </c>
      <c r="C13" s="376"/>
      <c r="D13" s="376"/>
      <c r="E13" s="376"/>
      <c r="F13" s="376"/>
      <c r="G13" s="376"/>
      <c r="H13" s="376"/>
      <c r="I13" s="376"/>
      <c r="J13" s="376"/>
      <c r="K13" s="376"/>
      <c r="L13" s="376"/>
    </row>
    <row r="14" spans="1:15" s="377" customFormat="1" ht="19.5" customHeight="1">
      <c r="A14" s="375"/>
      <c r="B14" s="319" t="s">
        <v>462</v>
      </c>
      <c r="C14" s="376"/>
      <c r="D14" s="376"/>
      <c r="E14" s="376"/>
      <c r="F14" s="376"/>
      <c r="G14" s="376"/>
      <c r="H14" s="376"/>
      <c r="I14" s="376"/>
      <c r="J14" s="376"/>
      <c r="K14" s="376"/>
      <c r="L14" s="376"/>
    </row>
    <row r="15" spans="1:15" s="377" customFormat="1" ht="20.25" customHeight="1">
      <c r="A15" s="375"/>
      <c r="B15" s="319" t="s">
        <v>463</v>
      </c>
      <c r="C15" s="376"/>
      <c r="D15" s="376"/>
      <c r="E15" s="376"/>
      <c r="F15" s="376"/>
      <c r="G15" s="376"/>
      <c r="H15" s="376"/>
      <c r="I15" s="376"/>
      <c r="J15" s="376"/>
      <c r="K15" s="376"/>
      <c r="L15" s="376"/>
    </row>
    <row r="16" spans="1:15" ht="20.25" customHeight="1">
      <c r="A16" s="264"/>
      <c r="B16" s="319" t="s">
        <v>464</v>
      </c>
      <c r="C16" s="374"/>
      <c r="D16" s="374"/>
      <c r="E16" s="374"/>
      <c r="F16" s="374"/>
      <c r="G16" s="374"/>
      <c r="H16" s="374"/>
      <c r="I16" s="374"/>
      <c r="J16" s="374"/>
      <c r="K16" s="374"/>
      <c r="L16" s="264"/>
    </row>
    <row r="17" spans="1:12" ht="19.5" customHeight="1">
      <c r="A17" s="264"/>
      <c r="B17" s="319" t="s">
        <v>465</v>
      </c>
      <c r="C17" s="374"/>
      <c r="D17" s="374"/>
      <c r="E17" s="374"/>
      <c r="F17" s="374"/>
      <c r="G17" s="374"/>
      <c r="H17" s="374"/>
      <c r="I17" s="374"/>
      <c r="J17" s="374"/>
      <c r="K17" s="374"/>
      <c r="L17" s="264"/>
    </row>
    <row r="18" spans="1:12" ht="20.25" customHeight="1">
      <c r="A18" s="263"/>
      <c r="B18" s="901" t="s">
        <v>466</v>
      </c>
      <c r="C18" s="901"/>
      <c r="D18" s="901"/>
      <c r="E18" s="901"/>
      <c r="F18" s="901"/>
      <c r="G18" s="901"/>
      <c r="H18" s="264"/>
      <c r="I18" s="264"/>
      <c r="J18" s="264"/>
      <c r="K18" s="264"/>
      <c r="L18" s="264"/>
    </row>
    <row r="19" spans="1:12" ht="20.25" customHeight="1">
      <c r="A19" s="263"/>
      <c r="B19" s="901" t="s">
        <v>467</v>
      </c>
      <c r="C19" s="901"/>
      <c r="D19" s="901"/>
      <c r="E19" s="901"/>
      <c r="F19" s="901"/>
      <c r="G19" s="901"/>
      <c r="H19" s="264"/>
      <c r="I19" s="264"/>
      <c r="J19" s="264"/>
      <c r="K19" s="264"/>
      <c r="L19" s="264"/>
    </row>
    <row r="20" spans="1:12" s="368" customFormat="1" ht="20.25" customHeight="1">
      <c r="A20" s="352"/>
      <c r="B20" s="319" t="s">
        <v>468</v>
      </c>
      <c r="C20" s="374"/>
      <c r="D20" s="374"/>
      <c r="E20" s="374"/>
      <c r="F20" s="266"/>
      <c r="G20" s="266"/>
      <c r="H20" s="266"/>
      <c r="I20" s="266"/>
      <c r="J20" s="266"/>
      <c r="K20" s="266"/>
      <c r="L20" s="266"/>
    </row>
    <row r="21" spans="1:12" ht="20.25" customHeight="1">
      <c r="A21" s="372"/>
      <c r="B21" s="264"/>
      <c r="C21" s="264"/>
      <c r="D21" s="264"/>
      <c r="E21" s="264"/>
      <c r="F21" s="373"/>
      <c r="G21" s="373"/>
      <c r="H21" s="373"/>
      <c r="I21" s="373"/>
      <c r="J21" s="373"/>
      <c r="K21" s="373"/>
      <c r="L21" s="264"/>
    </row>
    <row r="22" spans="1:12" ht="20.25" customHeight="1">
      <c r="A22" s="263"/>
      <c r="B22" s="264"/>
      <c r="C22" s="264"/>
      <c r="D22" s="264"/>
      <c r="E22" s="264"/>
      <c r="F22" s="264"/>
      <c r="G22" s="264"/>
      <c r="H22" s="264"/>
      <c r="I22" s="264"/>
      <c r="J22" s="264"/>
      <c r="K22" s="264"/>
      <c r="L22" s="264"/>
    </row>
    <row r="29" spans="1:12" ht="20.25" customHeight="1">
      <c r="A29" s="265"/>
    </row>
    <row r="30" spans="1:12" ht="20.25" customHeight="1">
      <c r="A30" s="265"/>
    </row>
    <row r="31" spans="1:12" ht="20.25" customHeight="1">
      <c r="A31" s="265"/>
    </row>
    <row r="32" spans="1:12" ht="20.25" customHeight="1">
      <c r="A32" s="265"/>
    </row>
    <row r="33" spans="1:32" ht="20.25" customHeight="1">
      <c r="A33" s="265"/>
    </row>
    <row r="34" spans="1:32" ht="20.25" customHeight="1">
      <c r="A34" s="265"/>
    </row>
    <row r="35" spans="1:32" ht="20.25" customHeight="1">
      <c r="A35" s="265"/>
    </row>
    <row r="36" spans="1:32" ht="20.25" customHeight="1">
      <c r="A36" s="265"/>
    </row>
    <row r="37" spans="1:32" ht="20.25" customHeight="1">
      <c r="A37" s="265"/>
    </row>
    <row r="38" spans="1:32" ht="20.25" customHeight="1">
      <c r="A38" s="265"/>
    </row>
    <row r="39" spans="1:32" ht="20.25" customHeight="1">
      <c r="A39" s="265"/>
    </row>
    <row r="40" spans="1:32" ht="20.25" customHeight="1">
      <c r="A40" s="265"/>
    </row>
    <row r="41" spans="1:32" ht="20.25" customHeight="1">
      <c r="A41" s="265"/>
    </row>
    <row r="42" spans="1:32" ht="20.25" customHeight="1">
      <c r="A42" s="265"/>
    </row>
    <row r="43" spans="1:32" ht="20.25" customHeight="1">
      <c r="A43" s="265"/>
    </row>
    <row r="44" spans="1:32" ht="20.25" customHeight="1">
      <c r="A44" s="265"/>
    </row>
    <row r="45" spans="1:32" ht="20.25" customHeight="1">
      <c r="A45" s="265"/>
      <c r="AA45" s="384"/>
      <c r="AD45" s="385"/>
    </row>
    <row r="46" spans="1:32" ht="20.25" customHeight="1">
      <c r="A46" s="265"/>
      <c r="AA46" s="384"/>
      <c r="AD46" s="385"/>
    </row>
    <row r="47" spans="1:32" ht="20.25" customHeight="1">
      <c r="AC47" s="384"/>
      <c r="AF47" s="385"/>
    </row>
    <row r="48" spans="1:32" ht="20.25" customHeight="1">
      <c r="AC48" s="384"/>
      <c r="AF48" s="385"/>
    </row>
    <row r="49" spans="29:32" ht="20.25" customHeight="1">
      <c r="AC49" s="384"/>
      <c r="AF49" s="385"/>
    </row>
    <row r="50" spans="29:32" ht="20.25" customHeight="1">
      <c r="AC50" s="384"/>
      <c r="AF50" s="385"/>
    </row>
    <row r="51" spans="29:32" ht="20.25" customHeight="1">
      <c r="AC51" s="384"/>
      <c r="AF51" s="385"/>
    </row>
    <row r="52" spans="29:32" ht="20.25" customHeight="1">
      <c r="AC52" s="384"/>
      <c r="AF52" s="385"/>
    </row>
    <row r="53" spans="29:32" ht="20.25" customHeight="1">
      <c r="AC53" s="384"/>
      <c r="AF53" s="385"/>
    </row>
    <row r="54" spans="29:32" ht="20.25" customHeight="1">
      <c r="AC54" s="384"/>
      <c r="AF54" s="385"/>
    </row>
    <row r="55" spans="29:32" ht="20.25" customHeight="1">
      <c r="AC55" s="384"/>
      <c r="AF55" s="385"/>
    </row>
    <row r="56" spans="29:32" ht="20.25" customHeight="1">
      <c r="AC56" s="384"/>
      <c r="AF56" s="385"/>
    </row>
    <row r="57" spans="29:32" ht="20.25" customHeight="1">
      <c r="AC57" s="384"/>
      <c r="AF57" s="385"/>
    </row>
    <row r="58" spans="29:32" ht="20.25" customHeight="1">
      <c r="AC58" s="384"/>
      <c r="AF58" s="385"/>
    </row>
    <row r="59" spans="29:32" ht="20.25" customHeight="1">
      <c r="AC59" s="384"/>
      <c r="AF59" s="385"/>
    </row>
    <row r="60" spans="29:32" ht="20.25" customHeight="1">
      <c r="AC60" s="384"/>
      <c r="AF60" s="385"/>
    </row>
    <row r="61" spans="29:32" ht="20.25" customHeight="1">
      <c r="AC61" s="384"/>
      <c r="AF61" s="385"/>
    </row>
    <row r="62" spans="29:32" ht="20.25" customHeight="1">
      <c r="AC62" s="384"/>
      <c r="AF62" s="385"/>
    </row>
    <row r="63" spans="29:32" ht="20.25" customHeight="1">
      <c r="AC63" s="384"/>
      <c r="AF63" s="385"/>
    </row>
    <row r="64" spans="29:32" ht="20.25" customHeight="1">
      <c r="AC64" s="384"/>
      <c r="AF64" s="385"/>
    </row>
    <row r="65" spans="2:32" ht="20.25" customHeight="1">
      <c r="AC65" s="384"/>
      <c r="AF65" s="385"/>
    </row>
    <row r="66" spans="2:32" ht="20.25" customHeight="1">
      <c r="H66" s="378"/>
      <c r="AC66" s="384"/>
      <c r="AF66" s="385"/>
    </row>
    <row r="67" spans="2:32" ht="20.25" customHeight="1">
      <c r="H67" s="378"/>
      <c r="AC67" s="384"/>
      <c r="AF67" s="385"/>
    </row>
    <row r="68" spans="2:32" ht="20.25" customHeight="1">
      <c r="H68" s="378"/>
      <c r="AC68" s="384"/>
      <c r="AF68" s="385"/>
    </row>
    <row r="69" spans="2:32" ht="20.25" customHeight="1">
      <c r="H69" s="378"/>
      <c r="AC69" s="384"/>
      <c r="AF69" s="385"/>
    </row>
    <row r="70" spans="2:32" ht="20.25" customHeight="1">
      <c r="H70" s="378"/>
      <c r="AC70" s="384"/>
      <c r="AF70" s="385"/>
    </row>
    <row r="71" spans="2:32" ht="20.25" customHeight="1">
      <c r="B71" s="380"/>
      <c r="C71" s="380"/>
      <c r="D71" s="380"/>
      <c r="E71" s="380"/>
      <c r="F71" s="380"/>
      <c r="G71" s="381"/>
      <c r="H71" s="382"/>
      <c r="I71" s="383"/>
      <c r="J71" s="380"/>
      <c r="K71" s="380"/>
      <c r="L71" s="380"/>
      <c r="M71" s="380"/>
      <c r="N71" s="380"/>
      <c r="O71" s="380"/>
      <c r="P71" s="380"/>
      <c r="Q71" s="380"/>
      <c r="R71" s="380"/>
      <c r="S71" s="380"/>
      <c r="T71" s="380"/>
      <c r="U71" s="380"/>
      <c r="V71" s="380"/>
      <c r="W71" s="380"/>
      <c r="X71" s="380"/>
      <c r="Y71" s="380"/>
      <c r="Z71" s="380"/>
      <c r="AA71" s="380"/>
      <c r="AB71" s="381"/>
      <c r="AC71" s="383"/>
      <c r="AD71" s="380"/>
      <c r="AE71" s="380"/>
      <c r="AF71" s="381"/>
    </row>
    <row r="87" spans="1:1" ht="20.25" customHeight="1">
      <c r="A87" s="379"/>
    </row>
    <row r="120" spans="2:32" ht="20.25" customHeight="1">
      <c r="B120" s="380"/>
      <c r="C120" s="380"/>
      <c r="D120" s="380"/>
      <c r="E120" s="380"/>
      <c r="F120" s="380"/>
      <c r="G120" s="380"/>
      <c r="H120" s="380"/>
      <c r="I120" s="380"/>
      <c r="J120" s="380"/>
      <c r="K120" s="380"/>
      <c r="L120" s="380"/>
      <c r="M120" s="380"/>
      <c r="N120" s="380"/>
      <c r="O120" s="380"/>
      <c r="P120" s="380"/>
      <c r="Q120" s="380"/>
      <c r="R120" s="380"/>
      <c r="S120" s="380"/>
      <c r="T120" s="380"/>
      <c r="U120" s="380"/>
      <c r="V120" s="380"/>
      <c r="W120" s="380"/>
      <c r="X120" s="380"/>
      <c r="Y120" s="380"/>
      <c r="Z120" s="380"/>
      <c r="AA120" s="380"/>
      <c r="AB120" s="380"/>
      <c r="AC120" s="380"/>
      <c r="AD120" s="380"/>
      <c r="AE120" s="380"/>
      <c r="AF120" s="380"/>
    </row>
    <row r="136" spans="1:1" ht="20.25" customHeight="1">
      <c r="A136" s="379"/>
    </row>
    <row r="147" spans="2:32" ht="20.25" customHeight="1">
      <c r="B147" s="380"/>
      <c r="C147" s="380"/>
      <c r="D147" s="380"/>
      <c r="E147" s="380"/>
      <c r="F147" s="380"/>
      <c r="G147" s="380"/>
      <c r="H147" s="380"/>
      <c r="I147" s="380"/>
      <c r="J147" s="380"/>
      <c r="K147" s="380"/>
      <c r="L147" s="380"/>
      <c r="M147" s="380"/>
      <c r="N147" s="380"/>
      <c r="O147" s="380"/>
      <c r="P147" s="380"/>
      <c r="Q147" s="380"/>
      <c r="R147" s="380"/>
      <c r="S147" s="380"/>
      <c r="T147" s="380"/>
      <c r="U147" s="380"/>
      <c r="V147" s="380"/>
      <c r="W147" s="380"/>
      <c r="X147" s="380"/>
      <c r="Y147" s="380"/>
      <c r="Z147" s="380"/>
      <c r="AA147" s="380"/>
      <c r="AB147" s="380"/>
      <c r="AC147" s="380"/>
      <c r="AD147" s="380"/>
      <c r="AE147" s="380"/>
      <c r="AF147" s="380"/>
    </row>
    <row r="163" spans="1:32" ht="20.25" customHeight="1">
      <c r="A163" s="386"/>
    </row>
    <row r="175" spans="1:32" ht="20.25" customHeight="1">
      <c r="AC175" s="384"/>
      <c r="AF175" s="385"/>
    </row>
    <row r="176" spans="1:32" ht="20.25" customHeight="1">
      <c r="AC176" s="384"/>
      <c r="AF176" s="385"/>
    </row>
    <row r="177" spans="8:32" ht="20.25" customHeight="1">
      <c r="AC177" s="384"/>
      <c r="AF177" s="385"/>
    </row>
    <row r="178" spans="8:32" ht="20.25" customHeight="1">
      <c r="AC178" s="384"/>
      <c r="AF178" s="385"/>
    </row>
    <row r="179" spans="8:32" ht="20.25" customHeight="1">
      <c r="AC179" s="384"/>
      <c r="AF179" s="385"/>
    </row>
    <row r="180" spans="8:32" ht="20.25" customHeight="1">
      <c r="AC180" s="384"/>
      <c r="AF180" s="385"/>
    </row>
    <row r="181" spans="8:32" ht="20.25" customHeight="1">
      <c r="AC181" s="384"/>
      <c r="AF181" s="385"/>
    </row>
    <row r="182" spans="8:32" ht="20.25" customHeight="1">
      <c r="AC182" s="384"/>
      <c r="AF182" s="385"/>
    </row>
    <row r="183" spans="8:32" ht="20.25" customHeight="1">
      <c r="AC183" s="384"/>
      <c r="AF183" s="385"/>
    </row>
    <row r="184" spans="8:32" ht="20.25" customHeight="1">
      <c r="AC184" s="384"/>
      <c r="AF184" s="385"/>
    </row>
    <row r="185" spans="8:32" ht="20.25" customHeight="1">
      <c r="AC185" s="384"/>
      <c r="AF185" s="385"/>
    </row>
    <row r="186" spans="8:32" ht="20.25" customHeight="1">
      <c r="AC186" s="384"/>
      <c r="AF186" s="385"/>
    </row>
    <row r="187" spans="8:32" ht="20.25" customHeight="1">
      <c r="AC187" s="384"/>
      <c r="AF187" s="385"/>
    </row>
    <row r="188" spans="8:32" ht="20.25" customHeight="1">
      <c r="AC188" s="384"/>
      <c r="AF188" s="385"/>
    </row>
    <row r="189" spans="8:32" ht="20.25" customHeight="1">
      <c r="AC189" s="384"/>
      <c r="AF189" s="385"/>
    </row>
    <row r="190" spans="8:32" ht="20.25" customHeight="1">
      <c r="AC190" s="384"/>
      <c r="AF190" s="385"/>
    </row>
    <row r="191" spans="8:32" ht="20.25" customHeight="1">
      <c r="AC191" s="384"/>
      <c r="AF191" s="385"/>
    </row>
    <row r="192" spans="8:32" ht="20.25" customHeight="1">
      <c r="H192" s="378"/>
      <c r="AC192" s="384"/>
      <c r="AF192" s="385"/>
    </row>
    <row r="193" spans="2:32" ht="20.25" customHeight="1">
      <c r="H193" s="378"/>
      <c r="AC193" s="384"/>
      <c r="AF193" s="385"/>
    </row>
    <row r="194" spans="2:32" ht="20.25" customHeight="1">
      <c r="H194" s="378"/>
      <c r="AC194" s="384"/>
      <c r="AF194" s="385"/>
    </row>
    <row r="195" spans="2:32" ht="20.25" customHeight="1">
      <c r="H195" s="378"/>
      <c r="AC195" s="384"/>
      <c r="AF195" s="385"/>
    </row>
    <row r="196" spans="2:32" ht="20.25" customHeight="1">
      <c r="H196" s="378"/>
      <c r="AC196" s="384"/>
      <c r="AF196" s="385"/>
    </row>
    <row r="197" spans="2:32" ht="20.25" customHeight="1">
      <c r="B197" s="380"/>
      <c r="C197" s="380"/>
      <c r="D197" s="380"/>
      <c r="E197" s="380"/>
      <c r="F197" s="380"/>
      <c r="G197" s="381"/>
      <c r="H197" s="382"/>
      <c r="I197" s="383"/>
      <c r="J197" s="380"/>
      <c r="K197" s="380"/>
      <c r="L197" s="380"/>
      <c r="M197" s="380"/>
      <c r="N197" s="380"/>
      <c r="O197" s="380"/>
      <c r="P197" s="380"/>
      <c r="Q197" s="380"/>
      <c r="R197" s="380"/>
      <c r="S197" s="380"/>
      <c r="T197" s="380"/>
      <c r="U197" s="380"/>
      <c r="V197" s="380"/>
      <c r="W197" s="380"/>
      <c r="X197" s="380"/>
      <c r="Y197" s="380"/>
      <c r="Z197" s="380"/>
      <c r="AA197" s="380"/>
      <c r="AB197" s="381"/>
      <c r="AC197" s="383"/>
      <c r="AD197" s="380"/>
      <c r="AE197" s="380"/>
      <c r="AF197" s="381"/>
    </row>
    <row r="213" spans="1:32" ht="20.25" customHeight="1">
      <c r="A213" s="379"/>
    </row>
    <row r="221" spans="1:32" ht="20.25" customHeight="1">
      <c r="B221" s="380"/>
      <c r="C221" s="380"/>
      <c r="D221" s="380"/>
      <c r="E221" s="380"/>
      <c r="F221" s="380"/>
      <c r="G221" s="380"/>
      <c r="H221" s="380"/>
      <c r="I221" s="380"/>
      <c r="J221" s="380"/>
      <c r="K221" s="380"/>
      <c r="L221" s="380"/>
      <c r="M221" s="380"/>
      <c r="N221" s="380"/>
      <c r="O221" s="380"/>
      <c r="P221" s="380"/>
      <c r="Q221" s="380"/>
      <c r="R221" s="380"/>
      <c r="S221" s="380"/>
      <c r="T221" s="380"/>
      <c r="U221" s="380"/>
      <c r="V221" s="380"/>
      <c r="W221" s="380"/>
      <c r="X221" s="380"/>
      <c r="Y221" s="380"/>
      <c r="Z221" s="380"/>
      <c r="AA221" s="380"/>
      <c r="AB221" s="380"/>
      <c r="AC221" s="380"/>
      <c r="AD221" s="380"/>
      <c r="AE221" s="380"/>
      <c r="AF221" s="380"/>
    </row>
    <row r="237" spans="1:1" ht="20.25" customHeight="1">
      <c r="A237" s="386"/>
    </row>
    <row r="249" spans="2:32" ht="20.25" customHeight="1">
      <c r="B249" s="380"/>
      <c r="C249" s="380"/>
      <c r="D249" s="380"/>
      <c r="E249" s="380"/>
      <c r="F249" s="380"/>
      <c r="G249" s="380"/>
      <c r="H249" s="380"/>
      <c r="I249" s="380"/>
      <c r="J249" s="380"/>
      <c r="K249" s="380"/>
      <c r="L249" s="380"/>
      <c r="M249" s="380"/>
      <c r="N249" s="380"/>
      <c r="O249" s="380"/>
      <c r="P249" s="380"/>
      <c r="Q249" s="380"/>
      <c r="R249" s="380"/>
      <c r="S249" s="380"/>
      <c r="T249" s="380"/>
      <c r="U249" s="380"/>
      <c r="V249" s="380"/>
      <c r="W249" s="380"/>
      <c r="X249" s="380"/>
      <c r="Y249" s="380"/>
      <c r="Z249" s="380"/>
      <c r="AA249" s="380"/>
      <c r="AB249" s="380"/>
      <c r="AC249" s="380"/>
      <c r="AD249" s="380"/>
      <c r="AE249" s="380"/>
      <c r="AF249" s="380"/>
    </row>
    <row r="265" spans="1:1" ht="20.25" customHeight="1">
      <c r="A265" s="386"/>
    </row>
    <row r="277" spans="2:32" ht="20.25" customHeight="1">
      <c r="B277" s="380"/>
      <c r="C277" s="380"/>
      <c r="D277" s="380"/>
      <c r="E277" s="380"/>
      <c r="F277" s="380"/>
      <c r="G277" s="380"/>
      <c r="H277" s="380"/>
      <c r="I277" s="380"/>
      <c r="J277" s="380"/>
      <c r="K277" s="380"/>
      <c r="L277" s="380"/>
      <c r="M277" s="380"/>
      <c r="N277" s="380"/>
      <c r="O277" s="380"/>
      <c r="P277" s="380"/>
      <c r="Q277" s="380"/>
      <c r="R277" s="380"/>
      <c r="S277" s="380"/>
      <c r="T277" s="380"/>
      <c r="U277" s="380"/>
      <c r="V277" s="380"/>
      <c r="W277" s="380"/>
      <c r="X277" s="380"/>
      <c r="Y277" s="380"/>
      <c r="Z277" s="380"/>
      <c r="AA277" s="380"/>
      <c r="AB277" s="380"/>
      <c r="AC277" s="380"/>
      <c r="AD277" s="380"/>
      <c r="AE277" s="380"/>
      <c r="AF277" s="380"/>
    </row>
    <row r="293" spans="1:32" ht="20.25" customHeight="1">
      <c r="A293" s="386"/>
    </row>
    <row r="301" spans="1:32" ht="20.25" customHeight="1">
      <c r="B301" s="380"/>
      <c r="C301" s="380"/>
      <c r="D301" s="380"/>
      <c r="E301" s="380"/>
      <c r="F301" s="380"/>
      <c r="G301" s="380"/>
      <c r="H301" s="380"/>
      <c r="I301" s="380"/>
      <c r="J301" s="380"/>
      <c r="K301" s="380"/>
      <c r="L301" s="380"/>
      <c r="M301" s="380"/>
      <c r="N301" s="380"/>
      <c r="O301" s="380"/>
      <c r="P301" s="380"/>
      <c r="Q301" s="380"/>
      <c r="R301" s="380"/>
      <c r="S301" s="380"/>
      <c r="T301" s="380"/>
      <c r="U301" s="380"/>
      <c r="V301" s="380"/>
      <c r="W301" s="380"/>
      <c r="X301" s="380"/>
      <c r="Y301" s="380"/>
      <c r="Z301" s="380"/>
      <c r="AA301" s="380"/>
      <c r="AB301" s="380"/>
      <c r="AC301" s="380"/>
      <c r="AD301" s="380"/>
      <c r="AE301" s="380"/>
      <c r="AF301" s="380"/>
    </row>
    <row r="317" spans="1:1" ht="20.25" customHeight="1">
      <c r="A317" s="386"/>
    </row>
    <row r="330" spans="2:32" ht="20.25" customHeight="1">
      <c r="B330" s="380"/>
      <c r="C330" s="380"/>
      <c r="D330" s="380"/>
      <c r="E330" s="380"/>
      <c r="F330" s="380"/>
      <c r="G330" s="380"/>
      <c r="H330" s="380"/>
      <c r="I330" s="380"/>
      <c r="J330" s="380"/>
      <c r="K330" s="380"/>
      <c r="L330" s="380"/>
      <c r="M330" s="380"/>
      <c r="N330" s="380"/>
      <c r="O330" s="380"/>
      <c r="P330" s="380"/>
      <c r="Q330" s="380"/>
      <c r="R330" s="380"/>
      <c r="S330" s="380"/>
      <c r="T330" s="380"/>
      <c r="U330" s="380"/>
      <c r="V330" s="380"/>
      <c r="W330" s="380"/>
      <c r="X330" s="380"/>
      <c r="Y330" s="380"/>
      <c r="Z330" s="380"/>
      <c r="AA330" s="380"/>
      <c r="AB330" s="380"/>
      <c r="AC330" s="380"/>
      <c r="AD330" s="380"/>
      <c r="AE330" s="380"/>
      <c r="AF330" s="380"/>
    </row>
    <row r="346" spans="1:1" ht="20.25" customHeight="1">
      <c r="A346" s="386"/>
    </row>
    <row r="359" spans="2:32" ht="20.25" customHeight="1">
      <c r="B359" s="380"/>
      <c r="C359" s="380"/>
      <c r="D359" s="380"/>
      <c r="E359" s="380"/>
      <c r="F359" s="380"/>
      <c r="G359" s="380"/>
      <c r="H359" s="380"/>
      <c r="I359" s="380"/>
      <c r="J359" s="380"/>
      <c r="K359" s="380"/>
      <c r="L359" s="380"/>
      <c r="M359" s="380"/>
      <c r="N359" s="380"/>
      <c r="O359" s="380"/>
      <c r="P359" s="380"/>
      <c r="Q359" s="380"/>
      <c r="R359" s="380"/>
      <c r="S359" s="380"/>
      <c r="T359" s="380"/>
      <c r="U359" s="380"/>
      <c r="V359" s="380"/>
      <c r="W359" s="380"/>
      <c r="X359" s="380"/>
      <c r="Y359" s="380"/>
      <c r="Z359" s="380"/>
      <c r="AA359" s="380"/>
      <c r="AB359" s="380"/>
      <c r="AC359" s="380"/>
      <c r="AD359" s="380"/>
      <c r="AE359" s="380"/>
      <c r="AF359" s="380"/>
    </row>
    <row r="375" spans="1:1" ht="20.25" customHeight="1">
      <c r="A375" s="386"/>
    </row>
    <row r="403" spans="2:32" ht="20.25" customHeight="1">
      <c r="H403" s="378"/>
    </row>
    <row r="404" spans="2:32" ht="20.25" customHeight="1">
      <c r="H404" s="378"/>
    </row>
    <row r="405" spans="2:32" ht="20.25" customHeight="1">
      <c r="H405" s="378"/>
    </row>
    <row r="406" spans="2:32" ht="20.25" customHeight="1">
      <c r="H406" s="378"/>
    </row>
    <row r="407" spans="2:32" ht="20.25" customHeight="1">
      <c r="H407" s="378"/>
    </row>
    <row r="408" spans="2:32" ht="20.25" customHeight="1">
      <c r="B408" s="380"/>
      <c r="C408" s="380"/>
      <c r="D408" s="380"/>
      <c r="E408" s="380"/>
      <c r="F408" s="380"/>
      <c r="G408" s="381"/>
      <c r="H408" s="382"/>
      <c r="I408" s="383"/>
      <c r="J408" s="380"/>
      <c r="K408" s="380"/>
      <c r="L408" s="380"/>
      <c r="M408" s="380"/>
      <c r="N408" s="380"/>
      <c r="O408" s="380"/>
      <c r="P408" s="380"/>
      <c r="Q408" s="380"/>
      <c r="R408" s="380"/>
      <c r="S408" s="380"/>
      <c r="T408" s="380"/>
      <c r="U408" s="380"/>
      <c r="V408" s="380"/>
      <c r="W408" s="380"/>
      <c r="X408" s="380"/>
      <c r="Y408" s="380"/>
      <c r="Z408" s="380"/>
      <c r="AA408" s="380"/>
      <c r="AB408" s="380"/>
      <c r="AC408" s="380"/>
      <c r="AD408" s="380"/>
      <c r="AE408" s="380"/>
      <c r="AF408" s="381"/>
    </row>
    <row r="424" spans="1:32" ht="20.25" customHeight="1">
      <c r="A424" s="379"/>
    </row>
    <row r="429" spans="1:32" ht="20.25" customHeight="1">
      <c r="AC429" s="384"/>
      <c r="AF429" s="385"/>
    </row>
    <row r="430" spans="1:32" ht="20.25" customHeight="1">
      <c r="AC430" s="384"/>
      <c r="AF430" s="385"/>
    </row>
    <row r="431" spans="1:32" ht="20.25" customHeight="1">
      <c r="AC431" s="384"/>
      <c r="AF431" s="385"/>
    </row>
    <row r="432" spans="1:32" ht="20.25" customHeight="1">
      <c r="AC432" s="384"/>
      <c r="AF432" s="385"/>
    </row>
    <row r="433" spans="2:32" ht="20.25" customHeight="1">
      <c r="AC433" s="384"/>
      <c r="AF433" s="385"/>
    </row>
    <row r="434" spans="2:32" ht="20.25" customHeight="1">
      <c r="AC434" s="384"/>
      <c r="AF434" s="385"/>
    </row>
    <row r="435" spans="2:32" ht="20.25" customHeight="1">
      <c r="AC435" s="384"/>
      <c r="AF435" s="385"/>
    </row>
    <row r="436" spans="2:32" ht="20.25" customHeight="1">
      <c r="AC436" s="384"/>
      <c r="AF436" s="385"/>
    </row>
    <row r="437" spans="2:32" ht="20.25" customHeight="1">
      <c r="AC437" s="384"/>
      <c r="AF437" s="385"/>
    </row>
    <row r="438" spans="2:32" ht="20.25" customHeight="1">
      <c r="AC438" s="384"/>
      <c r="AF438" s="385"/>
    </row>
    <row r="439" spans="2:32" ht="20.25" customHeight="1">
      <c r="B439" s="380"/>
      <c r="C439" s="380"/>
      <c r="D439" s="380"/>
      <c r="E439" s="380"/>
      <c r="F439" s="380"/>
      <c r="G439" s="380"/>
      <c r="H439" s="380"/>
      <c r="I439" s="380"/>
      <c r="J439" s="380"/>
      <c r="K439" s="380"/>
      <c r="L439" s="380"/>
      <c r="M439" s="380"/>
      <c r="N439" s="380"/>
      <c r="O439" s="380"/>
      <c r="P439" s="380"/>
      <c r="Q439" s="380"/>
      <c r="R439" s="380"/>
      <c r="S439" s="380"/>
      <c r="T439" s="380"/>
      <c r="U439" s="380"/>
      <c r="V439" s="380"/>
      <c r="W439" s="380"/>
      <c r="X439" s="380"/>
      <c r="Y439" s="380"/>
      <c r="Z439" s="380"/>
      <c r="AA439" s="380"/>
      <c r="AB439" s="381"/>
      <c r="AC439" s="383"/>
      <c r="AD439" s="380"/>
      <c r="AE439" s="380"/>
      <c r="AF439" s="381"/>
    </row>
    <row r="455" spans="1:1" ht="20.25" customHeight="1">
      <c r="A455" s="379"/>
    </row>
    <row r="478" spans="8:8" ht="20.25" customHeight="1">
      <c r="H478" s="378"/>
    </row>
    <row r="479" spans="8:8" ht="20.25" customHeight="1">
      <c r="H479" s="378"/>
    </row>
    <row r="480" spans="8:8" ht="20.25" customHeight="1">
      <c r="H480" s="378"/>
    </row>
    <row r="481" spans="2:32" ht="20.25" customHeight="1">
      <c r="H481" s="378"/>
    </row>
    <row r="482" spans="2:32" ht="20.25" customHeight="1">
      <c r="H482" s="378"/>
    </row>
    <row r="483" spans="2:32" ht="20.25" customHeight="1">
      <c r="B483" s="380"/>
      <c r="C483" s="380"/>
      <c r="D483" s="380"/>
      <c r="E483" s="380"/>
      <c r="F483" s="380"/>
      <c r="G483" s="381"/>
      <c r="H483" s="382"/>
      <c r="I483" s="383"/>
      <c r="J483" s="380"/>
      <c r="K483" s="380"/>
      <c r="L483" s="380"/>
      <c r="M483" s="380"/>
      <c r="N483" s="380"/>
      <c r="O483" s="380"/>
      <c r="P483" s="380"/>
      <c r="Q483" s="380"/>
      <c r="R483" s="380"/>
      <c r="S483" s="380"/>
      <c r="T483" s="380"/>
      <c r="U483" s="380"/>
      <c r="V483" s="380"/>
      <c r="W483" s="380"/>
      <c r="X483" s="380"/>
      <c r="Y483" s="380"/>
      <c r="Z483" s="380"/>
      <c r="AA483" s="380"/>
      <c r="AB483" s="380"/>
      <c r="AC483" s="380"/>
      <c r="AD483" s="380"/>
      <c r="AE483" s="380"/>
      <c r="AF483" s="381"/>
    </row>
    <row r="499" spans="1:1" ht="20.25" customHeight="1">
      <c r="A499" s="379"/>
    </row>
    <row r="519" spans="2:32" ht="20.25" customHeight="1">
      <c r="B519" s="380"/>
      <c r="C519" s="380"/>
      <c r="D519" s="380"/>
      <c r="E519" s="380"/>
      <c r="F519" s="380"/>
      <c r="G519" s="380"/>
      <c r="H519" s="380"/>
      <c r="I519" s="380"/>
      <c r="J519" s="380"/>
      <c r="K519" s="380"/>
      <c r="L519" s="380"/>
      <c r="M519" s="380"/>
      <c r="N519" s="380"/>
      <c r="O519" s="380"/>
      <c r="P519" s="380"/>
      <c r="Q519" s="380"/>
      <c r="R519" s="380"/>
      <c r="S519" s="380"/>
      <c r="T519" s="380"/>
      <c r="U519" s="380"/>
      <c r="V519" s="380"/>
      <c r="W519" s="380"/>
      <c r="X519" s="380"/>
      <c r="Y519" s="380"/>
      <c r="Z519" s="380"/>
      <c r="AA519" s="380"/>
      <c r="AB519" s="380"/>
      <c r="AC519" s="380"/>
      <c r="AD519" s="380"/>
      <c r="AE519" s="380"/>
      <c r="AF519" s="380"/>
    </row>
    <row r="520" spans="2:32" ht="20.25" customHeight="1">
      <c r="AC520" s="384"/>
      <c r="AF520" s="385"/>
    </row>
    <row r="521" spans="2:32" ht="20.25" customHeight="1">
      <c r="AC521" s="384"/>
      <c r="AF521" s="385"/>
    </row>
    <row r="522" spans="2:32" ht="20.25" customHeight="1">
      <c r="AC522" s="384"/>
      <c r="AF522" s="385"/>
    </row>
    <row r="523" spans="2:32" ht="20.25" customHeight="1">
      <c r="AC523" s="384"/>
      <c r="AF523" s="385"/>
    </row>
    <row r="524" spans="2:32" ht="20.25" customHeight="1">
      <c r="AC524" s="384"/>
      <c r="AF524" s="385"/>
    </row>
    <row r="525" spans="2:32" ht="20.25" customHeight="1">
      <c r="AC525" s="384"/>
      <c r="AF525" s="385"/>
    </row>
    <row r="526" spans="2:32" ht="20.25" customHeight="1">
      <c r="AC526" s="384"/>
      <c r="AF526" s="385"/>
    </row>
    <row r="527" spans="2:32" ht="20.25" customHeight="1">
      <c r="AC527" s="384"/>
      <c r="AF527" s="385"/>
    </row>
    <row r="528" spans="2:32" ht="20.25" customHeight="1">
      <c r="AC528" s="384"/>
      <c r="AF528" s="385"/>
    </row>
    <row r="529" spans="1:32" ht="20.25" customHeight="1">
      <c r="AC529" s="384"/>
      <c r="AF529" s="385"/>
    </row>
    <row r="530" spans="1:32" ht="20.25" customHeight="1">
      <c r="AC530" s="384"/>
      <c r="AF530" s="385"/>
    </row>
    <row r="531" spans="1:32" ht="20.25" customHeight="1">
      <c r="AC531" s="384"/>
      <c r="AF531" s="385"/>
    </row>
    <row r="532" spans="1:32" ht="20.25" customHeight="1">
      <c r="AC532" s="384"/>
      <c r="AF532" s="385"/>
    </row>
    <row r="533" spans="1:32" ht="20.25" customHeight="1">
      <c r="AC533" s="384"/>
      <c r="AF533" s="385"/>
    </row>
    <row r="534" spans="1:32" ht="20.25" customHeight="1">
      <c r="AC534" s="384"/>
      <c r="AF534" s="385"/>
    </row>
    <row r="535" spans="1:32" ht="20.25" customHeight="1">
      <c r="A535" s="386"/>
      <c r="AC535" s="384"/>
      <c r="AF535" s="385"/>
    </row>
    <row r="536" spans="1:32" ht="20.25" customHeight="1">
      <c r="AC536" s="384"/>
      <c r="AF536" s="385"/>
    </row>
    <row r="537" spans="1:32" ht="20.25" customHeight="1">
      <c r="AC537" s="384"/>
      <c r="AF537" s="385"/>
    </row>
    <row r="538" spans="1:32" ht="20.25" customHeight="1">
      <c r="AC538" s="384"/>
      <c r="AF538" s="385"/>
    </row>
    <row r="539" spans="1:32" ht="20.25" customHeight="1">
      <c r="AC539" s="384"/>
      <c r="AF539" s="385"/>
    </row>
    <row r="540" spans="1:32" ht="20.25" customHeight="1">
      <c r="AC540" s="384"/>
      <c r="AF540" s="385"/>
    </row>
    <row r="541" spans="1:32" ht="20.25" customHeight="1">
      <c r="AC541" s="384"/>
      <c r="AF541" s="385"/>
    </row>
    <row r="542" spans="1:32" ht="20.25" customHeight="1">
      <c r="AC542" s="384"/>
      <c r="AF542" s="385"/>
    </row>
    <row r="543" spans="1:32" ht="20.25" customHeight="1">
      <c r="AC543" s="384"/>
      <c r="AF543" s="385"/>
    </row>
    <row r="544" spans="1:32" ht="20.25" customHeight="1">
      <c r="AC544" s="384"/>
      <c r="AF544" s="385"/>
    </row>
    <row r="545" spans="2:32" ht="20.25" customHeight="1">
      <c r="AC545" s="384"/>
      <c r="AF545" s="385"/>
    </row>
    <row r="546" spans="2:32" ht="20.25" customHeight="1">
      <c r="AC546" s="384"/>
      <c r="AF546" s="385"/>
    </row>
    <row r="547" spans="2:32" ht="20.25" customHeight="1">
      <c r="AC547" s="384"/>
      <c r="AF547" s="385"/>
    </row>
    <row r="548" spans="2:32" ht="20.25" customHeight="1">
      <c r="AC548" s="384"/>
      <c r="AF548" s="385"/>
    </row>
    <row r="549" spans="2:32" ht="20.25" customHeight="1">
      <c r="AC549" s="384"/>
      <c r="AF549" s="385"/>
    </row>
    <row r="550" spans="2:32" ht="20.25" customHeight="1">
      <c r="AC550" s="384"/>
      <c r="AF550" s="385"/>
    </row>
    <row r="551" spans="2:32" ht="20.25" customHeight="1">
      <c r="AC551" s="384"/>
      <c r="AF551" s="385"/>
    </row>
    <row r="552" spans="2:32" ht="20.25" customHeight="1">
      <c r="AC552" s="384"/>
      <c r="AF552" s="385"/>
    </row>
    <row r="553" spans="2:32" ht="20.25" customHeight="1">
      <c r="H553" s="378"/>
      <c r="AC553" s="384"/>
      <c r="AF553" s="385"/>
    </row>
    <row r="554" spans="2:32" ht="20.25" customHeight="1">
      <c r="H554" s="378"/>
      <c r="AC554" s="384"/>
      <c r="AF554" s="385"/>
    </row>
    <row r="555" spans="2:32" ht="20.25" customHeight="1">
      <c r="H555" s="378"/>
      <c r="AC555" s="384"/>
      <c r="AF555" s="385"/>
    </row>
    <row r="556" spans="2:32" ht="20.25" customHeight="1">
      <c r="H556" s="378"/>
      <c r="AC556" s="384"/>
      <c r="AF556" s="385"/>
    </row>
    <row r="557" spans="2:32" ht="20.25" customHeight="1">
      <c r="H557" s="378"/>
      <c r="AC557" s="384"/>
      <c r="AF557" s="385"/>
    </row>
    <row r="558" spans="2:32" ht="20.25" customHeight="1">
      <c r="B558" s="380"/>
      <c r="C558" s="380"/>
      <c r="D558" s="380"/>
      <c r="E558" s="380"/>
      <c r="F558" s="380"/>
      <c r="G558" s="381"/>
      <c r="H558" s="382"/>
      <c r="I558" s="383"/>
      <c r="J558" s="380"/>
      <c r="K558" s="380"/>
      <c r="L558" s="380"/>
      <c r="M558" s="380"/>
      <c r="N558" s="380"/>
      <c r="O558" s="380"/>
      <c r="P558" s="380"/>
      <c r="Q558" s="380"/>
      <c r="R558" s="380"/>
      <c r="S558" s="380"/>
      <c r="T558" s="380"/>
      <c r="U558" s="380"/>
      <c r="V558" s="380"/>
      <c r="W558" s="380"/>
      <c r="X558" s="380"/>
      <c r="Y558" s="380"/>
      <c r="Z558" s="380"/>
      <c r="AA558" s="380"/>
      <c r="AB558" s="381"/>
      <c r="AC558" s="383"/>
      <c r="AD558" s="380"/>
      <c r="AE558" s="380"/>
      <c r="AF558" s="381"/>
    </row>
    <row r="559" spans="2:32" ht="20.25" customHeight="1">
      <c r="AC559" s="384"/>
      <c r="AF559" s="385"/>
    </row>
    <row r="560" spans="2:32" ht="20.25" customHeight="1">
      <c r="AC560" s="384"/>
      <c r="AF560" s="385"/>
    </row>
    <row r="561" spans="1:32" ht="20.25" customHeight="1">
      <c r="AC561" s="384"/>
      <c r="AF561" s="385"/>
    </row>
    <row r="562" spans="1:32" ht="20.25" customHeight="1">
      <c r="AC562" s="384"/>
      <c r="AF562" s="385"/>
    </row>
    <row r="563" spans="1:32" ht="20.25" customHeight="1">
      <c r="AC563" s="384"/>
      <c r="AF563" s="385"/>
    </row>
    <row r="564" spans="1:32" ht="20.25" customHeight="1">
      <c r="AC564" s="384"/>
      <c r="AF564" s="385"/>
    </row>
    <row r="565" spans="1:32" ht="20.25" customHeight="1">
      <c r="AC565" s="384"/>
      <c r="AF565" s="385"/>
    </row>
    <row r="566" spans="1:32" ht="20.25" customHeight="1">
      <c r="AC566" s="384"/>
      <c r="AF566" s="385"/>
    </row>
    <row r="567" spans="1:32" ht="20.25" customHeight="1">
      <c r="AC567" s="384"/>
      <c r="AF567" s="385"/>
    </row>
    <row r="568" spans="1:32" ht="20.25" customHeight="1">
      <c r="AC568" s="384"/>
      <c r="AF568" s="385"/>
    </row>
    <row r="569" spans="1:32" ht="20.25" customHeight="1">
      <c r="AC569" s="384"/>
      <c r="AF569" s="385"/>
    </row>
    <row r="570" spans="1:32" ht="20.25" customHeight="1">
      <c r="AC570" s="384"/>
      <c r="AF570" s="385"/>
    </row>
    <row r="571" spans="1:32" ht="20.25" customHeight="1">
      <c r="AC571" s="384"/>
      <c r="AF571" s="385"/>
    </row>
    <row r="572" spans="1:32" ht="20.25" customHeight="1">
      <c r="AC572" s="384"/>
      <c r="AF572" s="385"/>
    </row>
    <row r="573" spans="1:32" ht="20.25" customHeight="1">
      <c r="AC573" s="384"/>
      <c r="AF573" s="385"/>
    </row>
    <row r="574" spans="1:32" ht="20.25" customHeight="1">
      <c r="A574" s="379"/>
      <c r="AC574" s="384"/>
      <c r="AF574" s="385"/>
    </row>
    <row r="575" spans="1:32" ht="20.25" customHeight="1">
      <c r="AC575" s="384"/>
      <c r="AF575" s="385"/>
    </row>
    <row r="576" spans="1:32" ht="20.25" customHeight="1">
      <c r="AC576" s="384"/>
      <c r="AF576" s="385"/>
    </row>
    <row r="577" spans="2:32" ht="20.25" customHeight="1">
      <c r="AC577" s="384"/>
      <c r="AF577" s="385"/>
    </row>
    <row r="578" spans="2:32" ht="20.25" customHeight="1">
      <c r="AC578" s="384"/>
      <c r="AF578" s="385"/>
    </row>
    <row r="579" spans="2:32" ht="20.25" customHeight="1">
      <c r="AC579" s="384"/>
      <c r="AF579" s="385"/>
    </row>
    <row r="580" spans="2:32" ht="20.25" customHeight="1">
      <c r="AC580" s="384"/>
      <c r="AF580" s="385"/>
    </row>
    <row r="581" spans="2:32" ht="20.25" customHeight="1">
      <c r="AC581" s="384"/>
      <c r="AF581" s="385"/>
    </row>
    <row r="582" spans="2:32" ht="20.25" customHeight="1">
      <c r="H582" s="378"/>
      <c r="AC582" s="384"/>
      <c r="AF582" s="385"/>
    </row>
    <row r="583" spans="2:32" ht="20.25" customHeight="1">
      <c r="H583" s="378"/>
      <c r="AC583" s="384"/>
      <c r="AF583" s="385"/>
    </row>
    <row r="584" spans="2:32" ht="20.25" customHeight="1">
      <c r="H584" s="378"/>
      <c r="AC584" s="384"/>
      <c r="AF584" s="385"/>
    </row>
    <row r="585" spans="2:32" ht="20.25" customHeight="1">
      <c r="H585" s="378"/>
      <c r="AC585" s="384"/>
      <c r="AF585" s="385"/>
    </row>
    <row r="586" spans="2:32" ht="20.25" customHeight="1">
      <c r="H586" s="378"/>
      <c r="AC586" s="384"/>
      <c r="AF586" s="385"/>
    </row>
    <row r="587" spans="2:32" ht="20.25" customHeight="1">
      <c r="B587" s="380"/>
      <c r="C587" s="380"/>
      <c r="D587" s="380"/>
      <c r="E587" s="380"/>
      <c r="F587" s="380"/>
      <c r="G587" s="381"/>
      <c r="H587" s="382"/>
      <c r="I587" s="383"/>
      <c r="J587" s="380"/>
      <c r="K587" s="380"/>
      <c r="L587" s="380"/>
      <c r="M587" s="380"/>
      <c r="N587" s="380"/>
      <c r="O587" s="380"/>
      <c r="P587" s="380"/>
      <c r="Q587" s="380"/>
      <c r="R587" s="380"/>
      <c r="S587" s="380"/>
      <c r="T587" s="380"/>
      <c r="U587" s="380"/>
      <c r="V587" s="380"/>
      <c r="W587" s="380"/>
      <c r="X587" s="380"/>
      <c r="Y587" s="380"/>
      <c r="Z587" s="380"/>
      <c r="AA587" s="380"/>
      <c r="AB587" s="381"/>
      <c r="AC587" s="383"/>
      <c r="AD587" s="380"/>
      <c r="AE587" s="380"/>
      <c r="AF587" s="381"/>
    </row>
    <row r="588" spans="2:32" ht="20.25" customHeight="1">
      <c r="AC588" s="384"/>
      <c r="AF588" s="385"/>
    </row>
    <row r="589" spans="2:32" ht="20.25" customHeight="1">
      <c r="AC589" s="384"/>
      <c r="AF589" s="385"/>
    </row>
    <row r="590" spans="2:32" ht="20.25" customHeight="1">
      <c r="AC590" s="384"/>
      <c r="AF590" s="385"/>
    </row>
    <row r="591" spans="2:32" ht="20.25" customHeight="1">
      <c r="AC591" s="384"/>
      <c r="AF591" s="385"/>
    </row>
    <row r="592" spans="2:32" ht="20.25" customHeight="1">
      <c r="AC592" s="384"/>
      <c r="AF592" s="385"/>
    </row>
    <row r="593" spans="1:32" ht="20.25" customHeight="1">
      <c r="AC593" s="384"/>
      <c r="AF593" s="385"/>
    </row>
    <row r="594" spans="1:32" ht="20.25" customHeight="1">
      <c r="AC594" s="384"/>
      <c r="AF594" s="385"/>
    </row>
    <row r="595" spans="1:32" ht="20.25" customHeight="1">
      <c r="AC595" s="384"/>
      <c r="AF595" s="385"/>
    </row>
    <row r="596" spans="1:32" ht="20.25" customHeight="1">
      <c r="AC596" s="384"/>
      <c r="AF596" s="385"/>
    </row>
    <row r="597" spans="1:32" ht="20.25" customHeight="1">
      <c r="AC597" s="384"/>
      <c r="AF597" s="385"/>
    </row>
    <row r="598" spans="1:32" ht="20.25" customHeight="1">
      <c r="AC598" s="384"/>
      <c r="AF598" s="385"/>
    </row>
    <row r="599" spans="1:32" ht="20.25" customHeight="1">
      <c r="AC599" s="384"/>
      <c r="AF599" s="385"/>
    </row>
    <row r="600" spans="1:32" ht="20.25" customHeight="1">
      <c r="AC600" s="384"/>
      <c r="AF600" s="385"/>
    </row>
    <row r="601" spans="1:32" ht="20.25" customHeight="1">
      <c r="AC601" s="384"/>
      <c r="AF601" s="385"/>
    </row>
    <row r="602" spans="1:32" ht="20.25" customHeight="1">
      <c r="AC602" s="384"/>
      <c r="AF602" s="385"/>
    </row>
    <row r="603" spans="1:32" ht="20.25" customHeight="1">
      <c r="A603" s="379"/>
      <c r="AC603" s="384"/>
      <c r="AF603" s="385"/>
    </row>
    <row r="604" spans="1:32" ht="20.25" customHeight="1">
      <c r="AC604" s="384"/>
      <c r="AF604" s="385"/>
    </row>
    <row r="605" spans="1:32" ht="20.25" customHeight="1">
      <c r="AC605" s="384"/>
      <c r="AF605" s="385"/>
    </row>
    <row r="606" spans="1:32" ht="20.25" customHeight="1">
      <c r="AC606" s="384"/>
      <c r="AF606" s="385"/>
    </row>
    <row r="607" spans="1:32" ht="20.25" customHeight="1">
      <c r="AC607" s="384"/>
      <c r="AF607" s="385"/>
    </row>
    <row r="608" spans="1:32" ht="20.25" customHeight="1">
      <c r="AC608" s="384"/>
      <c r="AF608" s="385"/>
    </row>
    <row r="609" spans="8:32" ht="20.25" customHeight="1">
      <c r="AC609" s="384"/>
      <c r="AF609" s="385"/>
    </row>
    <row r="610" spans="8:32" ht="20.25" customHeight="1">
      <c r="AC610" s="384"/>
      <c r="AF610" s="385"/>
    </row>
    <row r="611" spans="8:32" ht="20.25" customHeight="1">
      <c r="AC611" s="384"/>
      <c r="AF611" s="385"/>
    </row>
    <row r="612" spans="8:32" ht="20.25" customHeight="1">
      <c r="AC612" s="384"/>
      <c r="AF612" s="385"/>
    </row>
    <row r="613" spans="8:32" ht="20.25" customHeight="1">
      <c r="AC613" s="384"/>
      <c r="AF613" s="385"/>
    </row>
    <row r="614" spans="8:32" ht="20.25" customHeight="1">
      <c r="AC614" s="384"/>
      <c r="AF614" s="385"/>
    </row>
    <row r="615" spans="8:32" ht="20.25" customHeight="1">
      <c r="AC615" s="384"/>
      <c r="AF615" s="385"/>
    </row>
    <row r="616" spans="8:32" ht="20.25" customHeight="1">
      <c r="AC616" s="384"/>
      <c r="AF616" s="385"/>
    </row>
    <row r="617" spans="8:32" ht="20.25" customHeight="1">
      <c r="AC617" s="384"/>
      <c r="AF617" s="385"/>
    </row>
    <row r="618" spans="8:32" ht="20.25" customHeight="1">
      <c r="AC618" s="384"/>
      <c r="AF618" s="385"/>
    </row>
    <row r="619" spans="8:32" ht="20.25" customHeight="1">
      <c r="AC619" s="384"/>
      <c r="AF619" s="385"/>
    </row>
    <row r="620" spans="8:32" ht="20.25" customHeight="1">
      <c r="AC620" s="384"/>
      <c r="AF620" s="385"/>
    </row>
    <row r="621" spans="8:32" ht="20.25" customHeight="1">
      <c r="H621" s="378"/>
      <c r="AC621" s="384"/>
      <c r="AF621" s="385"/>
    </row>
    <row r="622" spans="8:32" ht="20.25" customHeight="1">
      <c r="H622" s="378"/>
      <c r="AC622" s="384"/>
      <c r="AF622" s="385"/>
    </row>
    <row r="623" spans="8:32" ht="20.25" customHeight="1">
      <c r="H623" s="378"/>
      <c r="AC623" s="384"/>
      <c r="AF623" s="385"/>
    </row>
    <row r="624" spans="8:32" ht="20.25" customHeight="1">
      <c r="H624" s="378"/>
      <c r="AC624" s="384"/>
      <c r="AF624" s="385"/>
    </row>
    <row r="625" spans="2:32" ht="20.25" customHeight="1">
      <c r="H625" s="378"/>
      <c r="AC625" s="384"/>
      <c r="AF625" s="385"/>
    </row>
    <row r="626" spans="2:32" ht="20.25" customHeight="1">
      <c r="B626" s="380"/>
      <c r="C626" s="380"/>
      <c r="D626" s="380"/>
      <c r="E626" s="380"/>
      <c r="F626" s="380"/>
      <c r="G626" s="381"/>
      <c r="H626" s="382"/>
      <c r="I626" s="383"/>
      <c r="J626" s="380"/>
      <c r="K626" s="380"/>
      <c r="L626" s="380"/>
      <c r="M626" s="380"/>
      <c r="N626" s="380"/>
      <c r="O626" s="380"/>
      <c r="P626" s="380"/>
      <c r="Q626" s="380"/>
      <c r="R626" s="380"/>
      <c r="S626" s="380"/>
      <c r="T626" s="380"/>
      <c r="U626" s="380"/>
      <c r="V626" s="380"/>
      <c r="W626" s="380"/>
      <c r="X626" s="380"/>
      <c r="Y626" s="380"/>
      <c r="Z626" s="380"/>
      <c r="AA626" s="380"/>
      <c r="AB626" s="381"/>
      <c r="AC626" s="383"/>
      <c r="AD626" s="380"/>
      <c r="AE626" s="380"/>
      <c r="AF626" s="381"/>
    </row>
    <row r="627" spans="2:32" ht="20.25" customHeight="1">
      <c r="AC627" s="384"/>
      <c r="AF627" s="385"/>
    </row>
    <row r="628" spans="2:32" ht="20.25" customHeight="1">
      <c r="AC628" s="384"/>
      <c r="AF628" s="385"/>
    </row>
    <row r="629" spans="2:32" ht="20.25" customHeight="1">
      <c r="AC629" s="384"/>
      <c r="AF629" s="385"/>
    </row>
    <row r="630" spans="2:32" ht="20.25" customHeight="1">
      <c r="AC630" s="384"/>
      <c r="AF630" s="385"/>
    </row>
    <row r="631" spans="2:32" ht="20.25" customHeight="1">
      <c r="AC631" s="384"/>
      <c r="AF631" s="385"/>
    </row>
    <row r="632" spans="2:32" ht="20.25" customHeight="1">
      <c r="AC632" s="384"/>
      <c r="AF632" s="385"/>
    </row>
    <row r="633" spans="2:32" ht="20.25" customHeight="1">
      <c r="AC633" s="384"/>
      <c r="AF633" s="385"/>
    </row>
    <row r="634" spans="2:32" ht="20.25" customHeight="1">
      <c r="AC634" s="384"/>
      <c r="AF634" s="385"/>
    </row>
    <row r="635" spans="2:32" ht="20.25" customHeight="1">
      <c r="AC635" s="384"/>
      <c r="AF635" s="385"/>
    </row>
    <row r="636" spans="2:32" ht="20.25" customHeight="1">
      <c r="AC636" s="384"/>
      <c r="AF636" s="385"/>
    </row>
    <row r="637" spans="2:32" ht="20.25" customHeight="1">
      <c r="AC637" s="384"/>
      <c r="AF637" s="385"/>
    </row>
    <row r="638" spans="2:32" ht="20.25" customHeight="1">
      <c r="AC638" s="384"/>
      <c r="AF638" s="385"/>
    </row>
    <row r="639" spans="2:32" ht="20.25" customHeight="1">
      <c r="AC639" s="384"/>
      <c r="AF639" s="385"/>
    </row>
    <row r="640" spans="2:32" ht="20.25" customHeight="1">
      <c r="AC640" s="384"/>
      <c r="AF640" s="385"/>
    </row>
    <row r="641" spans="1:32" ht="20.25" customHeight="1">
      <c r="AC641" s="384"/>
      <c r="AF641" s="385"/>
    </row>
    <row r="642" spans="1:32" ht="20.25" customHeight="1">
      <c r="A642" s="379"/>
      <c r="AC642" s="384"/>
      <c r="AF642" s="385"/>
    </row>
    <row r="643" spans="1:32" ht="20.25" customHeight="1">
      <c r="AC643" s="384"/>
      <c r="AF643" s="385"/>
    </row>
    <row r="644" spans="1:32" ht="20.25" customHeight="1">
      <c r="AC644" s="384"/>
      <c r="AF644" s="385"/>
    </row>
    <row r="645" spans="1:32" ht="20.25" customHeight="1">
      <c r="AC645" s="384"/>
      <c r="AF645" s="385"/>
    </row>
    <row r="646" spans="1:32" ht="20.25" customHeight="1">
      <c r="AC646" s="384"/>
      <c r="AF646" s="385"/>
    </row>
    <row r="647" spans="1:32" ht="20.25" customHeight="1">
      <c r="AC647" s="384"/>
      <c r="AF647" s="385"/>
    </row>
    <row r="648" spans="1:32" ht="20.25" customHeight="1">
      <c r="AC648" s="384"/>
      <c r="AF648" s="385"/>
    </row>
    <row r="649" spans="1:32" ht="20.25" customHeight="1">
      <c r="AC649" s="384"/>
      <c r="AF649" s="385"/>
    </row>
    <row r="650" spans="1:32" ht="20.25" customHeight="1">
      <c r="AC650" s="384"/>
      <c r="AF650" s="385"/>
    </row>
    <row r="651" spans="1:32" ht="20.25" customHeight="1">
      <c r="AC651" s="384"/>
      <c r="AF651" s="385"/>
    </row>
    <row r="652" spans="1:32" ht="20.25" customHeight="1">
      <c r="AC652" s="384"/>
      <c r="AF652" s="385"/>
    </row>
    <row r="653" spans="1:32" ht="20.25" customHeight="1">
      <c r="AC653" s="384"/>
      <c r="AF653" s="385"/>
    </row>
    <row r="654" spans="1:32" ht="20.25" customHeight="1">
      <c r="AC654" s="384"/>
      <c r="AF654" s="385"/>
    </row>
    <row r="655" spans="1:32" ht="20.25" customHeight="1">
      <c r="AC655" s="384"/>
      <c r="AF655" s="385"/>
    </row>
    <row r="656" spans="1:32" ht="20.25" customHeight="1">
      <c r="AC656" s="384"/>
      <c r="AF656" s="385"/>
    </row>
    <row r="657" spans="2:32" ht="20.25" customHeight="1">
      <c r="AC657" s="384"/>
      <c r="AF657" s="385"/>
    </row>
    <row r="658" spans="2:32" ht="20.25" customHeight="1">
      <c r="AC658" s="384"/>
      <c r="AF658" s="385"/>
    </row>
    <row r="659" spans="2:32" ht="20.25" customHeight="1">
      <c r="AC659" s="384"/>
      <c r="AF659" s="385"/>
    </row>
    <row r="660" spans="2:32" ht="20.25" customHeight="1">
      <c r="H660" s="378"/>
      <c r="AC660" s="384"/>
      <c r="AF660" s="385"/>
    </row>
    <row r="661" spans="2:32" ht="20.25" customHeight="1">
      <c r="H661" s="378"/>
      <c r="AC661" s="384"/>
      <c r="AF661" s="385"/>
    </row>
    <row r="662" spans="2:32" ht="20.25" customHeight="1">
      <c r="H662" s="378"/>
      <c r="AC662" s="384"/>
      <c r="AF662" s="385"/>
    </row>
    <row r="663" spans="2:32" ht="20.25" customHeight="1">
      <c r="H663" s="378"/>
      <c r="AC663" s="384"/>
      <c r="AF663" s="385"/>
    </row>
    <row r="664" spans="2:32" ht="20.25" customHeight="1">
      <c r="H664" s="378"/>
      <c r="AC664" s="384"/>
      <c r="AF664" s="385"/>
    </row>
    <row r="665" spans="2:32" ht="20.25" customHeight="1">
      <c r="B665" s="380"/>
      <c r="C665" s="380"/>
      <c r="D665" s="380"/>
      <c r="E665" s="380"/>
      <c r="F665" s="380"/>
      <c r="G665" s="381"/>
      <c r="H665" s="382"/>
      <c r="I665" s="383"/>
      <c r="J665" s="380"/>
      <c r="K665" s="380"/>
      <c r="L665" s="380"/>
      <c r="M665" s="380"/>
      <c r="N665" s="380"/>
      <c r="O665" s="380"/>
      <c r="P665" s="380"/>
      <c r="Q665" s="380"/>
      <c r="R665" s="380"/>
      <c r="S665" s="380"/>
      <c r="T665" s="380"/>
      <c r="U665" s="380"/>
      <c r="V665" s="380"/>
      <c r="W665" s="380"/>
      <c r="X665" s="380"/>
      <c r="Y665" s="380"/>
      <c r="Z665" s="380"/>
      <c r="AA665" s="380"/>
      <c r="AB665" s="381"/>
      <c r="AC665" s="383"/>
      <c r="AD665" s="380"/>
      <c r="AE665" s="380"/>
      <c r="AF665" s="381"/>
    </row>
    <row r="666" spans="2:32" ht="20.25" customHeight="1">
      <c r="AC666" s="384"/>
      <c r="AF666" s="385"/>
    </row>
    <row r="667" spans="2:32" ht="20.25" customHeight="1">
      <c r="AC667" s="384"/>
      <c r="AF667" s="385"/>
    </row>
    <row r="668" spans="2:32" ht="20.25" customHeight="1">
      <c r="AC668" s="384"/>
      <c r="AF668" s="385"/>
    </row>
    <row r="669" spans="2:32" ht="20.25" customHeight="1">
      <c r="AC669" s="384"/>
      <c r="AF669" s="385"/>
    </row>
    <row r="670" spans="2:32" ht="20.25" customHeight="1">
      <c r="AC670" s="384"/>
      <c r="AF670" s="385"/>
    </row>
    <row r="671" spans="2:32" ht="20.25" customHeight="1">
      <c r="AC671" s="384"/>
      <c r="AF671" s="385"/>
    </row>
    <row r="672" spans="2:32" ht="20.25" customHeight="1">
      <c r="AC672" s="384"/>
      <c r="AF672" s="385"/>
    </row>
    <row r="673" spans="1:32" ht="20.25" customHeight="1">
      <c r="AC673" s="384"/>
      <c r="AF673" s="385"/>
    </row>
    <row r="674" spans="1:32" ht="20.25" customHeight="1">
      <c r="AC674" s="384"/>
      <c r="AF674" s="385"/>
    </row>
    <row r="675" spans="1:32" ht="20.25" customHeight="1">
      <c r="AC675" s="384"/>
      <c r="AF675" s="385"/>
    </row>
    <row r="676" spans="1:32" ht="20.25" customHeight="1">
      <c r="AC676" s="384"/>
      <c r="AF676" s="385"/>
    </row>
    <row r="677" spans="1:32" ht="20.25" customHeight="1">
      <c r="AC677" s="384"/>
      <c r="AF677" s="385"/>
    </row>
    <row r="678" spans="1:32" ht="20.25" customHeight="1">
      <c r="AC678" s="384"/>
      <c r="AF678" s="385"/>
    </row>
    <row r="679" spans="1:32" ht="20.25" customHeight="1">
      <c r="AC679" s="384"/>
      <c r="AF679" s="385"/>
    </row>
    <row r="680" spans="1:32" ht="20.25" customHeight="1">
      <c r="AC680" s="384"/>
      <c r="AF680" s="385"/>
    </row>
    <row r="681" spans="1:32" ht="20.25" customHeight="1">
      <c r="A681" s="379"/>
      <c r="AC681" s="384"/>
      <c r="AF681" s="385"/>
    </row>
    <row r="682" spans="1:32" ht="20.25" customHeight="1">
      <c r="AC682" s="384"/>
      <c r="AF682" s="385"/>
    </row>
    <row r="683" spans="1:32" ht="20.25" customHeight="1">
      <c r="AC683" s="384"/>
      <c r="AF683" s="385"/>
    </row>
    <row r="684" spans="1:32" ht="20.25" customHeight="1">
      <c r="AC684" s="384"/>
      <c r="AF684" s="385"/>
    </row>
    <row r="685" spans="1:32" ht="20.25" customHeight="1">
      <c r="AC685" s="384"/>
      <c r="AF685" s="385"/>
    </row>
    <row r="686" spans="1:32" ht="20.25" customHeight="1">
      <c r="AC686" s="384"/>
      <c r="AF686" s="385"/>
    </row>
    <row r="687" spans="1:32" ht="20.25" customHeight="1">
      <c r="AC687" s="384"/>
      <c r="AF687" s="385"/>
    </row>
    <row r="688" spans="1:32" ht="20.25" customHeight="1">
      <c r="H688" s="378"/>
      <c r="AC688" s="384"/>
      <c r="AF688" s="385"/>
    </row>
    <row r="689" spans="2:32" ht="20.25" customHeight="1">
      <c r="H689" s="378"/>
      <c r="AC689" s="384"/>
      <c r="AF689" s="385"/>
    </row>
    <row r="690" spans="2:32" ht="20.25" customHeight="1">
      <c r="H690" s="378"/>
      <c r="AC690" s="384"/>
      <c r="AF690" s="385"/>
    </row>
    <row r="691" spans="2:32" ht="20.25" customHeight="1">
      <c r="H691" s="378"/>
      <c r="AC691" s="384"/>
      <c r="AF691" s="385"/>
    </row>
    <row r="692" spans="2:32" ht="20.25" customHeight="1">
      <c r="H692" s="378"/>
      <c r="AC692" s="384"/>
      <c r="AF692" s="385"/>
    </row>
    <row r="693" spans="2:32" ht="20.25" customHeight="1">
      <c r="B693" s="380"/>
      <c r="C693" s="380"/>
      <c r="D693" s="380"/>
      <c r="E693" s="380"/>
      <c r="F693" s="380"/>
      <c r="G693" s="381"/>
      <c r="H693" s="382"/>
      <c r="I693" s="383"/>
      <c r="J693" s="380"/>
      <c r="K693" s="380"/>
      <c r="L693" s="380"/>
      <c r="M693" s="380"/>
      <c r="N693" s="380"/>
      <c r="O693" s="380"/>
      <c r="P693" s="380"/>
      <c r="Q693" s="380"/>
      <c r="R693" s="380"/>
      <c r="S693" s="380"/>
      <c r="T693" s="380"/>
      <c r="U693" s="380"/>
      <c r="V693" s="380"/>
      <c r="W693" s="380"/>
      <c r="X693" s="380"/>
      <c r="Y693" s="380"/>
      <c r="Z693" s="380"/>
      <c r="AA693" s="380"/>
      <c r="AB693" s="381"/>
      <c r="AC693" s="383"/>
      <c r="AD693" s="380"/>
      <c r="AE693" s="380"/>
      <c r="AF693" s="381"/>
    </row>
    <row r="694" spans="2:32" ht="20.25" customHeight="1">
      <c r="AC694" s="384"/>
      <c r="AF694" s="385"/>
    </row>
    <row r="695" spans="2:32" ht="20.25" customHeight="1">
      <c r="AC695" s="384"/>
      <c r="AF695" s="385"/>
    </row>
    <row r="696" spans="2:32" ht="20.25" customHeight="1">
      <c r="AC696" s="384"/>
      <c r="AF696" s="385"/>
    </row>
    <row r="697" spans="2:32" ht="20.25" customHeight="1">
      <c r="AC697" s="384"/>
      <c r="AF697" s="385"/>
    </row>
    <row r="698" spans="2:32" ht="20.25" customHeight="1">
      <c r="AC698" s="384"/>
      <c r="AF698" s="385"/>
    </row>
    <row r="699" spans="2:32" ht="20.25" customHeight="1">
      <c r="AC699" s="384"/>
      <c r="AF699" s="385"/>
    </row>
    <row r="700" spans="2:32" ht="20.25" customHeight="1">
      <c r="AC700" s="384"/>
      <c r="AF700" s="385"/>
    </row>
    <row r="701" spans="2:32" ht="20.25" customHeight="1">
      <c r="AC701" s="384"/>
      <c r="AF701" s="385"/>
    </row>
    <row r="702" spans="2:32" ht="20.25" customHeight="1">
      <c r="AC702" s="384"/>
      <c r="AF702" s="385"/>
    </row>
    <row r="703" spans="2:32" ht="20.25" customHeight="1">
      <c r="AC703" s="384"/>
      <c r="AF703" s="385"/>
    </row>
    <row r="704" spans="2:32" ht="20.25" customHeight="1">
      <c r="AC704" s="384"/>
      <c r="AF704" s="385"/>
    </row>
    <row r="705" spans="1:32" ht="20.25" customHeight="1">
      <c r="AC705" s="384"/>
      <c r="AF705" s="385"/>
    </row>
    <row r="706" spans="1:32" ht="20.25" customHeight="1">
      <c r="AC706" s="384"/>
      <c r="AF706" s="385"/>
    </row>
    <row r="707" spans="1:32" ht="20.25" customHeight="1">
      <c r="AC707" s="384"/>
      <c r="AF707" s="385"/>
    </row>
    <row r="708" spans="1:32" ht="20.25" customHeight="1">
      <c r="AC708" s="384"/>
      <c r="AF708" s="385"/>
    </row>
    <row r="709" spans="1:32" ht="20.25" customHeight="1">
      <c r="A709" s="379"/>
      <c r="AC709" s="384"/>
      <c r="AF709" s="385"/>
    </row>
    <row r="710" spans="1:32" ht="20.25" customHeight="1">
      <c r="AC710" s="384"/>
      <c r="AF710" s="385"/>
    </row>
    <row r="711" spans="1:32" ht="20.25" customHeight="1">
      <c r="AC711" s="384"/>
      <c r="AF711" s="385"/>
    </row>
    <row r="712" spans="1:32" ht="20.25" customHeight="1">
      <c r="AC712" s="384"/>
      <c r="AF712" s="385"/>
    </row>
    <row r="713" spans="1:32" ht="20.25" customHeight="1">
      <c r="AC713" s="384"/>
      <c r="AF713" s="385"/>
    </row>
    <row r="714" spans="1:32" ht="20.25" customHeight="1">
      <c r="AC714" s="384"/>
      <c r="AF714" s="385"/>
    </row>
    <row r="715" spans="1:32" ht="20.25" customHeight="1">
      <c r="AC715" s="384"/>
      <c r="AF715" s="385"/>
    </row>
    <row r="716" spans="1:32" ht="20.25" customHeight="1">
      <c r="AC716" s="384"/>
      <c r="AF716" s="385"/>
    </row>
    <row r="717" spans="1:32" ht="20.25" customHeight="1">
      <c r="AC717" s="384"/>
      <c r="AF717" s="385"/>
    </row>
    <row r="718" spans="1:32" ht="20.25" customHeight="1">
      <c r="AC718" s="384"/>
      <c r="AF718" s="385"/>
    </row>
    <row r="719" spans="1:32" ht="20.25" customHeight="1">
      <c r="AC719" s="384"/>
      <c r="AF719" s="385"/>
    </row>
    <row r="720" spans="1:32" ht="20.25" customHeight="1">
      <c r="AC720" s="384"/>
      <c r="AF720" s="385"/>
    </row>
    <row r="721" spans="2:32" ht="20.25" customHeight="1">
      <c r="AC721" s="384"/>
      <c r="AF721" s="385"/>
    </row>
    <row r="722" spans="2:32" ht="20.25" customHeight="1">
      <c r="AC722" s="384"/>
      <c r="AF722" s="385"/>
    </row>
    <row r="723" spans="2:32" ht="20.25" customHeight="1">
      <c r="AC723" s="384"/>
      <c r="AF723" s="385"/>
    </row>
    <row r="724" spans="2:32" ht="20.25" customHeight="1">
      <c r="AC724" s="384"/>
      <c r="AF724" s="385"/>
    </row>
    <row r="725" spans="2:32" ht="20.25" customHeight="1">
      <c r="AC725" s="384"/>
      <c r="AF725" s="385"/>
    </row>
    <row r="726" spans="2:32" ht="20.25" customHeight="1">
      <c r="AC726" s="384"/>
      <c r="AF726" s="385"/>
    </row>
    <row r="727" spans="2:32" ht="20.25" customHeight="1">
      <c r="AC727" s="384"/>
      <c r="AF727" s="385"/>
    </row>
    <row r="728" spans="2:32" ht="20.25" customHeight="1">
      <c r="H728" s="378"/>
      <c r="AC728" s="384"/>
      <c r="AF728" s="385"/>
    </row>
    <row r="729" spans="2:32" ht="20.25" customHeight="1">
      <c r="H729" s="378"/>
      <c r="AC729" s="384"/>
      <c r="AF729" s="385"/>
    </row>
    <row r="730" spans="2:32" ht="20.25" customHeight="1">
      <c r="H730" s="378"/>
      <c r="AC730" s="384"/>
      <c r="AF730" s="385"/>
    </row>
    <row r="731" spans="2:32" ht="20.25" customHeight="1">
      <c r="H731" s="378"/>
      <c r="AC731" s="384"/>
      <c r="AF731" s="385"/>
    </row>
    <row r="732" spans="2:32" ht="20.25" customHeight="1">
      <c r="H732" s="378"/>
      <c r="AC732" s="384"/>
      <c r="AF732" s="385"/>
    </row>
    <row r="733" spans="2:32" ht="20.25" customHeight="1">
      <c r="B733" s="380"/>
      <c r="C733" s="380"/>
      <c r="D733" s="380"/>
      <c r="E733" s="380"/>
      <c r="F733" s="380"/>
      <c r="G733" s="381"/>
      <c r="H733" s="382"/>
      <c r="I733" s="383"/>
      <c r="J733" s="380"/>
      <c r="K733" s="380"/>
      <c r="L733" s="380"/>
      <c r="M733" s="380"/>
      <c r="N733" s="380"/>
      <c r="O733" s="380"/>
      <c r="P733" s="380"/>
      <c r="Q733" s="380"/>
      <c r="R733" s="380"/>
      <c r="S733" s="380"/>
      <c r="T733" s="380"/>
      <c r="U733" s="380"/>
      <c r="V733" s="380"/>
      <c r="W733" s="380"/>
      <c r="X733" s="380"/>
      <c r="Y733" s="380"/>
      <c r="Z733" s="380"/>
      <c r="AA733" s="380"/>
      <c r="AB733" s="381"/>
      <c r="AC733" s="383"/>
      <c r="AD733" s="380"/>
      <c r="AE733" s="380"/>
      <c r="AF733" s="381"/>
    </row>
    <row r="734" spans="2:32" ht="20.25" customHeight="1">
      <c r="AC734" s="384"/>
      <c r="AF734" s="385"/>
    </row>
    <row r="735" spans="2:32" ht="20.25" customHeight="1">
      <c r="AC735" s="384"/>
      <c r="AF735" s="385"/>
    </row>
    <row r="736" spans="2:32" ht="20.25" customHeight="1">
      <c r="AC736" s="384"/>
      <c r="AF736" s="385"/>
    </row>
    <row r="737" spans="1:32" ht="20.25" customHeight="1">
      <c r="AC737" s="384"/>
      <c r="AF737" s="385"/>
    </row>
    <row r="738" spans="1:32" ht="20.25" customHeight="1">
      <c r="AC738" s="384"/>
      <c r="AF738" s="385"/>
    </row>
    <row r="739" spans="1:32" ht="20.25" customHeight="1">
      <c r="AC739" s="384"/>
      <c r="AF739" s="385"/>
    </row>
    <row r="740" spans="1:32" ht="20.25" customHeight="1">
      <c r="AC740" s="384"/>
      <c r="AF740" s="385"/>
    </row>
    <row r="741" spans="1:32" ht="20.25" customHeight="1">
      <c r="AC741" s="384"/>
      <c r="AF741" s="385"/>
    </row>
    <row r="742" spans="1:32" ht="20.25" customHeight="1">
      <c r="AC742" s="384"/>
      <c r="AF742" s="385"/>
    </row>
    <row r="743" spans="1:32" ht="20.25" customHeight="1">
      <c r="AC743" s="384"/>
      <c r="AF743" s="385"/>
    </row>
    <row r="744" spans="1:32" ht="20.25" customHeight="1">
      <c r="AC744" s="384"/>
      <c r="AF744" s="385"/>
    </row>
    <row r="745" spans="1:32" ht="20.25" customHeight="1">
      <c r="AC745" s="384"/>
      <c r="AF745" s="385"/>
    </row>
    <row r="746" spans="1:32" ht="20.25" customHeight="1">
      <c r="AC746" s="384"/>
      <c r="AF746" s="385"/>
    </row>
    <row r="747" spans="1:32" ht="20.25" customHeight="1">
      <c r="AC747" s="384"/>
      <c r="AF747" s="385"/>
    </row>
    <row r="748" spans="1:32" ht="20.25" customHeight="1">
      <c r="AC748" s="384"/>
      <c r="AF748" s="385"/>
    </row>
    <row r="749" spans="1:32" ht="20.25" customHeight="1">
      <c r="A749" s="379"/>
      <c r="AC749" s="384"/>
      <c r="AF749" s="385"/>
    </row>
    <row r="750" spans="1:32" ht="20.25" customHeight="1">
      <c r="AC750" s="384"/>
      <c r="AF750" s="385"/>
    </row>
    <row r="751" spans="1:32" ht="20.25" customHeight="1">
      <c r="AC751" s="384"/>
      <c r="AF751" s="385"/>
    </row>
    <row r="752" spans="1:32" ht="20.25" customHeight="1">
      <c r="AC752" s="384"/>
      <c r="AF752" s="385"/>
    </row>
    <row r="753" spans="8:32" ht="20.25" customHeight="1">
      <c r="AC753" s="384"/>
      <c r="AF753" s="385"/>
    </row>
    <row r="754" spans="8:32" ht="20.25" customHeight="1">
      <c r="AC754" s="384"/>
      <c r="AF754" s="385"/>
    </row>
    <row r="755" spans="8:32" ht="20.25" customHeight="1">
      <c r="AC755" s="384"/>
      <c r="AF755" s="385"/>
    </row>
    <row r="756" spans="8:32" ht="20.25" customHeight="1">
      <c r="AC756" s="384"/>
      <c r="AF756" s="385"/>
    </row>
    <row r="757" spans="8:32" ht="20.25" customHeight="1">
      <c r="AC757" s="384"/>
      <c r="AF757" s="385"/>
    </row>
    <row r="758" spans="8:32" ht="20.25" customHeight="1">
      <c r="AC758" s="384"/>
      <c r="AF758" s="385"/>
    </row>
    <row r="759" spans="8:32" ht="20.25" customHeight="1">
      <c r="AC759" s="384"/>
      <c r="AF759" s="385"/>
    </row>
    <row r="760" spans="8:32" ht="20.25" customHeight="1">
      <c r="AC760" s="384"/>
      <c r="AF760" s="385"/>
    </row>
    <row r="761" spans="8:32" ht="20.25" customHeight="1">
      <c r="AC761" s="384"/>
      <c r="AF761" s="385"/>
    </row>
    <row r="762" spans="8:32" ht="20.25" customHeight="1">
      <c r="AC762" s="384"/>
      <c r="AF762" s="385"/>
    </row>
    <row r="763" spans="8:32" ht="20.25" customHeight="1">
      <c r="AC763" s="384"/>
      <c r="AF763" s="385"/>
    </row>
    <row r="764" spans="8:32" ht="20.25" customHeight="1">
      <c r="AC764" s="384"/>
      <c r="AF764" s="385"/>
    </row>
    <row r="765" spans="8:32" ht="20.25" customHeight="1">
      <c r="AC765" s="384"/>
      <c r="AF765" s="385"/>
    </row>
    <row r="766" spans="8:32" ht="20.25" customHeight="1">
      <c r="AC766" s="384"/>
      <c r="AF766" s="385"/>
    </row>
    <row r="767" spans="8:32" ht="20.25" customHeight="1">
      <c r="AC767" s="384"/>
      <c r="AF767" s="385"/>
    </row>
    <row r="768" spans="8:32" ht="20.25" customHeight="1">
      <c r="H768" s="378"/>
      <c r="AC768" s="384"/>
      <c r="AF768" s="385"/>
    </row>
    <row r="769" spans="2:32" ht="20.25" customHeight="1">
      <c r="H769" s="378"/>
      <c r="AC769" s="384"/>
      <c r="AF769" s="385"/>
    </row>
    <row r="770" spans="2:32" ht="20.25" customHeight="1">
      <c r="H770" s="378"/>
      <c r="AC770" s="384"/>
      <c r="AF770" s="385"/>
    </row>
    <row r="771" spans="2:32" ht="20.25" customHeight="1">
      <c r="H771" s="378"/>
      <c r="AC771" s="384"/>
      <c r="AF771" s="385"/>
    </row>
    <row r="772" spans="2:32" ht="20.25" customHeight="1">
      <c r="H772" s="378"/>
      <c r="AC772" s="384"/>
      <c r="AF772" s="385"/>
    </row>
    <row r="773" spans="2:32" ht="20.25" customHeight="1">
      <c r="B773" s="380"/>
      <c r="C773" s="380"/>
      <c r="D773" s="380"/>
      <c r="E773" s="380"/>
      <c r="F773" s="380"/>
      <c r="G773" s="381"/>
      <c r="H773" s="382"/>
      <c r="I773" s="383"/>
      <c r="J773" s="380"/>
      <c r="K773" s="380"/>
      <c r="L773" s="380"/>
      <c r="M773" s="380"/>
      <c r="N773" s="380"/>
      <c r="O773" s="380"/>
      <c r="P773" s="380"/>
      <c r="Q773" s="380"/>
      <c r="R773" s="380"/>
      <c r="S773" s="380"/>
      <c r="T773" s="380"/>
      <c r="U773" s="380"/>
      <c r="V773" s="380"/>
      <c r="W773" s="380"/>
      <c r="X773" s="380"/>
      <c r="Y773" s="380"/>
      <c r="Z773" s="380"/>
      <c r="AA773" s="380"/>
      <c r="AB773" s="381"/>
      <c r="AC773" s="383"/>
      <c r="AD773" s="380"/>
      <c r="AE773" s="380"/>
      <c r="AF773" s="381"/>
    </row>
    <row r="774" spans="2:32" ht="20.25" customHeight="1">
      <c r="AC774" s="384"/>
      <c r="AF774" s="385"/>
    </row>
    <row r="775" spans="2:32" ht="20.25" customHeight="1">
      <c r="AC775" s="384"/>
      <c r="AF775" s="385"/>
    </row>
    <row r="776" spans="2:32" ht="20.25" customHeight="1">
      <c r="AC776" s="384"/>
      <c r="AF776" s="385"/>
    </row>
    <row r="777" spans="2:32" ht="20.25" customHeight="1">
      <c r="AC777" s="384"/>
      <c r="AF777" s="385"/>
    </row>
    <row r="778" spans="2:32" ht="20.25" customHeight="1">
      <c r="AC778" s="384"/>
      <c r="AF778" s="385"/>
    </row>
    <row r="779" spans="2:32" ht="20.25" customHeight="1">
      <c r="AC779" s="384"/>
      <c r="AF779" s="385"/>
    </row>
    <row r="780" spans="2:32" ht="20.25" customHeight="1">
      <c r="AC780" s="384"/>
      <c r="AF780" s="385"/>
    </row>
    <row r="781" spans="2:32" ht="20.25" customHeight="1">
      <c r="AC781" s="384"/>
      <c r="AF781" s="385"/>
    </row>
    <row r="782" spans="2:32" ht="20.25" customHeight="1">
      <c r="AC782" s="384"/>
      <c r="AF782" s="385"/>
    </row>
    <row r="783" spans="2:32" ht="20.25" customHeight="1">
      <c r="AC783" s="384"/>
      <c r="AF783" s="385"/>
    </row>
    <row r="784" spans="2:32" ht="20.25" customHeight="1">
      <c r="AC784" s="384"/>
      <c r="AF784" s="385"/>
    </row>
    <row r="785" spans="1:32" ht="20.25" customHeight="1">
      <c r="AC785" s="384"/>
      <c r="AF785" s="385"/>
    </row>
    <row r="786" spans="1:32" ht="20.25" customHeight="1">
      <c r="AC786" s="384"/>
      <c r="AF786" s="385"/>
    </row>
    <row r="787" spans="1:32" ht="20.25" customHeight="1">
      <c r="AC787" s="384"/>
      <c r="AF787" s="385"/>
    </row>
    <row r="788" spans="1:32" ht="20.25" customHeight="1">
      <c r="AC788" s="384"/>
      <c r="AF788" s="385"/>
    </row>
    <row r="789" spans="1:32" ht="20.25" customHeight="1">
      <c r="A789" s="379"/>
      <c r="AC789" s="384"/>
      <c r="AF789" s="385"/>
    </row>
    <row r="790" spans="1:32" ht="20.25" customHeight="1">
      <c r="AC790" s="384"/>
      <c r="AF790" s="385"/>
    </row>
    <row r="791" spans="1:32" ht="20.25" customHeight="1">
      <c r="AC791" s="384"/>
      <c r="AF791" s="385"/>
    </row>
    <row r="792" spans="1:32" ht="20.25" customHeight="1">
      <c r="AC792" s="384"/>
      <c r="AF792" s="385"/>
    </row>
    <row r="793" spans="1:32" ht="20.25" customHeight="1">
      <c r="AC793" s="384"/>
      <c r="AF793" s="385"/>
    </row>
    <row r="794" spans="1:32" ht="20.25" customHeight="1">
      <c r="AC794" s="384"/>
      <c r="AF794" s="385"/>
    </row>
    <row r="795" spans="1:32" ht="20.25" customHeight="1">
      <c r="AC795" s="384"/>
      <c r="AF795" s="385"/>
    </row>
    <row r="796" spans="1:32" ht="20.25" customHeight="1">
      <c r="AC796" s="384"/>
      <c r="AF796" s="385"/>
    </row>
    <row r="797" spans="1:32" ht="20.25" customHeight="1">
      <c r="H797" s="378"/>
      <c r="AC797" s="384"/>
      <c r="AF797" s="385"/>
    </row>
    <row r="798" spans="1:32" ht="20.25" customHeight="1">
      <c r="H798" s="378"/>
      <c r="AC798" s="384"/>
      <c r="AF798" s="385"/>
    </row>
    <row r="799" spans="1:32" ht="20.25" customHeight="1">
      <c r="H799" s="378"/>
      <c r="AC799" s="384"/>
      <c r="AF799" s="385"/>
    </row>
    <row r="800" spans="1:32" ht="20.25" customHeight="1">
      <c r="H800" s="378"/>
      <c r="AC800" s="384"/>
      <c r="AF800" s="385"/>
    </row>
    <row r="801" spans="2:32" ht="20.25" customHeight="1">
      <c r="H801" s="378"/>
      <c r="AC801" s="384"/>
      <c r="AF801" s="385"/>
    </row>
    <row r="802" spans="2:32" ht="20.25" customHeight="1">
      <c r="B802" s="380"/>
      <c r="C802" s="380"/>
      <c r="D802" s="380"/>
      <c r="E802" s="380"/>
      <c r="F802" s="380"/>
      <c r="G802" s="381"/>
      <c r="H802" s="382"/>
      <c r="I802" s="383"/>
      <c r="J802" s="380"/>
      <c r="K802" s="380"/>
      <c r="L802" s="380"/>
      <c r="M802" s="380"/>
      <c r="N802" s="380"/>
      <c r="O802" s="380"/>
      <c r="P802" s="380"/>
      <c r="Q802" s="380"/>
      <c r="R802" s="380"/>
      <c r="S802" s="380"/>
      <c r="T802" s="380"/>
      <c r="U802" s="380"/>
      <c r="V802" s="380"/>
      <c r="W802" s="380"/>
      <c r="X802" s="380"/>
      <c r="Y802" s="380"/>
      <c r="Z802" s="380"/>
      <c r="AA802" s="380"/>
      <c r="AB802" s="381"/>
      <c r="AC802" s="383"/>
      <c r="AD802" s="380"/>
      <c r="AE802" s="380"/>
      <c r="AF802" s="381"/>
    </row>
    <row r="818" spans="1:1" ht="20.25" customHeight="1">
      <c r="A818" s="379"/>
    </row>
  </sheetData>
  <mergeCells count="5">
    <mergeCell ref="B4:G4"/>
    <mergeCell ref="B8:K8"/>
    <mergeCell ref="B9:G9"/>
    <mergeCell ref="B18:G18"/>
    <mergeCell ref="B19:G19"/>
  </mergeCells>
  <phoneticPr fontId="2"/>
  <printOptions horizontalCentered="1"/>
  <pageMargins left="0.23622047244094491" right="0.23622047244094491" top="0.74803149606299213" bottom="0.74803149606299213" header="0.31496062992125984" footer="0.31496062992125984"/>
  <pageSetup paperSize="9" scale="59" fitToHeight="0" orientation="landscape" cellComments="asDisplayed" r:id="rId1"/>
  <headerFooter alignWithMargins="0"/>
  <colBreaks count="1" manualBreakCount="1">
    <brk id="1"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F969"/>
  <sheetViews>
    <sheetView view="pageBreakPreview" zoomScale="85" zoomScaleNormal="100" zoomScaleSheetLayoutView="85" workbookViewId="0">
      <selection activeCell="B6" sqref="B6"/>
    </sheetView>
  </sheetViews>
  <sheetFormatPr defaultColWidth="4" defaultRowHeight="17.25"/>
  <cols>
    <col min="1" max="1" width="1.5" style="387" customWidth="1"/>
    <col min="2" max="12" width="3.25" style="387" customWidth="1"/>
    <col min="13" max="13" width="13" style="387" customWidth="1"/>
    <col min="14" max="14" width="4.125" style="387" bestFit="1" customWidth="1"/>
    <col min="15" max="32" width="3.25" style="387" customWidth="1"/>
    <col min="33" max="33" width="1.5" style="387" customWidth="1"/>
    <col min="34" max="36" width="3.25" style="387" customWidth="1"/>
    <col min="37" max="16384" width="4" style="387"/>
  </cols>
  <sheetData>
    <row r="2" spans="1:32">
      <c r="B2" s="387" t="s">
        <v>469</v>
      </c>
    </row>
    <row r="4" spans="1:32">
      <c r="W4" s="388" t="s">
        <v>470</v>
      </c>
      <c r="X4" s="942"/>
      <c r="Y4" s="942"/>
      <c r="Z4" s="389" t="s">
        <v>471</v>
      </c>
      <c r="AA4" s="942"/>
      <c r="AB4" s="942"/>
      <c r="AC4" s="389" t="s">
        <v>472</v>
      </c>
      <c r="AD4" s="942"/>
      <c r="AE4" s="942"/>
      <c r="AF4" s="389" t="s">
        <v>473</v>
      </c>
    </row>
    <row r="5" spans="1:32">
      <c r="B5" s="943" t="s">
        <v>1115</v>
      </c>
      <c r="C5" s="943"/>
      <c r="D5" s="943"/>
      <c r="E5" s="943"/>
      <c r="F5" s="943"/>
      <c r="G5" s="943"/>
      <c r="H5" s="943"/>
      <c r="I5" s="943"/>
      <c r="J5" s="943"/>
      <c r="K5" s="389" t="s">
        <v>474</v>
      </c>
    </row>
    <row r="6" spans="1:32">
      <c r="B6" s="389"/>
      <c r="C6" s="389"/>
      <c r="D6" s="389"/>
      <c r="E6" s="389"/>
      <c r="F6" s="389"/>
      <c r="G6" s="389"/>
      <c r="H6" s="389"/>
      <c r="I6" s="389"/>
      <c r="J6" s="389"/>
      <c r="K6" s="389"/>
    </row>
    <row r="7" spans="1:32">
      <c r="S7" s="388" t="s">
        <v>475</v>
      </c>
      <c r="T7" s="943"/>
      <c r="U7" s="943"/>
      <c r="V7" s="943"/>
      <c r="W7" s="943"/>
      <c r="X7" s="943"/>
      <c r="Y7" s="943"/>
      <c r="Z7" s="943"/>
      <c r="AA7" s="943"/>
      <c r="AB7" s="943"/>
      <c r="AC7" s="943"/>
      <c r="AD7" s="943"/>
      <c r="AE7" s="943"/>
      <c r="AF7" s="943"/>
    </row>
    <row r="9" spans="1:32" ht="20.25" customHeight="1">
      <c r="B9" s="922" t="s">
        <v>476</v>
      </c>
      <c r="C9" s="922"/>
      <c r="D9" s="922"/>
      <c r="E9" s="922"/>
      <c r="F9" s="922"/>
      <c r="G9" s="922"/>
      <c r="H9" s="922"/>
      <c r="I9" s="922"/>
      <c r="J9" s="922"/>
      <c r="K9" s="922"/>
      <c r="L9" s="922"/>
      <c r="M9" s="922"/>
      <c r="N9" s="922"/>
      <c r="O9" s="922"/>
      <c r="P9" s="922"/>
      <c r="Q9" s="922"/>
      <c r="R9" s="922"/>
      <c r="S9" s="922"/>
      <c r="T9" s="922"/>
      <c r="U9" s="922"/>
      <c r="V9" s="922"/>
      <c r="W9" s="922"/>
      <c r="X9" s="922"/>
      <c r="Y9" s="922"/>
      <c r="Z9" s="922"/>
      <c r="AA9" s="922"/>
      <c r="AB9" s="922"/>
      <c r="AC9" s="922"/>
      <c r="AD9" s="922"/>
      <c r="AE9" s="922"/>
      <c r="AF9" s="922"/>
    </row>
    <row r="10" spans="1:32" ht="20.25" customHeight="1">
      <c r="B10" s="922"/>
      <c r="C10" s="922"/>
      <c r="D10" s="922"/>
      <c r="E10" s="922"/>
      <c r="F10" s="922"/>
      <c r="G10" s="922"/>
      <c r="H10" s="922"/>
      <c r="I10" s="922"/>
      <c r="J10" s="922"/>
      <c r="K10" s="922"/>
      <c r="L10" s="922"/>
      <c r="M10" s="922"/>
      <c r="N10" s="922"/>
      <c r="O10" s="922"/>
      <c r="P10" s="922"/>
      <c r="Q10" s="922"/>
      <c r="R10" s="922"/>
      <c r="S10" s="922"/>
      <c r="T10" s="922"/>
      <c r="U10" s="922"/>
      <c r="V10" s="922"/>
      <c r="W10" s="922"/>
      <c r="X10" s="922"/>
      <c r="Y10" s="922"/>
      <c r="Z10" s="922"/>
      <c r="AA10" s="922"/>
      <c r="AB10" s="922"/>
      <c r="AC10" s="922"/>
      <c r="AD10" s="922"/>
      <c r="AE10" s="922"/>
      <c r="AF10" s="922"/>
    </row>
    <row r="11" spans="1:32">
      <c r="B11" s="390"/>
      <c r="C11" s="390"/>
      <c r="D11" s="390"/>
      <c r="E11" s="390"/>
      <c r="F11" s="390"/>
      <c r="G11" s="390"/>
      <c r="H11" s="390"/>
      <c r="I11" s="390"/>
      <c r="J11" s="390"/>
      <c r="K11" s="390"/>
      <c r="L11" s="390"/>
      <c r="M11" s="390"/>
      <c r="N11" s="390"/>
      <c r="O11" s="390"/>
      <c r="P11" s="390"/>
      <c r="Q11" s="390"/>
      <c r="R11" s="390"/>
      <c r="S11" s="390"/>
      <c r="T11" s="390"/>
      <c r="U11" s="390"/>
      <c r="V11" s="390"/>
      <c r="W11" s="390"/>
      <c r="X11" s="390"/>
      <c r="Y11" s="390"/>
      <c r="Z11" s="390"/>
      <c r="AA11" s="390"/>
    </row>
    <row r="12" spans="1:32">
      <c r="A12" s="387" t="s">
        <v>477</v>
      </c>
    </row>
    <row r="14" spans="1:32" ht="36" customHeight="1">
      <c r="R14" s="939" t="s">
        <v>478</v>
      </c>
      <c r="S14" s="940"/>
      <c r="T14" s="940"/>
      <c r="U14" s="940"/>
      <c r="V14" s="941"/>
      <c r="W14" s="391"/>
      <c r="X14" s="392"/>
      <c r="Y14" s="392"/>
      <c r="Z14" s="392"/>
      <c r="AA14" s="392"/>
      <c r="AB14" s="392"/>
      <c r="AC14" s="392"/>
      <c r="AD14" s="392"/>
      <c r="AE14" s="392"/>
      <c r="AF14" s="393"/>
    </row>
    <row r="15" spans="1:32" ht="13.5" customHeight="1"/>
    <row r="16" spans="1:32" s="394" customFormat="1" ht="34.5" customHeight="1">
      <c r="B16" s="939" t="s">
        <v>479</v>
      </c>
      <c r="C16" s="940"/>
      <c r="D16" s="940"/>
      <c r="E16" s="940"/>
      <c r="F16" s="940"/>
      <c r="G16" s="940"/>
      <c r="H16" s="940"/>
      <c r="I16" s="940"/>
      <c r="J16" s="940"/>
      <c r="K16" s="940"/>
      <c r="L16" s="941"/>
      <c r="M16" s="940" t="s">
        <v>480</v>
      </c>
      <c r="N16" s="941"/>
      <c r="O16" s="939" t="s">
        <v>481</v>
      </c>
      <c r="P16" s="940"/>
      <c r="Q16" s="940"/>
      <c r="R16" s="940"/>
      <c r="S16" s="940"/>
      <c r="T16" s="940"/>
      <c r="U16" s="940"/>
      <c r="V16" s="940"/>
      <c r="W16" s="940"/>
      <c r="X16" s="940"/>
      <c r="Y16" s="940"/>
      <c r="Z16" s="940"/>
      <c r="AA16" s="940"/>
      <c r="AB16" s="940"/>
      <c r="AC16" s="940"/>
      <c r="AD16" s="940"/>
      <c r="AE16" s="940"/>
      <c r="AF16" s="941"/>
    </row>
    <row r="17" spans="2:32" s="394" customFormat="1" ht="19.5" customHeight="1">
      <c r="B17" s="902" t="s">
        <v>482</v>
      </c>
      <c r="C17" s="903"/>
      <c r="D17" s="903"/>
      <c r="E17" s="903"/>
      <c r="F17" s="903"/>
      <c r="G17" s="903"/>
      <c r="H17" s="903"/>
      <c r="I17" s="903"/>
      <c r="J17" s="903"/>
      <c r="K17" s="903"/>
      <c r="L17" s="904"/>
      <c r="M17" s="395"/>
      <c r="N17" s="396" t="s">
        <v>483</v>
      </c>
      <c r="O17" s="911"/>
      <c r="P17" s="912"/>
      <c r="Q17" s="912"/>
      <c r="R17" s="912"/>
      <c r="S17" s="912"/>
      <c r="T17" s="912"/>
      <c r="U17" s="912"/>
      <c r="V17" s="912"/>
      <c r="W17" s="912"/>
      <c r="X17" s="912"/>
      <c r="Y17" s="912"/>
      <c r="Z17" s="912"/>
      <c r="AA17" s="912"/>
      <c r="AB17" s="912"/>
      <c r="AC17" s="912"/>
      <c r="AD17" s="912"/>
      <c r="AE17" s="912"/>
      <c r="AF17" s="913"/>
    </row>
    <row r="18" spans="2:32" s="394" customFormat="1" ht="19.5" customHeight="1">
      <c r="B18" s="905"/>
      <c r="C18" s="906"/>
      <c r="D18" s="906"/>
      <c r="E18" s="906"/>
      <c r="F18" s="906"/>
      <c r="G18" s="906"/>
      <c r="H18" s="906"/>
      <c r="I18" s="906"/>
      <c r="J18" s="906"/>
      <c r="K18" s="906"/>
      <c r="L18" s="907"/>
      <c r="M18" s="397"/>
      <c r="N18" s="398" t="s">
        <v>483</v>
      </c>
      <c r="O18" s="911"/>
      <c r="P18" s="912"/>
      <c r="Q18" s="912"/>
      <c r="R18" s="912"/>
      <c r="S18" s="912"/>
      <c r="T18" s="912"/>
      <c r="U18" s="912"/>
      <c r="V18" s="912"/>
      <c r="W18" s="912"/>
      <c r="X18" s="912"/>
      <c r="Y18" s="912"/>
      <c r="Z18" s="912"/>
      <c r="AA18" s="912"/>
      <c r="AB18" s="912"/>
      <c r="AC18" s="912"/>
      <c r="AD18" s="912"/>
      <c r="AE18" s="912"/>
      <c r="AF18" s="913"/>
    </row>
    <row r="19" spans="2:32" s="394" customFormat="1" ht="19.5" customHeight="1">
      <c r="B19" s="908"/>
      <c r="C19" s="909"/>
      <c r="D19" s="909"/>
      <c r="E19" s="909"/>
      <c r="F19" s="909"/>
      <c r="G19" s="909"/>
      <c r="H19" s="909"/>
      <c r="I19" s="909"/>
      <c r="J19" s="909"/>
      <c r="K19" s="909"/>
      <c r="L19" s="910"/>
      <c r="M19" s="397"/>
      <c r="N19" s="398" t="s">
        <v>483</v>
      </c>
      <c r="O19" s="911"/>
      <c r="P19" s="912"/>
      <c r="Q19" s="912"/>
      <c r="R19" s="912"/>
      <c r="S19" s="912"/>
      <c r="T19" s="912"/>
      <c r="U19" s="912"/>
      <c r="V19" s="912"/>
      <c r="W19" s="912"/>
      <c r="X19" s="912"/>
      <c r="Y19" s="912"/>
      <c r="Z19" s="912"/>
      <c r="AA19" s="912"/>
      <c r="AB19" s="912"/>
      <c r="AC19" s="912"/>
      <c r="AD19" s="912"/>
      <c r="AE19" s="912"/>
      <c r="AF19" s="913"/>
    </row>
    <row r="20" spans="2:32" s="394" customFormat="1" ht="19.5" customHeight="1">
      <c r="B20" s="902" t="s">
        <v>484</v>
      </c>
      <c r="C20" s="903"/>
      <c r="D20" s="903"/>
      <c r="E20" s="903"/>
      <c r="F20" s="903"/>
      <c r="G20" s="903"/>
      <c r="H20" s="903"/>
      <c r="I20" s="903"/>
      <c r="J20" s="903"/>
      <c r="K20" s="903"/>
      <c r="L20" s="904"/>
      <c r="M20" s="397"/>
      <c r="N20" s="399" t="s">
        <v>483</v>
      </c>
      <c r="O20" s="911"/>
      <c r="P20" s="912"/>
      <c r="Q20" s="912"/>
      <c r="R20" s="912"/>
      <c r="S20" s="912"/>
      <c r="T20" s="912"/>
      <c r="U20" s="912"/>
      <c r="V20" s="912"/>
      <c r="W20" s="912"/>
      <c r="X20" s="912"/>
      <c r="Y20" s="912"/>
      <c r="Z20" s="912"/>
      <c r="AA20" s="912"/>
      <c r="AB20" s="912"/>
      <c r="AC20" s="912"/>
      <c r="AD20" s="912"/>
      <c r="AE20" s="912"/>
      <c r="AF20" s="913"/>
    </row>
    <row r="21" spans="2:32" s="394" customFormat="1" ht="19.5" customHeight="1">
      <c r="B21" s="905"/>
      <c r="C21" s="906"/>
      <c r="D21" s="906"/>
      <c r="E21" s="906"/>
      <c r="F21" s="906"/>
      <c r="G21" s="906"/>
      <c r="H21" s="906"/>
      <c r="I21" s="906"/>
      <c r="J21" s="906"/>
      <c r="K21" s="906"/>
      <c r="L21" s="907"/>
      <c r="M21" s="397"/>
      <c r="N21" s="399" t="s">
        <v>483</v>
      </c>
      <c r="O21" s="911"/>
      <c r="P21" s="912"/>
      <c r="Q21" s="912"/>
      <c r="R21" s="912"/>
      <c r="S21" s="912"/>
      <c r="T21" s="912"/>
      <c r="U21" s="912"/>
      <c r="V21" s="912"/>
      <c r="W21" s="912"/>
      <c r="X21" s="912"/>
      <c r="Y21" s="912"/>
      <c r="Z21" s="912"/>
      <c r="AA21" s="912"/>
      <c r="AB21" s="912"/>
      <c r="AC21" s="912"/>
      <c r="AD21" s="912"/>
      <c r="AE21" s="912"/>
      <c r="AF21" s="913"/>
    </row>
    <row r="22" spans="2:32" s="394" customFormat="1" ht="19.5" customHeight="1">
      <c r="B22" s="908"/>
      <c r="C22" s="909"/>
      <c r="D22" s="909"/>
      <c r="E22" s="909"/>
      <c r="F22" s="909"/>
      <c r="G22" s="909"/>
      <c r="H22" s="909"/>
      <c r="I22" s="909"/>
      <c r="J22" s="909"/>
      <c r="K22" s="909"/>
      <c r="L22" s="910"/>
      <c r="M22" s="400"/>
      <c r="N22" s="401" t="s">
        <v>483</v>
      </c>
      <c r="O22" s="911"/>
      <c r="P22" s="912"/>
      <c r="Q22" s="912"/>
      <c r="R22" s="912"/>
      <c r="S22" s="912"/>
      <c r="T22" s="912"/>
      <c r="U22" s="912"/>
      <c r="V22" s="912"/>
      <c r="W22" s="912"/>
      <c r="X22" s="912"/>
      <c r="Y22" s="912"/>
      <c r="Z22" s="912"/>
      <c r="AA22" s="912"/>
      <c r="AB22" s="912"/>
      <c r="AC22" s="912"/>
      <c r="AD22" s="912"/>
      <c r="AE22" s="912"/>
      <c r="AF22" s="913"/>
    </row>
    <row r="23" spans="2:32" s="394" customFormat="1" ht="19.5" customHeight="1">
      <c r="B23" s="902" t="s">
        <v>485</v>
      </c>
      <c r="C23" s="903"/>
      <c r="D23" s="903"/>
      <c r="E23" s="903"/>
      <c r="F23" s="903"/>
      <c r="G23" s="903"/>
      <c r="H23" s="903"/>
      <c r="I23" s="903"/>
      <c r="J23" s="903"/>
      <c r="K23" s="903"/>
      <c r="L23" s="904"/>
      <c r="M23" s="397"/>
      <c r="N23" s="399" t="s">
        <v>483</v>
      </c>
      <c r="O23" s="911"/>
      <c r="P23" s="912"/>
      <c r="Q23" s="912"/>
      <c r="R23" s="912"/>
      <c r="S23" s="912"/>
      <c r="T23" s="912"/>
      <c r="U23" s="912"/>
      <c r="V23" s="912"/>
      <c r="W23" s="912"/>
      <c r="X23" s="912"/>
      <c r="Y23" s="912"/>
      <c r="Z23" s="912"/>
      <c r="AA23" s="912"/>
      <c r="AB23" s="912"/>
      <c r="AC23" s="912"/>
      <c r="AD23" s="912"/>
      <c r="AE23" s="912"/>
      <c r="AF23" s="913"/>
    </row>
    <row r="24" spans="2:32" s="394" customFormat="1" ht="19.5" customHeight="1">
      <c r="B24" s="905"/>
      <c r="C24" s="906"/>
      <c r="D24" s="906"/>
      <c r="E24" s="906"/>
      <c r="F24" s="906"/>
      <c r="G24" s="906"/>
      <c r="H24" s="906"/>
      <c r="I24" s="906"/>
      <c r="J24" s="906"/>
      <c r="K24" s="906"/>
      <c r="L24" s="907"/>
      <c r="M24" s="397"/>
      <c r="N24" s="399" t="s">
        <v>483</v>
      </c>
      <c r="O24" s="911"/>
      <c r="P24" s="912"/>
      <c r="Q24" s="912"/>
      <c r="R24" s="912"/>
      <c r="S24" s="912"/>
      <c r="T24" s="912"/>
      <c r="U24" s="912"/>
      <c r="V24" s="912"/>
      <c r="W24" s="912"/>
      <c r="X24" s="912"/>
      <c r="Y24" s="912"/>
      <c r="Z24" s="912"/>
      <c r="AA24" s="912"/>
      <c r="AB24" s="912"/>
      <c r="AC24" s="912"/>
      <c r="AD24" s="912"/>
      <c r="AE24" s="912"/>
      <c r="AF24" s="913"/>
    </row>
    <row r="25" spans="2:32" s="394" customFormat="1" ht="19.5" customHeight="1">
      <c r="B25" s="908"/>
      <c r="C25" s="909"/>
      <c r="D25" s="909"/>
      <c r="E25" s="909"/>
      <c r="F25" s="909"/>
      <c r="G25" s="909"/>
      <c r="H25" s="909"/>
      <c r="I25" s="909"/>
      <c r="J25" s="909"/>
      <c r="K25" s="909"/>
      <c r="L25" s="910"/>
      <c r="M25" s="400"/>
      <c r="N25" s="401" t="s">
        <v>483</v>
      </c>
      <c r="O25" s="911"/>
      <c r="P25" s="912"/>
      <c r="Q25" s="912"/>
      <c r="R25" s="912"/>
      <c r="S25" s="912"/>
      <c r="T25" s="912"/>
      <c r="U25" s="912"/>
      <c r="V25" s="912"/>
      <c r="W25" s="912"/>
      <c r="X25" s="912"/>
      <c r="Y25" s="912"/>
      <c r="Z25" s="912"/>
      <c r="AA25" s="912"/>
      <c r="AB25" s="912"/>
      <c r="AC25" s="912"/>
      <c r="AD25" s="912"/>
      <c r="AE25" s="912"/>
      <c r="AF25" s="913"/>
    </row>
    <row r="26" spans="2:32" s="394" customFormat="1" ht="19.5" customHeight="1">
      <c r="B26" s="902" t="s">
        <v>486</v>
      </c>
      <c r="C26" s="903"/>
      <c r="D26" s="903"/>
      <c r="E26" s="903"/>
      <c r="F26" s="903"/>
      <c r="G26" s="903"/>
      <c r="H26" s="903"/>
      <c r="I26" s="903"/>
      <c r="J26" s="903"/>
      <c r="K26" s="903"/>
      <c r="L26" s="904"/>
      <c r="M26" s="397"/>
      <c r="N26" s="399" t="s">
        <v>483</v>
      </c>
      <c r="O26" s="911"/>
      <c r="P26" s="912"/>
      <c r="Q26" s="912"/>
      <c r="R26" s="912"/>
      <c r="S26" s="912"/>
      <c r="T26" s="912"/>
      <c r="U26" s="912"/>
      <c r="V26" s="912"/>
      <c r="W26" s="912"/>
      <c r="X26" s="912"/>
      <c r="Y26" s="912"/>
      <c r="Z26" s="912"/>
      <c r="AA26" s="912"/>
      <c r="AB26" s="912"/>
      <c r="AC26" s="912"/>
      <c r="AD26" s="912"/>
      <c r="AE26" s="912"/>
      <c r="AF26" s="913"/>
    </row>
    <row r="27" spans="2:32" s="394" customFormat="1" ht="19.5" customHeight="1">
      <c r="B27" s="921"/>
      <c r="C27" s="922"/>
      <c r="D27" s="922"/>
      <c r="E27" s="922"/>
      <c r="F27" s="922"/>
      <c r="G27" s="922"/>
      <c r="H27" s="922"/>
      <c r="I27" s="922"/>
      <c r="J27" s="922"/>
      <c r="K27" s="922"/>
      <c r="L27" s="923"/>
      <c r="M27" s="397"/>
      <c r="N27" s="399" t="s">
        <v>483</v>
      </c>
      <c r="O27" s="911"/>
      <c r="P27" s="912"/>
      <c r="Q27" s="912"/>
      <c r="R27" s="912"/>
      <c r="S27" s="912"/>
      <c r="T27" s="912"/>
      <c r="U27" s="912"/>
      <c r="V27" s="912"/>
      <c r="W27" s="912"/>
      <c r="X27" s="912"/>
      <c r="Y27" s="912"/>
      <c r="Z27" s="912"/>
      <c r="AA27" s="912"/>
      <c r="AB27" s="912"/>
      <c r="AC27" s="912"/>
      <c r="AD27" s="912"/>
      <c r="AE27" s="912"/>
      <c r="AF27" s="913"/>
    </row>
    <row r="28" spans="2:32" s="394" customFormat="1" ht="19.5" customHeight="1">
      <c r="B28" s="924"/>
      <c r="C28" s="925"/>
      <c r="D28" s="925"/>
      <c r="E28" s="925"/>
      <c r="F28" s="925"/>
      <c r="G28" s="925"/>
      <c r="H28" s="925"/>
      <c r="I28" s="925"/>
      <c r="J28" s="925"/>
      <c r="K28" s="925"/>
      <c r="L28" s="926"/>
      <c r="M28" s="400"/>
      <c r="N28" s="401" t="s">
        <v>483</v>
      </c>
      <c r="O28" s="911"/>
      <c r="P28" s="912"/>
      <c r="Q28" s="912"/>
      <c r="R28" s="912"/>
      <c r="S28" s="912"/>
      <c r="T28" s="912"/>
      <c r="U28" s="912"/>
      <c r="V28" s="912"/>
      <c r="W28" s="912"/>
      <c r="X28" s="912"/>
      <c r="Y28" s="912"/>
      <c r="Z28" s="912"/>
      <c r="AA28" s="912"/>
      <c r="AB28" s="912"/>
      <c r="AC28" s="912"/>
      <c r="AD28" s="912"/>
      <c r="AE28" s="912"/>
      <c r="AF28" s="913"/>
    </row>
    <row r="29" spans="2:32" s="394" customFormat="1" ht="19.5" customHeight="1">
      <c r="B29" s="902" t="s">
        <v>487</v>
      </c>
      <c r="C29" s="903"/>
      <c r="D29" s="903"/>
      <c r="E29" s="903"/>
      <c r="F29" s="903"/>
      <c r="G29" s="903"/>
      <c r="H29" s="903"/>
      <c r="I29" s="903"/>
      <c r="J29" s="903"/>
      <c r="K29" s="903"/>
      <c r="L29" s="904"/>
      <c r="M29" s="397"/>
      <c r="N29" s="399" t="s">
        <v>483</v>
      </c>
      <c r="O29" s="911"/>
      <c r="P29" s="912"/>
      <c r="Q29" s="912"/>
      <c r="R29" s="912"/>
      <c r="S29" s="912"/>
      <c r="T29" s="912"/>
      <c r="U29" s="912"/>
      <c r="V29" s="912"/>
      <c r="W29" s="912"/>
      <c r="X29" s="912"/>
      <c r="Y29" s="912"/>
      <c r="Z29" s="912"/>
      <c r="AA29" s="912"/>
      <c r="AB29" s="912"/>
      <c r="AC29" s="912"/>
      <c r="AD29" s="912"/>
      <c r="AE29" s="912"/>
      <c r="AF29" s="913"/>
    </row>
    <row r="30" spans="2:32" s="394" customFormat="1" ht="19.5" customHeight="1">
      <c r="B30" s="905"/>
      <c r="C30" s="906"/>
      <c r="D30" s="906"/>
      <c r="E30" s="906"/>
      <c r="F30" s="906"/>
      <c r="G30" s="906"/>
      <c r="H30" s="906"/>
      <c r="I30" s="906"/>
      <c r="J30" s="906"/>
      <c r="K30" s="906"/>
      <c r="L30" s="907"/>
      <c r="M30" s="397"/>
      <c r="N30" s="399" t="s">
        <v>483</v>
      </c>
      <c r="O30" s="911"/>
      <c r="P30" s="912"/>
      <c r="Q30" s="912"/>
      <c r="R30" s="912"/>
      <c r="S30" s="912"/>
      <c r="T30" s="912"/>
      <c r="U30" s="912"/>
      <c r="V30" s="912"/>
      <c r="W30" s="912"/>
      <c r="X30" s="912"/>
      <c r="Y30" s="912"/>
      <c r="Z30" s="912"/>
      <c r="AA30" s="912"/>
      <c r="AB30" s="912"/>
      <c r="AC30" s="912"/>
      <c r="AD30" s="912"/>
      <c r="AE30" s="912"/>
      <c r="AF30" s="913"/>
    </row>
    <row r="31" spans="2:32" s="394" customFormat="1" ht="19.5" customHeight="1">
      <c r="B31" s="908"/>
      <c r="C31" s="909"/>
      <c r="D31" s="909"/>
      <c r="E31" s="909"/>
      <c r="F31" s="909"/>
      <c r="G31" s="909"/>
      <c r="H31" s="909"/>
      <c r="I31" s="909"/>
      <c r="J31" s="909"/>
      <c r="K31" s="909"/>
      <c r="L31" s="910"/>
      <c r="M31" s="400"/>
      <c r="N31" s="401" t="s">
        <v>483</v>
      </c>
      <c r="O31" s="911"/>
      <c r="P31" s="912"/>
      <c r="Q31" s="912"/>
      <c r="R31" s="912"/>
      <c r="S31" s="912"/>
      <c r="T31" s="912"/>
      <c r="U31" s="912"/>
      <c r="V31" s="912"/>
      <c r="W31" s="912"/>
      <c r="X31" s="912"/>
      <c r="Y31" s="912"/>
      <c r="Z31" s="912"/>
      <c r="AA31" s="912"/>
      <c r="AB31" s="912"/>
      <c r="AC31" s="912"/>
      <c r="AD31" s="912"/>
      <c r="AE31" s="912"/>
      <c r="AF31" s="913"/>
    </row>
    <row r="32" spans="2:32" s="394" customFormat="1" ht="19.5" customHeight="1">
      <c r="B32" s="902" t="s">
        <v>488</v>
      </c>
      <c r="C32" s="903"/>
      <c r="D32" s="903"/>
      <c r="E32" s="903"/>
      <c r="F32" s="903"/>
      <c r="G32" s="903"/>
      <c r="H32" s="903"/>
      <c r="I32" s="903"/>
      <c r="J32" s="903"/>
      <c r="K32" s="903"/>
      <c r="L32" s="904"/>
      <c r="M32" s="397"/>
      <c r="N32" s="399" t="s">
        <v>483</v>
      </c>
      <c r="O32" s="911"/>
      <c r="P32" s="912"/>
      <c r="Q32" s="912"/>
      <c r="R32" s="912"/>
      <c r="S32" s="912"/>
      <c r="T32" s="912"/>
      <c r="U32" s="912"/>
      <c r="V32" s="912"/>
      <c r="W32" s="912"/>
      <c r="X32" s="912"/>
      <c r="Y32" s="912"/>
      <c r="Z32" s="912"/>
      <c r="AA32" s="912"/>
      <c r="AB32" s="912"/>
      <c r="AC32" s="912"/>
      <c r="AD32" s="912"/>
      <c r="AE32" s="912"/>
      <c r="AF32" s="913"/>
    </row>
    <row r="33" spans="1:32" s="394" customFormat="1" ht="19.5" customHeight="1">
      <c r="B33" s="921"/>
      <c r="C33" s="922"/>
      <c r="D33" s="922"/>
      <c r="E33" s="922"/>
      <c r="F33" s="922"/>
      <c r="G33" s="922"/>
      <c r="H33" s="922"/>
      <c r="I33" s="922"/>
      <c r="J33" s="922"/>
      <c r="K33" s="922"/>
      <c r="L33" s="923"/>
      <c r="M33" s="397"/>
      <c r="N33" s="399" t="s">
        <v>483</v>
      </c>
      <c r="O33" s="911"/>
      <c r="P33" s="912"/>
      <c r="Q33" s="912"/>
      <c r="R33" s="912"/>
      <c r="S33" s="912"/>
      <c r="T33" s="912"/>
      <c r="U33" s="912"/>
      <c r="V33" s="912"/>
      <c r="W33" s="912"/>
      <c r="X33" s="912"/>
      <c r="Y33" s="912"/>
      <c r="Z33" s="912"/>
      <c r="AA33" s="912"/>
      <c r="AB33" s="912"/>
      <c r="AC33" s="912"/>
      <c r="AD33" s="912"/>
      <c r="AE33" s="912"/>
      <c r="AF33" s="913"/>
    </row>
    <row r="34" spans="1:32" s="394" customFormat="1" ht="19.5" customHeight="1">
      <c r="B34" s="924"/>
      <c r="C34" s="925"/>
      <c r="D34" s="925"/>
      <c r="E34" s="925"/>
      <c r="F34" s="925"/>
      <c r="G34" s="925"/>
      <c r="H34" s="925"/>
      <c r="I34" s="925"/>
      <c r="J34" s="925"/>
      <c r="K34" s="925"/>
      <c r="L34" s="926"/>
      <c r="M34" s="400"/>
      <c r="N34" s="401" t="s">
        <v>483</v>
      </c>
      <c r="O34" s="911"/>
      <c r="P34" s="912"/>
      <c r="Q34" s="912"/>
      <c r="R34" s="912"/>
      <c r="S34" s="912"/>
      <c r="T34" s="912"/>
      <c r="U34" s="912"/>
      <c r="V34" s="912"/>
      <c r="W34" s="912"/>
      <c r="X34" s="912"/>
      <c r="Y34" s="912"/>
      <c r="Z34" s="912"/>
      <c r="AA34" s="912"/>
      <c r="AB34" s="912"/>
      <c r="AC34" s="912"/>
      <c r="AD34" s="912"/>
      <c r="AE34" s="912"/>
      <c r="AF34" s="913"/>
    </row>
    <row r="35" spans="1:32" s="394" customFormat="1" ht="19.5" customHeight="1">
      <c r="B35" s="902" t="s">
        <v>489</v>
      </c>
      <c r="C35" s="903"/>
      <c r="D35" s="903"/>
      <c r="E35" s="903"/>
      <c r="F35" s="903"/>
      <c r="G35" s="903"/>
      <c r="H35" s="903"/>
      <c r="I35" s="903"/>
      <c r="J35" s="903"/>
      <c r="K35" s="903"/>
      <c r="L35" s="904"/>
      <c r="M35" s="397"/>
      <c r="N35" s="399" t="s">
        <v>483</v>
      </c>
      <c r="O35" s="911"/>
      <c r="P35" s="912"/>
      <c r="Q35" s="912"/>
      <c r="R35" s="912"/>
      <c r="S35" s="912"/>
      <c r="T35" s="912"/>
      <c r="U35" s="912"/>
      <c r="V35" s="912"/>
      <c r="W35" s="912"/>
      <c r="X35" s="912"/>
      <c r="Y35" s="912"/>
      <c r="Z35" s="912"/>
      <c r="AA35" s="912"/>
      <c r="AB35" s="912"/>
      <c r="AC35" s="912"/>
      <c r="AD35" s="912"/>
      <c r="AE35" s="912"/>
      <c r="AF35" s="913"/>
    </row>
    <row r="36" spans="1:32" s="394" customFormat="1" ht="19.5" customHeight="1">
      <c r="B36" s="921"/>
      <c r="C36" s="922"/>
      <c r="D36" s="922"/>
      <c r="E36" s="922"/>
      <c r="F36" s="922"/>
      <c r="G36" s="922"/>
      <c r="H36" s="922"/>
      <c r="I36" s="922"/>
      <c r="J36" s="922"/>
      <c r="K36" s="922"/>
      <c r="L36" s="923"/>
      <c r="M36" s="397"/>
      <c r="N36" s="399" t="s">
        <v>483</v>
      </c>
      <c r="O36" s="911"/>
      <c r="P36" s="912"/>
      <c r="Q36" s="912"/>
      <c r="R36" s="912"/>
      <c r="S36" s="912"/>
      <c r="T36" s="912"/>
      <c r="U36" s="912"/>
      <c r="V36" s="912"/>
      <c r="W36" s="912"/>
      <c r="X36" s="912"/>
      <c r="Y36" s="912"/>
      <c r="Z36" s="912"/>
      <c r="AA36" s="912"/>
      <c r="AB36" s="912"/>
      <c r="AC36" s="912"/>
      <c r="AD36" s="912"/>
      <c r="AE36" s="912"/>
      <c r="AF36" s="913"/>
    </row>
    <row r="37" spans="1:32" s="394" customFormat="1" ht="19.5" customHeight="1">
      <c r="B37" s="924"/>
      <c r="C37" s="925"/>
      <c r="D37" s="925"/>
      <c r="E37" s="925"/>
      <c r="F37" s="925"/>
      <c r="G37" s="925"/>
      <c r="H37" s="925"/>
      <c r="I37" s="925"/>
      <c r="J37" s="925"/>
      <c r="K37" s="925"/>
      <c r="L37" s="926"/>
      <c r="M37" s="400"/>
      <c r="N37" s="401" t="s">
        <v>483</v>
      </c>
      <c r="O37" s="911"/>
      <c r="P37" s="912"/>
      <c r="Q37" s="912"/>
      <c r="R37" s="912"/>
      <c r="S37" s="912"/>
      <c r="T37" s="912"/>
      <c r="U37" s="912"/>
      <c r="V37" s="912"/>
      <c r="W37" s="912"/>
      <c r="X37" s="912"/>
      <c r="Y37" s="912"/>
      <c r="Z37" s="912"/>
      <c r="AA37" s="912"/>
      <c r="AB37" s="912"/>
      <c r="AC37" s="912"/>
      <c r="AD37" s="912"/>
      <c r="AE37" s="912"/>
      <c r="AF37" s="913"/>
    </row>
    <row r="38" spans="1:32" s="394" customFormat="1" ht="19.5" customHeight="1">
      <c r="B38" s="930" t="s">
        <v>490</v>
      </c>
      <c r="C38" s="931"/>
      <c r="D38" s="931"/>
      <c r="E38" s="931"/>
      <c r="F38" s="931"/>
      <c r="G38" s="931"/>
      <c r="H38" s="931"/>
      <c r="I38" s="931"/>
      <c r="J38" s="931"/>
      <c r="K38" s="931"/>
      <c r="L38" s="932"/>
      <c r="M38" s="397"/>
      <c r="N38" s="399" t="s">
        <v>483</v>
      </c>
      <c r="O38" s="914"/>
      <c r="P38" s="915"/>
      <c r="Q38" s="915"/>
      <c r="R38" s="915"/>
      <c r="S38" s="915"/>
      <c r="T38" s="915"/>
      <c r="U38" s="915"/>
      <c r="V38" s="915"/>
      <c r="W38" s="915"/>
      <c r="X38" s="915"/>
      <c r="Y38" s="915"/>
      <c r="Z38" s="915"/>
      <c r="AA38" s="915"/>
      <c r="AB38" s="915"/>
      <c r="AC38" s="915"/>
      <c r="AD38" s="915"/>
      <c r="AE38" s="915"/>
      <c r="AF38" s="916"/>
    </row>
    <row r="39" spans="1:32" s="394" customFormat="1" ht="19.5" customHeight="1">
      <c r="A39" s="402"/>
      <c r="B39" s="921"/>
      <c r="C39" s="903"/>
      <c r="D39" s="922"/>
      <c r="E39" s="922"/>
      <c r="F39" s="922"/>
      <c r="G39" s="922"/>
      <c r="H39" s="922"/>
      <c r="I39" s="922"/>
      <c r="J39" s="922"/>
      <c r="K39" s="922"/>
      <c r="L39" s="923"/>
      <c r="M39" s="403"/>
      <c r="N39" s="404" t="s">
        <v>483</v>
      </c>
      <c r="O39" s="933"/>
      <c r="P39" s="934"/>
      <c r="Q39" s="934"/>
      <c r="R39" s="934"/>
      <c r="S39" s="934"/>
      <c r="T39" s="934"/>
      <c r="U39" s="934"/>
      <c r="V39" s="934"/>
      <c r="W39" s="934"/>
      <c r="X39" s="934"/>
      <c r="Y39" s="934"/>
      <c r="Z39" s="934"/>
      <c r="AA39" s="934"/>
      <c r="AB39" s="934"/>
      <c r="AC39" s="934"/>
      <c r="AD39" s="934"/>
      <c r="AE39" s="934"/>
      <c r="AF39" s="935"/>
    </row>
    <row r="40" spans="1:32" s="394" customFormat="1" ht="19.5" customHeight="1">
      <c r="B40" s="924"/>
      <c r="C40" s="925"/>
      <c r="D40" s="925"/>
      <c r="E40" s="925"/>
      <c r="F40" s="925"/>
      <c r="G40" s="925"/>
      <c r="H40" s="925"/>
      <c r="I40" s="925"/>
      <c r="J40" s="925"/>
      <c r="K40" s="925"/>
      <c r="L40" s="926"/>
      <c r="M40" s="400"/>
      <c r="N40" s="401" t="s">
        <v>483</v>
      </c>
      <c r="O40" s="911"/>
      <c r="P40" s="912"/>
      <c r="Q40" s="912"/>
      <c r="R40" s="912"/>
      <c r="S40" s="912"/>
      <c r="T40" s="912"/>
      <c r="U40" s="912"/>
      <c r="V40" s="912"/>
      <c r="W40" s="912"/>
      <c r="X40" s="912"/>
      <c r="Y40" s="912"/>
      <c r="Z40" s="912"/>
      <c r="AA40" s="912"/>
      <c r="AB40" s="912"/>
      <c r="AC40" s="912"/>
      <c r="AD40" s="912"/>
      <c r="AE40" s="912"/>
      <c r="AF40" s="913"/>
    </row>
    <row r="41" spans="1:32" s="394" customFormat="1" ht="19.5" customHeight="1">
      <c r="B41" s="902" t="s">
        <v>491</v>
      </c>
      <c r="C41" s="903"/>
      <c r="D41" s="903"/>
      <c r="E41" s="903"/>
      <c r="F41" s="903"/>
      <c r="G41" s="903"/>
      <c r="H41" s="903"/>
      <c r="I41" s="903"/>
      <c r="J41" s="903"/>
      <c r="K41" s="903"/>
      <c r="L41" s="904"/>
      <c r="M41" s="397"/>
      <c r="N41" s="399" t="s">
        <v>483</v>
      </c>
      <c r="O41" s="911"/>
      <c r="P41" s="912"/>
      <c r="Q41" s="912"/>
      <c r="R41" s="912"/>
      <c r="S41" s="912"/>
      <c r="T41" s="912"/>
      <c r="U41" s="912"/>
      <c r="V41" s="912"/>
      <c r="W41" s="912"/>
      <c r="X41" s="912"/>
      <c r="Y41" s="912"/>
      <c r="Z41" s="912"/>
      <c r="AA41" s="912"/>
      <c r="AB41" s="912"/>
      <c r="AC41" s="912"/>
      <c r="AD41" s="912"/>
      <c r="AE41" s="912"/>
      <c r="AF41" s="913"/>
    </row>
    <row r="42" spans="1:32" s="394" customFormat="1" ht="19.5" customHeight="1">
      <c r="B42" s="921"/>
      <c r="C42" s="922"/>
      <c r="D42" s="922"/>
      <c r="E42" s="922"/>
      <c r="F42" s="922"/>
      <c r="G42" s="922"/>
      <c r="H42" s="922"/>
      <c r="I42" s="922"/>
      <c r="J42" s="922"/>
      <c r="K42" s="922"/>
      <c r="L42" s="923"/>
      <c r="M42" s="397"/>
      <c r="N42" s="399" t="s">
        <v>483</v>
      </c>
      <c r="O42" s="911"/>
      <c r="P42" s="912"/>
      <c r="Q42" s="912"/>
      <c r="R42" s="912"/>
      <c r="S42" s="912"/>
      <c r="T42" s="912"/>
      <c r="U42" s="912"/>
      <c r="V42" s="912"/>
      <c r="W42" s="912"/>
      <c r="X42" s="912"/>
      <c r="Y42" s="912"/>
      <c r="Z42" s="912"/>
      <c r="AA42" s="912"/>
      <c r="AB42" s="912"/>
      <c r="AC42" s="912"/>
      <c r="AD42" s="912"/>
      <c r="AE42" s="912"/>
      <c r="AF42" s="913"/>
    </row>
    <row r="43" spans="1:32" s="394" customFormat="1" ht="19.5" customHeight="1" thickBot="1">
      <c r="B43" s="924"/>
      <c r="C43" s="925"/>
      <c r="D43" s="925"/>
      <c r="E43" s="925"/>
      <c r="F43" s="925"/>
      <c r="G43" s="925"/>
      <c r="H43" s="925"/>
      <c r="I43" s="925"/>
      <c r="J43" s="925"/>
      <c r="K43" s="925"/>
      <c r="L43" s="926"/>
      <c r="M43" s="405"/>
      <c r="N43" s="406" t="s">
        <v>483</v>
      </c>
      <c r="O43" s="936"/>
      <c r="P43" s="937"/>
      <c r="Q43" s="937"/>
      <c r="R43" s="937"/>
      <c r="S43" s="937"/>
      <c r="T43" s="937"/>
      <c r="U43" s="937"/>
      <c r="V43" s="937"/>
      <c r="W43" s="937"/>
      <c r="X43" s="937"/>
      <c r="Y43" s="937"/>
      <c r="Z43" s="937"/>
      <c r="AA43" s="937"/>
      <c r="AB43" s="937"/>
      <c r="AC43" s="937"/>
      <c r="AD43" s="937"/>
      <c r="AE43" s="937"/>
      <c r="AF43" s="938"/>
    </row>
    <row r="44" spans="1:32" s="394" customFormat="1" ht="19.5" customHeight="1" thickTop="1">
      <c r="B44" s="918" t="s">
        <v>492</v>
      </c>
      <c r="C44" s="919"/>
      <c r="D44" s="919"/>
      <c r="E44" s="919"/>
      <c r="F44" s="919"/>
      <c r="G44" s="919"/>
      <c r="H44" s="919"/>
      <c r="I44" s="919"/>
      <c r="J44" s="919"/>
      <c r="K44" s="919"/>
      <c r="L44" s="920"/>
      <c r="M44" s="407"/>
      <c r="N44" s="408" t="s">
        <v>483</v>
      </c>
      <c r="O44" s="927"/>
      <c r="P44" s="928"/>
      <c r="Q44" s="928"/>
      <c r="R44" s="928"/>
      <c r="S44" s="928"/>
      <c r="T44" s="928"/>
      <c r="U44" s="928"/>
      <c r="V44" s="928"/>
      <c r="W44" s="928"/>
      <c r="X44" s="928"/>
      <c r="Y44" s="928"/>
      <c r="Z44" s="928"/>
      <c r="AA44" s="928"/>
      <c r="AB44" s="928"/>
      <c r="AC44" s="928"/>
      <c r="AD44" s="928"/>
      <c r="AE44" s="928"/>
      <c r="AF44" s="929"/>
    </row>
    <row r="45" spans="1:32" s="394" customFormat="1" ht="19.5" customHeight="1">
      <c r="B45" s="921"/>
      <c r="C45" s="922"/>
      <c r="D45" s="922"/>
      <c r="E45" s="922"/>
      <c r="F45" s="922"/>
      <c r="G45" s="922"/>
      <c r="H45" s="922"/>
      <c r="I45" s="922"/>
      <c r="J45" s="922"/>
      <c r="K45" s="922"/>
      <c r="L45" s="923"/>
      <c r="M45" s="397"/>
      <c r="N45" s="399" t="s">
        <v>483</v>
      </c>
      <c r="O45" s="911"/>
      <c r="P45" s="912"/>
      <c r="Q45" s="912"/>
      <c r="R45" s="912"/>
      <c r="S45" s="912"/>
      <c r="T45" s="912"/>
      <c r="U45" s="912"/>
      <c r="V45" s="912"/>
      <c r="W45" s="912"/>
      <c r="X45" s="912"/>
      <c r="Y45" s="912"/>
      <c r="Z45" s="912"/>
      <c r="AA45" s="912"/>
      <c r="AB45" s="912"/>
      <c r="AC45" s="912"/>
      <c r="AD45" s="912"/>
      <c r="AE45" s="912"/>
      <c r="AF45" s="913"/>
    </row>
    <row r="46" spans="1:32" s="394" customFormat="1" ht="19.5" customHeight="1">
      <c r="B46" s="924"/>
      <c r="C46" s="925"/>
      <c r="D46" s="925"/>
      <c r="E46" s="925"/>
      <c r="F46" s="925"/>
      <c r="G46" s="925"/>
      <c r="H46" s="925"/>
      <c r="I46" s="925"/>
      <c r="J46" s="925"/>
      <c r="K46" s="925"/>
      <c r="L46" s="926"/>
      <c r="M46" s="400"/>
      <c r="N46" s="401" t="s">
        <v>483</v>
      </c>
      <c r="O46" s="911"/>
      <c r="P46" s="912"/>
      <c r="Q46" s="912"/>
      <c r="R46" s="912"/>
      <c r="S46" s="912"/>
      <c r="T46" s="912"/>
      <c r="U46" s="912"/>
      <c r="V46" s="912"/>
      <c r="W46" s="912"/>
      <c r="X46" s="912"/>
      <c r="Y46" s="912"/>
      <c r="Z46" s="912"/>
      <c r="AA46" s="912"/>
      <c r="AB46" s="912"/>
      <c r="AC46" s="912"/>
      <c r="AD46" s="912"/>
      <c r="AE46" s="912"/>
      <c r="AF46" s="913"/>
    </row>
    <row r="47" spans="1:32" s="394" customFormat="1" ht="19.5" customHeight="1">
      <c r="B47" s="902" t="s">
        <v>493</v>
      </c>
      <c r="C47" s="903"/>
      <c r="D47" s="903"/>
      <c r="E47" s="903"/>
      <c r="F47" s="903"/>
      <c r="G47" s="903"/>
      <c r="H47" s="903"/>
      <c r="I47" s="903"/>
      <c r="J47" s="903"/>
      <c r="K47" s="903"/>
      <c r="L47" s="904"/>
      <c r="M47" s="397"/>
      <c r="N47" s="399" t="s">
        <v>483</v>
      </c>
      <c r="O47" s="911"/>
      <c r="P47" s="912"/>
      <c r="Q47" s="912"/>
      <c r="R47" s="912"/>
      <c r="S47" s="912"/>
      <c r="T47" s="912"/>
      <c r="U47" s="912"/>
      <c r="V47" s="912"/>
      <c r="W47" s="912"/>
      <c r="X47" s="912"/>
      <c r="Y47" s="912"/>
      <c r="Z47" s="912"/>
      <c r="AA47" s="912"/>
      <c r="AB47" s="912"/>
      <c r="AC47" s="912"/>
      <c r="AD47" s="912"/>
      <c r="AE47" s="912"/>
      <c r="AF47" s="913"/>
    </row>
    <row r="48" spans="1:32" s="394" customFormat="1" ht="19.5" customHeight="1">
      <c r="B48" s="921"/>
      <c r="C48" s="922"/>
      <c r="D48" s="922"/>
      <c r="E48" s="922"/>
      <c r="F48" s="922"/>
      <c r="G48" s="922"/>
      <c r="H48" s="922"/>
      <c r="I48" s="922"/>
      <c r="J48" s="922"/>
      <c r="K48" s="922"/>
      <c r="L48" s="923"/>
      <c r="M48" s="397"/>
      <c r="N48" s="399" t="s">
        <v>483</v>
      </c>
      <c r="O48" s="911"/>
      <c r="P48" s="912"/>
      <c r="Q48" s="912"/>
      <c r="R48" s="912"/>
      <c r="S48" s="912"/>
      <c r="T48" s="912"/>
      <c r="U48" s="912"/>
      <c r="V48" s="912"/>
      <c r="W48" s="912"/>
      <c r="X48" s="912"/>
      <c r="Y48" s="912"/>
      <c r="Z48" s="912"/>
      <c r="AA48" s="912"/>
      <c r="AB48" s="912"/>
      <c r="AC48" s="912"/>
      <c r="AD48" s="912"/>
      <c r="AE48" s="912"/>
      <c r="AF48" s="913"/>
    </row>
    <row r="49" spans="1:32" s="394" customFormat="1" ht="19.5" customHeight="1">
      <c r="B49" s="924"/>
      <c r="C49" s="925"/>
      <c r="D49" s="925"/>
      <c r="E49" s="925"/>
      <c r="F49" s="925"/>
      <c r="G49" s="925"/>
      <c r="H49" s="925"/>
      <c r="I49" s="925"/>
      <c r="J49" s="925"/>
      <c r="K49" s="925"/>
      <c r="L49" s="926"/>
      <c r="M49" s="400"/>
      <c r="N49" s="401" t="s">
        <v>483</v>
      </c>
      <c r="O49" s="911"/>
      <c r="P49" s="912"/>
      <c r="Q49" s="912"/>
      <c r="R49" s="912"/>
      <c r="S49" s="912"/>
      <c r="T49" s="912"/>
      <c r="U49" s="912"/>
      <c r="V49" s="912"/>
      <c r="W49" s="912"/>
      <c r="X49" s="912"/>
      <c r="Y49" s="912"/>
      <c r="Z49" s="912"/>
      <c r="AA49" s="912"/>
      <c r="AB49" s="912"/>
      <c r="AC49" s="912"/>
      <c r="AD49" s="912"/>
      <c r="AE49" s="912"/>
      <c r="AF49" s="913"/>
    </row>
    <row r="50" spans="1:32" s="394" customFormat="1" ht="19.5" customHeight="1">
      <c r="B50" s="902" t="s">
        <v>494</v>
      </c>
      <c r="C50" s="903"/>
      <c r="D50" s="903"/>
      <c r="E50" s="903"/>
      <c r="F50" s="903"/>
      <c r="G50" s="903"/>
      <c r="H50" s="903"/>
      <c r="I50" s="903"/>
      <c r="J50" s="903"/>
      <c r="K50" s="903"/>
      <c r="L50" s="904"/>
      <c r="M50" s="397"/>
      <c r="N50" s="399" t="s">
        <v>483</v>
      </c>
      <c r="O50" s="911"/>
      <c r="P50" s="912"/>
      <c r="Q50" s="912"/>
      <c r="R50" s="912"/>
      <c r="S50" s="912"/>
      <c r="T50" s="912"/>
      <c r="U50" s="912"/>
      <c r="V50" s="912"/>
      <c r="W50" s="912"/>
      <c r="X50" s="912"/>
      <c r="Y50" s="912"/>
      <c r="Z50" s="912"/>
      <c r="AA50" s="912"/>
      <c r="AB50" s="912"/>
      <c r="AC50" s="912"/>
      <c r="AD50" s="912"/>
      <c r="AE50" s="912"/>
      <c r="AF50" s="913"/>
    </row>
    <row r="51" spans="1:32" s="394" customFormat="1" ht="19.5" customHeight="1">
      <c r="B51" s="905"/>
      <c r="C51" s="906"/>
      <c r="D51" s="906"/>
      <c r="E51" s="906"/>
      <c r="F51" s="906"/>
      <c r="G51" s="906"/>
      <c r="H51" s="906"/>
      <c r="I51" s="906"/>
      <c r="J51" s="906"/>
      <c r="K51" s="906"/>
      <c r="L51" s="907"/>
      <c r="M51" s="397"/>
      <c r="N51" s="399" t="s">
        <v>483</v>
      </c>
      <c r="O51" s="911"/>
      <c r="P51" s="912"/>
      <c r="Q51" s="912"/>
      <c r="R51" s="912"/>
      <c r="S51" s="912"/>
      <c r="T51" s="912"/>
      <c r="U51" s="912"/>
      <c r="V51" s="912"/>
      <c r="W51" s="912"/>
      <c r="X51" s="912"/>
      <c r="Y51" s="912"/>
      <c r="Z51" s="912"/>
      <c r="AA51" s="912"/>
      <c r="AB51" s="912"/>
      <c r="AC51" s="912"/>
      <c r="AD51" s="912"/>
      <c r="AE51" s="912"/>
      <c r="AF51" s="913"/>
    </row>
    <row r="52" spans="1:32" s="394" customFormat="1" ht="19.5" customHeight="1">
      <c r="B52" s="908"/>
      <c r="C52" s="909"/>
      <c r="D52" s="909"/>
      <c r="E52" s="909"/>
      <c r="F52" s="909"/>
      <c r="G52" s="909"/>
      <c r="H52" s="909"/>
      <c r="I52" s="909"/>
      <c r="J52" s="909"/>
      <c r="K52" s="909"/>
      <c r="L52" s="910"/>
      <c r="M52" s="397"/>
      <c r="N52" s="399" t="s">
        <v>483</v>
      </c>
      <c r="O52" s="914"/>
      <c r="P52" s="915"/>
      <c r="Q52" s="915"/>
      <c r="R52" s="915"/>
      <c r="S52" s="915"/>
      <c r="T52" s="915"/>
      <c r="U52" s="915"/>
      <c r="V52" s="915"/>
      <c r="W52" s="915"/>
      <c r="X52" s="915"/>
      <c r="Y52" s="915"/>
      <c r="Z52" s="915"/>
      <c r="AA52" s="915"/>
      <c r="AB52" s="915"/>
      <c r="AC52" s="915"/>
      <c r="AD52" s="915"/>
      <c r="AE52" s="915"/>
      <c r="AF52" s="916"/>
    </row>
    <row r="54" spans="1:32">
      <c r="B54" s="387" t="s">
        <v>495</v>
      </c>
    </row>
    <row r="55" spans="1:32">
      <c r="B55" s="387" t="s">
        <v>496</v>
      </c>
    </row>
    <row r="57" spans="1:32">
      <c r="A57" s="387" t="s">
        <v>497</v>
      </c>
      <c r="M57" s="409"/>
      <c r="N57" s="387" t="s">
        <v>471</v>
      </c>
      <c r="O57" s="917"/>
      <c r="P57" s="917"/>
      <c r="Q57" s="387" t="s">
        <v>498</v>
      </c>
      <c r="R57" s="917"/>
      <c r="S57" s="917"/>
      <c r="T57" s="387" t="s">
        <v>499</v>
      </c>
    </row>
    <row r="82" spans="12:12">
      <c r="L82" s="410"/>
    </row>
    <row r="122" spans="1:7">
      <c r="A122" s="411"/>
      <c r="C122" s="411"/>
      <c r="D122" s="411"/>
      <c r="E122" s="411"/>
      <c r="F122" s="411"/>
      <c r="G122" s="411"/>
    </row>
    <row r="123" spans="1:7">
      <c r="C123" s="412"/>
    </row>
    <row r="151" spans="1:1">
      <c r="A151" s="411"/>
    </row>
    <row r="187" spans="1:1">
      <c r="A187" s="413"/>
    </row>
    <row r="238" spans="1:1">
      <c r="A238" s="413"/>
    </row>
    <row r="287" spans="1:1">
      <c r="A287" s="413"/>
    </row>
    <row r="314" spans="1:1">
      <c r="A314" s="411"/>
    </row>
    <row r="364" spans="1:1">
      <c r="A364" s="413"/>
    </row>
    <row r="388" spans="1:1">
      <c r="A388" s="411"/>
    </row>
    <row r="416" spans="1:1">
      <c r="A416" s="411"/>
    </row>
    <row r="444" spans="1:1">
      <c r="A444" s="411"/>
    </row>
    <row r="468" spans="1:1">
      <c r="A468" s="411"/>
    </row>
    <row r="497" spans="1:1">
      <c r="A497" s="411"/>
    </row>
    <row r="526" spans="1:1">
      <c r="A526" s="411"/>
    </row>
    <row r="575" spans="1:1">
      <c r="A575" s="413"/>
    </row>
    <row r="606" spans="1:1">
      <c r="A606" s="413"/>
    </row>
    <row r="650" spans="1:1">
      <c r="A650" s="413"/>
    </row>
    <row r="686" spans="1:1">
      <c r="A686" s="411"/>
    </row>
    <row r="725" spans="1:1">
      <c r="A725" s="413"/>
    </row>
    <row r="754" spans="1:1">
      <c r="A754" s="413"/>
    </row>
    <row r="793" spans="1:1">
      <c r="A793" s="413"/>
    </row>
    <row r="832" spans="1:1">
      <c r="A832" s="413"/>
    </row>
    <row r="860" spans="1:1">
      <c r="A860" s="413"/>
    </row>
    <row r="900" spans="1:1">
      <c r="A900" s="413"/>
    </row>
    <row r="940" spans="1:1">
      <c r="A940" s="413"/>
    </row>
    <row r="969" spans="1:1">
      <c r="A969" s="413"/>
    </row>
  </sheetData>
  <mergeCells count="60">
    <mergeCell ref="B9:AF10"/>
    <mergeCell ref="X4:Y4"/>
    <mergeCell ref="AA4:AB4"/>
    <mergeCell ref="AD4:AE4"/>
    <mergeCell ref="B5:J5"/>
    <mergeCell ref="T7:AF7"/>
    <mergeCell ref="R14:V14"/>
    <mergeCell ref="B16:L16"/>
    <mergeCell ref="M16:N16"/>
    <mergeCell ref="O16:AF16"/>
    <mergeCell ref="B17:L19"/>
    <mergeCell ref="O17:AF17"/>
    <mergeCell ref="O18:AF18"/>
    <mergeCell ref="O19:AF19"/>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B32:L34"/>
    <mergeCell ref="O32:AF32"/>
    <mergeCell ref="O33:AF33"/>
    <mergeCell ref="O34:AF34"/>
    <mergeCell ref="B35:L37"/>
    <mergeCell ref="O35:AF35"/>
    <mergeCell ref="O36:AF36"/>
    <mergeCell ref="O37:AF37"/>
    <mergeCell ref="B38:L40"/>
    <mergeCell ref="O38:AF38"/>
    <mergeCell ref="O39:AF39"/>
    <mergeCell ref="O40:AF40"/>
    <mergeCell ref="B41:L43"/>
    <mergeCell ref="O41:AF41"/>
    <mergeCell ref="O42:AF42"/>
    <mergeCell ref="O43:AF43"/>
    <mergeCell ref="B44:L46"/>
    <mergeCell ref="O44:AF44"/>
    <mergeCell ref="O45:AF45"/>
    <mergeCell ref="O46:AF46"/>
    <mergeCell ref="B47:L49"/>
    <mergeCell ref="O47:AF47"/>
    <mergeCell ref="O48:AF48"/>
    <mergeCell ref="O49:AF49"/>
    <mergeCell ref="B50:L52"/>
    <mergeCell ref="O50:AF50"/>
    <mergeCell ref="O51:AF51"/>
    <mergeCell ref="O52:AF52"/>
    <mergeCell ref="O57:P57"/>
    <mergeCell ref="R57:S57"/>
  </mergeCells>
  <phoneticPr fontId="2"/>
  <pageMargins left="0.7" right="0.7" top="0.75" bottom="0.75" header="0.3" footer="0.3"/>
  <pageSetup paperSize="9" scale="6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K940"/>
  <sheetViews>
    <sheetView view="pageBreakPreview" zoomScaleNormal="100" zoomScaleSheetLayoutView="100" workbookViewId="0"/>
  </sheetViews>
  <sheetFormatPr defaultColWidth="4" defaultRowHeight="14.25"/>
  <cols>
    <col min="1" max="1" width="1.25" style="414" customWidth="1"/>
    <col min="2" max="34" width="3.5" style="414" customWidth="1"/>
    <col min="35" max="16384" width="4" style="414"/>
  </cols>
  <sheetData>
    <row r="2" spans="1:37">
      <c r="A2" s="414" t="s">
        <v>500</v>
      </c>
    </row>
    <row r="3" spans="1:37" ht="6.75" customHeight="1"/>
    <row r="4" spans="1:37">
      <c r="B4" s="414" t="s">
        <v>501</v>
      </c>
    </row>
    <row r="5" spans="1:37" ht="7.5" customHeight="1"/>
    <row r="6" spans="1:37" s="415" customFormat="1" ht="24" customHeight="1">
      <c r="F6" s="416" t="s">
        <v>502</v>
      </c>
      <c r="G6" s="417"/>
      <c r="H6" s="417"/>
      <c r="I6" s="417"/>
      <c r="J6" s="417"/>
      <c r="K6" s="417"/>
      <c r="L6" s="418"/>
      <c r="M6" s="944"/>
      <c r="N6" s="945"/>
      <c r="O6" s="945"/>
      <c r="P6" s="945"/>
      <c r="Q6" s="945"/>
      <c r="R6" s="945"/>
      <c r="S6" s="945"/>
      <c r="T6" s="945"/>
      <c r="U6" s="945"/>
      <c r="V6" s="945"/>
      <c r="W6" s="945"/>
      <c r="X6" s="945"/>
      <c r="Y6" s="946"/>
      <c r="AA6" s="415" t="s">
        <v>503</v>
      </c>
    </row>
    <row r="7" spans="1:37" ht="21.75" customHeight="1"/>
    <row r="8" spans="1:37">
      <c r="B8" s="419"/>
      <c r="C8" s="420"/>
      <c r="D8" s="420"/>
      <c r="E8" s="420"/>
      <c r="F8" s="420"/>
      <c r="G8" s="420"/>
      <c r="H8" s="420"/>
      <c r="I8" s="420"/>
      <c r="J8" s="420"/>
      <c r="K8" s="420"/>
      <c r="L8" s="420"/>
      <c r="M8" s="420"/>
      <c r="N8" s="420"/>
      <c r="O8" s="420"/>
      <c r="P8" s="420"/>
      <c r="Q8" s="420"/>
      <c r="R8" s="420"/>
      <c r="S8" s="420"/>
      <c r="T8" s="420"/>
      <c r="U8" s="420"/>
      <c r="V8" s="420"/>
      <c r="W8" s="420"/>
      <c r="X8" s="420"/>
      <c r="Y8" s="420"/>
      <c r="Z8" s="420"/>
      <c r="AA8" s="420"/>
      <c r="AB8" s="420"/>
      <c r="AC8" s="420"/>
      <c r="AD8" s="420"/>
      <c r="AE8" s="420"/>
      <c r="AF8" s="420"/>
      <c r="AG8" s="420"/>
      <c r="AH8" s="420"/>
      <c r="AI8" s="420"/>
      <c r="AJ8" s="420"/>
      <c r="AK8" s="421"/>
    </row>
    <row r="9" spans="1:37">
      <c r="B9" s="422"/>
      <c r="AK9" s="423"/>
    </row>
    <row r="10" spans="1:37">
      <c r="B10" s="422"/>
      <c r="AK10" s="423"/>
    </row>
    <row r="11" spans="1:37">
      <c r="B11" s="422"/>
      <c r="D11" s="419"/>
      <c r="E11" s="420"/>
      <c r="F11" s="420"/>
      <c r="G11" s="420"/>
      <c r="H11" s="420"/>
      <c r="I11" s="419"/>
      <c r="J11" s="420"/>
      <c r="K11" s="420"/>
      <c r="L11" s="421"/>
      <c r="M11" s="420"/>
      <c r="N11" s="420"/>
      <c r="O11" s="420"/>
      <c r="P11" s="421"/>
      <c r="Q11" s="419"/>
      <c r="R11" s="420"/>
      <c r="S11" s="420"/>
      <c r="T11" s="421"/>
      <c r="U11" s="419"/>
      <c r="V11" s="420"/>
      <c r="W11" s="420"/>
      <c r="X11" s="420"/>
      <c r="Y11" s="420"/>
      <c r="Z11" s="421"/>
      <c r="AA11" s="947" t="s">
        <v>504</v>
      </c>
      <c r="AB11" s="948"/>
      <c r="AC11" s="948"/>
      <c r="AD11" s="948"/>
      <c r="AE11" s="948"/>
      <c r="AF11" s="948"/>
      <c r="AG11" s="948"/>
      <c r="AH11" s="948"/>
      <c r="AI11" s="949"/>
      <c r="AK11" s="423"/>
    </row>
    <row r="12" spans="1:37">
      <c r="B12" s="422"/>
      <c r="D12" s="422"/>
      <c r="I12" s="422" t="s">
        <v>505</v>
      </c>
      <c r="L12" s="423"/>
      <c r="M12" s="414" t="s">
        <v>506</v>
      </c>
      <c r="P12" s="423"/>
      <c r="Q12" s="422" t="s">
        <v>507</v>
      </c>
      <c r="T12" s="423"/>
      <c r="U12" s="422" t="s">
        <v>508</v>
      </c>
      <c r="Y12" s="414" t="s">
        <v>509</v>
      </c>
      <c r="AA12" s="950"/>
      <c r="AB12" s="951"/>
      <c r="AC12" s="951"/>
      <c r="AD12" s="951"/>
      <c r="AE12" s="951"/>
      <c r="AF12" s="951"/>
      <c r="AG12" s="951"/>
      <c r="AH12" s="951"/>
      <c r="AI12" s="952"/>
      <c r="AK12" s="423"/>
    </row>
    <row r="13" spans="1:37" ht="6.75" customHeight="1">
      <c r="B13" s="422"/>
      <c r="D13" s="422"/>
      <c r="I13" s="422"/>
      <c r="L13" s="423"/>
      <c r="P13" s="423"/>
      <c r="Q13" s="422"/>
      <c r="T13" s="423"/>
      <c r="U13" s="422"/>
      <c r="Z13" s="423"/>
      <c r="AA13" s="424"/>
      <c r="AB13" s="425"/>
      <c r="AC13" s="425"/>
      <c r="AD13" s="425"/>
      <c r="AE13" s="953" t="s">
        <v>510</v>
      </c>
      <c r="AF13" s="953"/>
      <c r="AG13" s="953"/>
      <c r="AH13" s="953"/>
      <c r="AI13" s="426"/>
      <c r="AK13" s="423"/>
    </row>
    <row r="14" spans="1:37">
      <c r="B14" s="422"/>
      <c r="D14" s="422"/>
      <c r="I14" s="422"/>
      <c r="K14" s="414" t="s">
        <v>509</v>
      </c>
      <c r="L14" s="423"/>
      <c r="O14" s="414" t="s">
        <v>509</v>
      </c>
      <c r="P14" s="423"/>
      <c r="Q14" s="422"/>
      <c r="S14" s="414" t="s">
        <v>509</v>
      </c>
      <c r="T14" s="423"/>
      <c r="U14" s="422" t="s">
        <v>511</v>
      </c>
      <c r="Z14" s="423"/>
      <c r="AA14" s="422"/>
      <c r="AE14" s="954"/>
      <c r="AF14" s="954"/>
      <c r="AG14" s="954"/>
      <c r="AH14" s="954"/>
      <c r="AI14" s="423"/>
      <c r="AK14" s="423"/>
    </row>
    <row r="15" spans="1:37">
      <c r="B15" s="422"/>
      <c r="D15" s="422"/>
      <c r="I15" s="427"/>
      <c r="J15" s="428"/>
      <c r="K15" s="428"/>
      <c r="L15" s="429"/>
      <c r="M15" s="428"/>
      <c r="N15" s="428"/>
      <c r="O15" s="428"/>
      <c r="P15" s="429"/>
      <c r="Q15" s="427"/>
      <c r="R15" s="428"/>
      <c r="S15" s="428"/>
      <c r="T15" s="429"/>
      <c r="U15" s="427"/>
      <c r="V15" s="428"/>
      <c r="W15" s="428"/>
      <c r="X15" s="428"/>
      <c r="Y15" s="428"/>
      <c r="Z15" s="429"/>
      <c r="AE15" s="954"/>
      <c r="AF15" s="954"/>
      <c r="AG15" s="954"/>
      <c r="AH15" s="954"/>
      <c r="AK15" s="423"/>
    </row>
    <row r="16" spans="1:37">
      <c r="B16" s="422"/>
      <c r="D16" s="422"/>
      <c r="L16" s="423"/>
      <c r="AE16" s="954"/>
      <c r="AF16" s="954"/>
      <c r="AG16" s="954"/>
      <c r="AH16" s="954"/>
      <c r="AK16" s="423"/>
    </row>
    <row r="17" spans="2:37">
      <c r="B17" s="422"/>
      <c r="D17" s="422"/>
      <c r="L17" s="423"/>
      <c r="AE17" s="954"/>
      <c r="AF17" s="954"/>
      <c r="AG17" s="954"/>
      <c r="AH17" s="954"/>
      <c r="AI17" s="423"/>
      <c r="AK17" s="423"/>
    </row>
    <row r="18" spans="2:37">
      <c r="B18" s="422"/>
      <c r="D18" s="422"/>
      <c r="L18" s="423"/>
      <c r="AE18" s="955"/>
      <c r="AF18" s="955"/>
      <c r="AG18" s="955"/>
      <c r="AH18" s="955"/>
      <c r="AI18" s="423"/>
      <c r="AK18" s="423"/>
    </row>
    <row r="19" spans="2:37">
      <c r="B19" s="422"/>
      <c r="D19" s="422"/>
      <c r="L19" s="423"/>
      <c r="M19" s="420"/>
      <c r="N19" s="420"/>
      <c r="O19" s="420"/>
      <c r="P19" s="420"/>
      <c r="Q19" s="420"/>
      <c r="R19" s="420"/>
      <c r="S19" s="420"/>
      <c r="T19" s="420"/>
      <c r="U19" s="420"/>
      <c r="V19" s="420"/>
      <c r="W19" s="421"/>
      <c r="X19" s="419"/>
      <c r="Y19" s="420"/>
      <c r="Z19" s="421"/>
      <c r="AD19" s="419"/>
      <c r="AE19" s="420"/>
      <c r="AF19" s="420"/>
      <c r="AG19" s="420"/>
      <c r="AH19" s="420"/>
      <c r="AI19" s="421"/>
      <c r="AK19" s="423"/>
    </row>
    <row r="20" spans="2:37">
      <c r="B20" s="422"/>
      <c r="D20" s="422"/>
      <c r="E20" s="414" t="s">
        <v>512</v>
      </c>
      <c r="J20" s="430" t="s">
        <v>509</v>
      </c>
      <c r="L20" s="423"/>
      <c r="W20" s="423"/>
      <c r="X20" s="422"/>
      <c r="Z20" s="423"/>
      <c r="AD20" s="422"/>
      <c r="AI20" s="423"/>
      <c r="AK20" s="423"/>
    </row>
    <row r="21" spans="2:37" ht="6.75" customHeight="1">
      <c r="B21" s="422"/>
      <c r="D21" s="422"/>
      <c r="J21" s="430"/>
      <c r="L21" s="423"/>
      <c r="W21" s="423"/>
      <c r="X21" s="422"/>
      <c r="Z21" s="423"/>
      <c r="AD21" s="422"/>
      <c r="AI21" s="423"/>
      <c r="AK21" s="423"/>
    </row>
    <row r="22" spans="2:37">
      <c r="B22" s="422"/>
      <c r="D22" s="422"/>
      <c r="E22" s="414" t="s">
        <v>513</v>
      </c>
      <c r="L22" s="423"/>
      <c r="W22" s="423"/>
      <c r="X22" s="422" t="s">
        <v>514</v>
      </c>
      <c r="Z22" s="423"/>
      <c r="AD22" s="422"/>
      <c r="AI22" s="423"/>
      <c r="AK22" s="423"/>
    </row>
    <row r="23" spans="2:37">
      <c r="B23" s="422"/>
      <c r="D23" s="422"/>
      <c r="L23" s="423"/>
      <c r="O23" s="414" t="s">
        <v>515</v>
      </c>
      <c r="R23" s="430" t="s">
        <v>509</v>
      </c>
      <c r="W23" s="423"/>
      <c r="X23" s="422"/>
      <c r="Z23" s="423" t="s">
        <v>509</v>
      </c>
      <c r="AD23" s="422"/>
      <c r="AE23" s="414" t="s">
        <v>516</v>
      </c>
      <c r="AH23" s="430" t="s">
        <v>509</v>
      </c>
      <c r="AI23" s="423"/>
      <c r="AK23" s="423"/>
    </row>
    <row r="24" spans="2:37">
      <c r="B24" s="422"/>
      <c r="D24" s="422"/>
      <c r="L24" s="423"/>
      <c r="W24" s="423"/>
      <c r="X24" s="422"/>
      <c r="Z24" s="423"/>
      <c r="AD24" s="422"/>
      <c r="AI24" s="423"/>
      <c r="AK24" s="423"/>
    </row>
    <row r="25" spans="2:37" ht="6.75" customHeight="1">
      <c r="B25" s="422"/>
      <c r="D25" s="422"/>
      <c r="L25" s="423"/>
      <c r="W25" s="423"/>
      <c r="X25" s="422"/>
      <c r="Z25" s="423"/>
      <c r="AD25" s="422"/>
      <c r="AI25" s="423"/>
      <c r="AK25" s="423"/>
    </row>
    <row r="26" spans="2:37">
      <c r="B26" s="422"/>
      <c r="D26" s="422"/>
      <c r="L26" s="423"/>
      <c r="W26" s="423"/>
      <c r="X26" s="422"/>
      <c r="Z26" s="423"/>
      <c r="AD26" s="422"/>
      <c r="AI26" s="423"/>
      <c r="AK26" s="423"/>
    </row>
    <row r="27" spans="2:37">
      <c r="B27" s="422"/>
      <c r="D27" s="427"/>
      <c r="E27" s="428"/>
      <c r="F27" s="428"/>
      <c r="G27" s="428"/>
      <c r="H27" s="428"/>
      <c r="I27" s="428"/>
      <c r="J27" s="428"/>
      <c r="K27" s="428"/>
      <c r="L27" s="429"/>
      <c r="M27" s="428"/>
      <c r="N27" s="428"/>
      <c r="O27" s="428"/>
      <c r="P27" s="428"/>
      <c r="Q27" s="428"/>
      <c r="R27" s="428"/>
      <c r="S27" s="428"/>
      <c r="T27" s="428"/>
      <c r="U27" s="428"/>
      <c r="V27" s="428"/>
      <c r="W27" s="429"/>
      <c r="X27" s="427"/>
      <c r="Y27" s="428"/>
      <c r="Z27" s="429"/>
      <c r="AA27" s="428"/>
      <c r="AB27" s="428"/>
      <c r="AC27" s="428"/>
      <c r="AD27" s="427"/>
      <c r="AE27" s="428"/>
      <c r="AF27" s="428"/>
      <c r="AG27" s="428"/>
      <c r="AH27" s="428"/>
      <c r="AI27" s="429"/>
      <c r="AK27" s="423"/>
    </row>
    <row r="28" spans="2:37">
      <c r="B28" s="422"/>
      <c r="AK28" s="423"/>
    </row>
    <row r="29" spans="2:37">
      <c r="B29" s="422"/>
      <c r="AK29" s="423"/>
    </row>
    <row r="30" spans="2:37">
      <c r="B30" s="427"/>
      <c r="C30" s="428"/>
      <c r="D30" s="428"/>
      <c r="E30" s="428"/>
      <c r="F30" s="428"/>
      <c r="G30" s="428"/>
      <c r="H30" s="428"/>
      <c r="I30" s="428"/>
      <c r="J30" s="428"/>
      <c r="K30" s="428"/>
      <c r="L30" s="428"/>
      <c r="M30" s="428"/>
      <c r="N30" s="428"/>
      <c r="O30" s="428"/>
      <c r="P30" s="428"/>
      <c r="Q30" s="428"/>
      <c r="R30" s="428"/>
      <c r="S30" s="428"/>
      <c r="T30" s="428"/>
      <c r="U30" s="428"/>
      <c r="V30" s="428"/>
      <c r="W30" s="428"/>
      <c r="X30" s="428"/>
      <c r="Y30" s="428"/>
      <c r="Z30" s="428"/>
      <c r="AA30" s="428"/>
      <c r="AB30" s="428"/>
      <c r="AC30" s="428"/>
      <c r="AD30" s="428"/>
      <c r="AE30" s="428"/>
      <c r="AF30" s="428"/>
      <c r="AG30" s="428"/>
      <c r="AH30" s="428"/>
      <c r="AI30" s="428"/>
      <c r="AJ30" s="428"/>
      <c r="AK30" s="429"/>
    </row>
    <row r="32" spans="2:37" s="432" customFormat="1">
      <c r="B32" s="431" t="s">
        <v>517</v>
      </c>
    </row>
    <row r="33" spans="2:2" s="432" customFormat="1">
      <c r="B33" s="431" t="s">
        <v>518</v>
      </c>
    </row>
    <row r="122" spans="1:1">
      <c r="A122" s="428"/>
    </row>
    <row r="158" spans="1:1">
      <c r="A158" s="427"/>
    </row>
    <row r="209" spans="1:1">
      <c r="A209" s="427"/>
    </row>
    <row r="258" spans="1:1">
      <c r="A258" s="427"/>
    </row>
    <row r="285" spans="1:1">
      <c r="A285" s="428"/>
    </row>
    <row r="335" spans="1:1">
      <c r="A335" s="427"/>
    </row>
    <row r="359" spans="1:1">
      <c r="A359" s="428"/>
    </row>
    <row r="387" spans="1:1">
      <c r="A387" s="428"/>
    </row>
    <row r="415" spans="1:1">
      <c r="A415" s="428"/>
    </row>
    <row r="439" spans="1:1">
      <c r="A439" s="428"/>
    </row>
    <row r="468" spans="1:1">
      <c r="A468" s="428"/>
    </row>
    <row r="497" spans="1:1">
      <c r="A497" s="428"/>
    </row>
    <row r="546" spans="1:1">
      <c r="A546" s="427"/>
    </row>
    <row r="577" spans="1:1">
      <c r="A577" s="427"/>
    </row>
    <row r="621" spans="1:1">
      <c r="A621" s="427"/>
    </row>
    <row r="657" spans="1:1">
      <c r="A657" s="428"/>
    </row>
    <row r="696" spans="1:1">
      <c r="A696" s="427"/>
    </row>
    <row r="725" spans="1:1">
      <c r="A725" s="427"/>
    </row>
    <row r="764" spans="1:1">
      <c r="A764" s="427"/>
    </row>
    <row r="803" spans="1:1">
      <c r="A803" s="427"/>
    </row>
    <row r="831" spans="1:1">
      <c r="A831" s="427"/>
    </row>
    <row r="871" spans="1:1">
      <c r="A871" s="427"/>
    </row>
    <row r="911" spans="1:1">
      <c r="A911" s="427"/>
    </row>
    <row r="940" spans="1:1">
      <c r="A940" s="427"/>
    </row>
  </sheetData>
  <mergeCells count="3">
    <mergeCell ref="M6:Y6"/>
    <mergeCell ref="AA11:AI12"/>
    <mergeCell ref="AE13:AH18"/>
  </mergeCells>
  <phoneticPr fontId="2"/>
  <pageMargins left="0.7" right="0.7" top="0.75" bottom="0.75" header="0.3" footer="0.3"/>
  <pageSetup paperSize="9" scale="6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AK89"/>
  <sheetViews>
    <sheetView view="pageBreakPreview" zoomScale="70" zoomScaleNormal="100" zoomScaleSheetLayoutView="70" workbookViewId="0"/>
  </sheetViews>
  <sheetFormatPr defaultRowHeight="13.5"/>
  <cols>
    <col min="1" max="1" width="1.5" style="434" customWidth="1"/>
    <col min="2" max="2" width="10" style="434" customWidth="1"/>
    <col min="3" max="3" width="6.75" style="434" customWidth="1"/>
    <col min="4" max="4" width="10" style="434" customWidth="1"/>
    <col min="5" max="32" width="3.875" style="434" customWidth="1"/>
    <col min="33" max="35" width="9" style="434"/>
    <col min="36" max="36" width="2.5" style="434" customWidth="1"/>
    <col min="37" max="16384" width="9" style="434"/>
  </cols>
  <sheetData>
    <row r="2" spans="2:37">
      <c r="B2" s="433" t="s">
        <v>519</v>
      </c>
    </row>
    <row r="3" spans="2:37">
      <c r="B3" s="435"/>
    </row>
    <row r="4" spans="2:37" ht="13.5" customHeight="1">
      <c r="B4" s="433" t="s">
        <v>520</v>
      </c>
      <c r="X4" s="436" t="s">
        <v>521</v>
      </c>
    </row>
    <row r="5" spans="2:37" ht="6.75" customHeight="1">
      <c r="B5" s="433"/>
      <c r="W5" s="436"/>
      <c r="AJ5" s="437"/>
      <c r="AK5" s="437"/>
    </row>
    <row r="6" spans="2:37" ht="13.5" customHeight="1">
      <c r="X6" s="433" t="s">
        <v>522</v>
      </c>
      <c r="AJ6" s="437"/>
      <c r="AK6" s="437"/>
    </row>
    <row r="7" spans="2:37" ht="6.75" customHeight="1">
      <c r="W7" s="433"/>
      <c r="AJ7" s="437"/>
      <c r="AK7" s="437"/>
    </row>
    <row r="8" spans="2:37" ht="14.25" customHeight="1">
      <c r="B8" s="433" t="s">
        <v>523</v>
      </c>
      <c r="AB8" s="433" t="s">
        <v>524</v>
      </c>
      <c r="AJ8" s="437"/>
      <c r="AK8" s="437"/>
    </row>
    <row r="9" spans="2:37" ht="14.25" customHeight="1">
      <c r="B9" s="435"/>
      <c r="AJ9" s="437"/>
      <c r="AK9" s="437"/>
    </row>
    <row r="10" spans="2:37" ht="18" customHeight="1">
      <c r="B10" s="965" t="s">
        <v>525</v>
      </c>
      <c r="C10" s="965" t="s">
        <v>526</v>
      </c>
      <c r="D10" s="965" t="s">
        <v>527</v>
      </c>
      <c r="E10" s="959" t="s">
        <v>528</v>
      </c>
      <c r="F10" s="960"/>
      <c r="G10" s="960"/>
      <c r="H10" s="960"/>
      <c r="I10" s="960"/>
      <c r="J10" s="960"/>
      <c r="K10" s="970"/>
      <c r="L10" s="959" t="s">
        <v>529</v>
      </c>
      <c r="M10" s="960"/>
      <c r="N10" s="960"/>
      <c r="O10" s="960"/>
      <c r="P10" s="960"/>
      <c r="Q10" s="960"/>
      <c r="R10" s="970"/>
      <c r="S10" s="959" t="s">
        <v>530</v>
      </c>
      <c r="T10" s="960"/>
      <c r="U10" s="960"/>
      <c r="V10" s="960"/>
      <c r="W10" s="960"/>
      <c r="X10" s="960"/>
      <c r="Y10" s="970"/>
      <c r="Z10" s="959" t="s">
        <v>531</v>
      </c>
      <c r="AA10" s="960"/>
      <c r="AB10" s="960"/>
      <c r="AC10" s="960"/>
      <c r="AD10" s="960"/>
      <c r="AE10" s="960"/>
      <c r="AF10" s="961"/>
      <c r="AG10" s="962" t="s">
        <v>532</v>
      </c>
      <c r="AH10" s="965" t="s">
        <v>533</v>
      </c>
      <c r="AI10" s="965" t="s">
        <v>534</v>
      </c>
      <c r="AJ10" s="437"/>
      <c r="AK10" s="437"/>
    </row>
    <row r="11" spans="2:37" ht="18" customHeight="1">
      <c r="B11" s="968"/>
      <c r="C11" s="968"/>
      <c r="D11" s="968"/>
      <c r="E11" s="438">
        <v>1</v>
      </c>
      <c r="F11" s="438">
        <v>2</v>
      </c>
      <c r="G11" s="438">
        <v>3</v>
      </c>
      <c r="H11" s="438">
        <v>4</v>
      </c>
      <c r="I11" s="438">
        <v>5</v>
      </c>
      <c r="J11" s="438">
        <v>6</v>
      </c>
      <c r="K11" s="438">
        <v>7</v>
      </c>
      <c r="L11" s="438">
        <v>8</v>
      </c>
      <c r="M11" s="438">
        <v>9</v>
      </c>
      <c r="N11" s="438">
        <v>10</v>
      </c>
      <c r="O11" s="438">
        <v>11</v>
      </c>
      <c r="P11" s="438">
        <v>12</v>
      </c>
      <c r="Q11" s="438">
        <v>13</v>
      </c>
      <c r="R11" s="438">
        <v>14</v>
      </c>
      <c r="S11" s="438">
        <v>15</v>
      </c>
      <c r="T11" s="438">
        <v>16</v>
      </c>
      <c r="U11" s="438">
        <v>17</v>
      </c>
      <c r="V11" s="438">
        <v>18</v>
      </c>
      <c r="W11" s="438">
        <v>19</v>
      </c>
      <c r="X11" s="438">
        <v>20</v>
      </c>
      <c r="Y11" s="438">
        <v>21</v>
      </c>
      <c r="Z11" s="438">
        <v>22</v>
      </c>
      <c r="AA11" s="438">
        <v>23</v>
      </c>
      <c r="AB11" s="438">
        <v>24</v>
      </c>
      <c r="AC11" s="438">
        <v>25</v>
      </c>
      <c r="AD11" s="438">
        <v>26</v>
      </c>
      <c r="AE11" s="438">
        <v>27</v>
      </c>
      <c r="AF11" s="439">
        <v>28</v>
      </c>
      <c r="AG11" s="963"/>
      <c r="AH11" s="966"/>
      <c r="AI11" s="966"/>
      <c r="AJ11" s="437"/>
      <c r="AK11" s="437"/>
    </row>
    <row r="12" spans="2:37" ht="18" customHeight="1">
      <c r="B12" s="969"/>
      <c r="C12" s="969"/>
      <c r="D12" s="969"/>
      <c r="E12" s="438" t="s">
        <v>535</v>
      </c>
      <c r="F12" s="440"/>
      <c r="G12" s="440"/>
      <c r="H12" s="440"/>
      <c r="I12" s="440"/>
      <c r="J12" s="440"/>
      <c r="K12" s="440"/>
      <c r="L12" s="440"/>
      <c r="M12" s="440"/>
      <c r="N12" s="440"/>
      <c r="O12" s="440"/>
      <c r="P12" s="440"/>
      <c r="Q12" s="440"/>
      <c r="R12" s="440"/>
      <c r="S12" s="440"/>
      <c r="T12" s="440"/>
      <c r="U12" s="440"/>
      <c r="V12" s="440"/>
      <c r="W12" s="440"/>
      <c r="X12" s="440"/>
      <c r="Y12" s="440"/>
      <c r="Z12" s="440"/>
      <c r="AA12" s="440"/>
      <c r="AB12" s="440"/>
      <c r="AC12" s="440"/>
      <c r="AD12" s="440"/>
      <c r="AE12" s="440"/>
      <c r="AF12" s="441"/>
      <c r="AG12" s="964"/>
      <c r="AH12" s="967"/>
      <c r="AI12" s="967"/>
      <c r="AJ12" s="437"/>
      <c r="AK12" s="437"/>
    </row>
    <row r="13" spans="2:37" ht="18" customHeight="1">
      <c r="B13" s="957" t="s">
        <v>536</v>
      </c>
      <c r="C13" s="957"/>
      <c r="D13" s="957"/>
      <c r="E13" s="442" t="s">
        <v>537</v>
      </c>
      <c r="F13" s="442" t="s">
        <v>537</v>
      </c>
      <c r="G13" s="442" t="s">
        <v>538</v>
      </c>
      <c r="H13" s="442" t="s">
        <v>539</v>
      </c>
      <c r="I13" s="442" t="s">
        <v>540</v>
      </c>
      <c r="J13" s="442" t="s">
        <v>537</v>
      </c>
      <c r="K13" s="442" t="s">
        <v>540</v>
      </c>
      <c r="L13" s="443"/>
      <c r="M13" s="443"/>
      <c r="N13" s="443"/>
      <c r="O13" s="443"/>
      <c r="P13" s="443"/>
      <c r="Q13" s="443"/>
      <c r="R13" s="443"/>
      <c r="S13" s="443"/>
      <c r="T13" s="443"/>
      <c r="U13" s="443"/>
      <c r="V13" s="443"/>
      <c r="W13" s="443"/>
      <c r="X13" s="443"/>
      <c r="Y13" s="443"/>
      <c r="Z13" s="443"/>
      <c r="AA13" s="443"/>
      <c r="AB13" s="443"/>
      <c r="AC13" s="443"/>
      <c r="AD13" s="443"/>
      <c r="AE13" s="443"/>
      <c r="AF13" s="444"/>
      <c r="AG13" s="445"/>
      <c r="AH13" s="446"/>
      <c r="AI13" s="446"/>
    </row>
    <row r="14" spans="2:37" ht="18" customHeight="1">
      <c r="B14" s="957" t="s">
        <v>541</v>
      </c>
      <c r="C14" s="957"/>
      <c r="D14" s="957"/>
      <c r="E14" s="442" t="s">
        <v>542</v>
      </c>
      <c r="F14" s="442" t="s">
        <v>542</v>
      </c>
      <c r="G14" s="442" t="s">
        <v>542</v>
      </c>
      <c r="H14" s="442" t="s">
        <v>543</v>
      </c>
      <c r="I14" s="442" t="s">
        <v>543</v>
      </c>
      <c r="J14" s="442" t="s">
        <v>156</v>
      </c>
      <c r="K14" s="442" t="s">
        <v>156</v>
      </c>
      <c r="L14" s="443"/>
      <c r="M14" s="443"/>
      <c r="N14" s="443"/>
      <c r="O14" s="443"/>
      <c r="P14" s="443"/>
      <c r="Q14" s="443"/>
      <c r="R14" s="443"/>
      <c r="S14" s="443"/>
      <c r="T14" s="443"/>
      <c r="U14" s="443"/>
      <c r="V14" s="443"/>
      <c r="W14" s="443"/>
      <c r="X14" s="443"/>
      <c r="Y14" s="443"/>
      <c r="Z14" s="443"/>
      <c r="AA14" s="443"/>
      <c r="AB14" s="443"/>
      <c r="AC14" s="443"/>
      <c r="AD14" s="443"/>
      <c r="AE14" s="443"/>
      <c r="AF14" s="444"/>
      <c r="AG14" s="445"/>
      <c r="AH14" s="446"/>
      <c r="AI14" s="446"/>
    </row>
    <row r="15" spans="2:37" ht="18" customHeight="1">
      <c r="B15" s="446"/>
      <c r="C15" s="446"/>
      <c r="D15" s="446"/>
      <c r="E15" s="442"/>
      <c r="F15" s="442"/>
      <c r="G15" s="442"/>
      <c r="H15" s="442"/>
      <c r="I15" s="442"/>
      <c r="J15" s="442"/>
      <c r="K15" s="442"/>
      <c r="L15" s="442"/>
      <c r="M15" s="442"/>
      <c r="N15" s="442"/>
      <c r="O15" s="442"/>
      <c r="P15" s="442"/>
      <c r="Q15" s="442"/>
      <c r="R15" s="442"/>
      <c r="S15" s="442"/>
      <c r="T15" s="442"/>
      <c r="U15" s="442"/>
      <c r="V15" s="442"/>
      <c r="W15" s="442"/>
      <c r="X15" s="442"/>
      <c r="Y15" s="442"/>
      <c r="Z15" s="442"/>
      <c r="AA15" s="442"/>
      <c r="AB15" s="442"/>
      <c r="AC15" s="442"/>
      <c r="AD15" s="442"/>
      <c r="AE15" s="442"/>
      <c r="AF15" s="447"/>
      <c r="AG15" s="445"/>
      <c r="AH15" s="446"/>
      <c r="AI15" s="446"/>
    </row>
    <row r="16" spans="2:37" ht="18" customHeight="1">
      <c r="B16" s="446"/>
      <c r="C16" s="446"/>
      <c r="D16" s="446"/>
      <c r="E16" s="442"/>
      <c r="F16" s="442"/>
      <c r="G16" s="442"/>
      <c r="H16" s="442"/>
      <c r="I16" s="442"/>
      <c r="J16" s="442"/>
      <c r="K16" s="442"/>
      <c r="L16" s="442"/>
      <c r="M16" s="442"/>
      <c r="N16" s="442"/>
      <c r="O16" s="442"/>
      <c r="P16" s="442"/>
      <c r="Q16" s="442"/>
      <c r="R16" s="442"/>
      <c r="S16" s="442"/>
      <c r="T16" s="442"/>
      <c r="U16" s="442"/>
      <c r="V16" s="442"/>
      <c r="W16" s="442"/>
      <c r="X16" s="442"/>
      <c r="Y16" s="442"/>
      <c r="Z16" s="442"/>
      <c r="AA16" s="442"/>
      <c r="AB16" s="442"/>
      <c r="AC16" s="442"/>
      <c r="AD16" s="442"/>
      <c r="AE16" s="442"/>
      <c r="AF16" s="447"/>
      <c r="AG16" s="445"/>
      <c r="AH16" s="446"/>
      <c r="AI16" s="446"/>
    </row>
    <row r="17" spans="2:37" ht="18" customHeight="1">
      <c r="B17" s="446"/>
      <c r="C17" s="446"/>
      <c r="D17" s="446"/>
      <c r="E17" s="442"/>
      <c r="F17" s="442"/>
      <c r="G17" s="442"/>
      <c r="H17" s="442"/>
      <c r="I17" s="442"/>
      <c r="J17" s="442"/>
      <c r="K17" s="442"/>
      <c r="L17" s="442"/>
      <c r="M17" s="442"/>
      <c r="N17" s="442"/>
      <c r="O17" s="442"/>
      <c r="P17" s="442"/>
      <c r="Q17" s="442"/>
      <c r="R17" s="442"/>
      <c r="S17" s="442"/>
      <c r="T17" s="442"/>
      <c r="U17" s="442"/>
      <c r="V17" s="442"/>
      <c r="W17" s="442"/>
      <c r="X17" s="442"/>
      <c r="Y17" s="442"/>
      <c r="Z17" s="442"/>
      <c r="AA17" s="442"/>
      <c r="AB17" s="442"/>
      <c r="AC17" s="442"/>
      <c r="AD17" s="442"/>
      <c r="AE17" s="442"/>
      <c r="AF17" s="447"/>
      <c r="AG17" s="445"/>
      <c r="AH17" s="446"/>
      <c r="AI17" s="446"/>
    </row>
    <row r="18" spans="2:37" ht="18" customHeight="1">
      <c r="B18" s="446"/>
      <c r="C18" s="446"/>
      <c r="D18" s="446"/>
      <c r="E18" s="442"/>
      <c r="F18" s="442"/>
      <c r="G18" s="442"/>
      <c r="H18" s="442"/>
      <c r="I18" s="442"/>
      <c r="J18" s="442"/>
      <c r="K18" s="442"/>
      <c r="L18" s="442"/>
      <c r="M18" s="442"/>
      <c r="N18" s="442"/>
      <c r="O18" s="442"/>
      <c r="P18" s="442"/>
      <c r="Q18" s="442"/>
      <c r="R18" s="442"/>
      <c r="S18" s="442"/>
      <c r="T18" s="442"/>
      <c r="U18" s="442"/>
      <c r="V18" s="442"/>
      <c r="W18" s="442"/>
      <c r="X18" s="442"/>
      <c r="Y18" s="442"/>
      <c r="Z18" s="442"/>
      <c r="AA18" s="442"/>
      <c r="AB18" s="442"/>
      <c r="AC18" s="442"/>
      <c r="AD18" s="442"/>
      <c r="AE18" s="442"/>
      <c r="AF18" s="447"/>
      <c r="AG18" s="445"/>
      <c r="AH18" s="446"/>
      <c r="AI18" s="446"/>
    </row>
    <row r="19" spans="2:37" ht="18" customHeight="1">
      <c r="B19" s="446"/>
      <c r="C19" s="446"/>
      <c r="D19" s="446"/>
      <c r="E19" s="442"/>
      <c r="F19" s="442"/>
      <c r="G19" s="442"/>
      <c r="H19" s="442"/>
      <c r="I19" s="442"/>
      <c r="J19" s="442"/>
      <c r="K19" s="442"/>
      <c r="L19" s="442"/>
      <c r="M19" s="442"/>
      <c r="N19" s="442"/>
      <c r="O19" s="442"/>
      <c r="P19" s="442"/>
      <c r="Q19" s="442"/>
      <c r="R19" s="442"/>
      <c r="S19" s="442"/>
      <c r="T19" s="442"/>
      <c r="U19" s="442"/>
      <c r="V19" s="442"/>
      <c r="W19" s="442"/>
      <c r="X19" s="442"/>
      <c r="Y19" s="442"/>
      <c r="Z19" s="442"/>
      <c r="AA19" s="442"/>
      <c r="AB19" s="442"/>
      <c r="AC19" s="442"/>
      <c r="AD19" s="442"/>
      <c r="AE19" s="442"/>
      <c r="AF19" s="447"/>
      <c r="AG19" s="445"/>
      <c r="AH19" s="446"/>
      <c r="AI19" s="446"/>
    </row>
    <row r="20" spans="2:37" ht="18" customHeight="1">
      <c r="B20" s="446"/>
      <c r="C20" s="446"/>
      <c r="D20" s="446"/>
      <c r="E20" s="442"/>
      <c r="F20" s="442"/>
      <c r="G20" s="442"/>
      <c r="H20" s="442"/>
      <c r="I20" s="442"/>
      <c r="J20" s="442"/>
      <c r="K20" s="442"/>
      <c r="L20" s="442"/>
      <c r="M20" s="442"/>
      <c r="N20" s="442"/>
      <c r="O20" s="442"/>
      <c r="P20" s="442"/>
      <c r="Q20" s="442"/>
      <c r="R20" s="442"/>
      <c r="S20" s="442"/>
      <c r="T20" s="442"/>
      <c r="U20" s="442"/>
      <c r="V20" s="442"/>
      <c r="W20" s="442"/>
      <c r="X20" s="442"/>
      <c r="Y20" s="442"/>
      <c r="Z20" s="442"/>
      <c r="AA20" s="442"/>
      <c r="AB20" s="442"/>
      <c r="AC20" s="442"/>
      <c r="AD20" s="442"/>
      <c r="AE20" s="442"/>
      <c r="AF20" s="447"/>
      <c r="AG20" s="445"/>
      <c r="AH20" s="446"/>
      <c r="AI20" s="446"/>
    </row>
    <row r="21" spans="2:37" ht="18" customHeight="1">
      <c r="B21" s="446"/>
      <c r="C21" s="446"/>
      <c r="D21" s="446"/>
      <c r="E21" s="442"/>
      <c r="F21" s="442"/>
      <c r="G21" s="442"/>
      <c r="H21" s="442"/>
      <c r="I21" s="442"/>
      <c r="J21" s="442"/>
      <c r="K21" s="442"/>
      <c r="L21" s="442"/>
      <c r="M21" s="442"/>
      <c r="N21" s="442"/>
      <c r="O21" s="442"/>
      <c r="P21" s="442"/>
      <c r="Q21" s="442"/>
      <c r="R21" s="442"/>
      <c r="S21" s="442"/>
      <c r="T21" s="442"/>
      <c r="U21" s="442"/>
      <c r="V21" s="442"/>
      <c r="W21" s="442"/>
      <c r="X21" s="442"/>
      <c r="Y21" s="442"/>
      <c r="Z21" s="442"/>
      <c r="AA21" s="442"/>
      <c r="AB21" s="442"/>
      <c r="AC21" s="442"/>
      <c r="AD21" s="442"/>
      <c r="AE21" s="442"/>
      <c r="AF21" s="447"/>
      <c r="AG21" s="445"/>
      <c r="AH21" s="446"/>
      <c r="AI21" s="446"/>
    </row>
    <row r="22" spans="2:37" ht="18" customHeight="1">
      <c r="B22" s="446"/>
      <c r="C22" s="446"/>
      <c r="D22" s="446"/>
      <c r="E22" s="442"/>
      <c r="F22" s="442"/>
      <c r="G22" s="442"/>
      <c r="H22" s="442"/>
      <c r="I22" s="442"/>
      <c r="J22" s="442"/>
      <c r="K22" s="442"/>
      <c r="L22" s="442"/>
      <c r="M22" s="442"/>
      <c r="N22" s="442"/>
      <c r="O22" s="442"/>
      <c r="P22" s="442"/>
      <c r="Q22" s="442"/>
      <c r="R22" s="442"/>
      <c r="S22" s="442"/>
      <c r="T22" s="442"/>
      <c r="U22" s="442"/>
      <c r="V22" s="442"/>
      <c r="W22" s="442"/>
      <c r="X22" s="442"/>
      <c r="Y22" s="442"/>
      <c r="Z22" s="442"/>
      <c r="AA22" s="442"/>
      <c r="AB22" s="442"/>
      <c r="AC22" s="442"/>
      <c r="AD22" s="442"/>
      <c r="AE22" s="442"/>
      <c r="AF22" s="442"/>
      <c r="AG22" s="445"/>
      <c r="AH22" s="446"/>
      <c r="AI22" s="446"/>
    </row>
    <row r="23" spans="2:37" ht="18" customHeight="1">
      <c r="B23" s="446"/>
      <c r="C23" s="446"/>
      <c r="D23" s="446"/>
      <c r="E23" s="442"/>
      <c r="F23" s="442"/>
      <c r="G23" s="442"/>
      <c r="H23" s="442"/>
      <c r="I23" s="442"/>
      <c r="J23" s="442"/>
      <c r="K23" s="442"/>
      <c r="L23" s="442"/>
      <c r="M23" s="442"/>
      <c r="N23" s="442"/>
      <c r="O23" s="442"/>
      <c r="P23" s="442"/>
      <c r="Q23" s="442"/>
      <c r="R23" s="442"/>
      <c r="S23" s="442"/>
      <c r="T23" s="442"/>
      <c r="U23" s="442"/>
      <c r="V23" s="442"/>
      <c r="W23" s="442"/>
      <c r="X23" s="442"/>
      <c r="Y23" s="442"/>
      <c r="Z23" s="442"/>
      <c r="AA23" s="442"/>
      <c r="AB23" s="442"/>
      <c r="AC23" s="442"/>
      <c r="AD23" s="442"/>
      <c r="AE23" s="442"/>
      <c r="AF23" s="442"/>
      <c r="AG23" s="445"/>
      <c r="AH23" s="446"/>
      <c r="AI23" s="446"/>
    </row>
    <row r="24" spans="2:37" ht="18" customHeight="1" thickBot="1">
      <c r="B24" s="448"/>
      <c r="D24" s="448"/>
      <c r="E24" s="449"/>
      <c r="F24" s="449"/>
      <c r="G24" s="449"/>
      <c r="H24" s="449"/>
      <c r="I24" s="449"/>
      <c r="J24" s="449"/>
      <c r="K24" s="449"/>
      <c r="L24" s="449"/>
      <c r="M24" s="449"/>
      <c r="N24" s="449"/>
      <c r="O24" s="449"/>
      <c r="P24" s="449"/>
      <c r="Q24" s="449"/>
      <c r="R24" s="449"/>
      <c r="S24" s="449"/>
      <c r="T24" s="449"/>
      <c r="U24" s="449"/>
      <c r="V24" s="449"/>
      <c r="W24" s="449"/>
      <c r="X24" s="449"/>
      <c r="Y24" s="449"/>
      <c r="Z24" s="449"/>
      <c r="AA24" s="449"/>
      <c r="AB24" s="449"/>
      <c r="AC24" s="449"/>
      <c r="AD24" s="449"/>
      <c r="AE24" s="449"/>
      <c r="AF24" s="449"/>
      <c r="AG24" s="445"/>
      <c r="AH24" s="446"/>
      <c r="AI24" s="446"/>
    </row>
    <row r="25" spans="2:37" ht="18" customHeight="1" thickTop="1">
      <c r="B25" s="956" t="s">
        <v>544</v>
      </c>
      <c r="C25" s="958" t="s">
        <v>545</v>
      </c>
      <c r="D25" s="958"/>
      <c r="E25" s="450"/>
      <c r="F25" s="450"/>
      <c r="G25" s="450"/>
      <c r="H25" s="450"/>
      <c r="I25" s="450"/>
      <c r="J25" s="450"/>
      <c r="K25" s="450"/>
      <c r="L25" s="450"/>
      <c r="M25" s="450"/>
      <c r="N25" s="450"/>
      <c r="O25" s="450"/>
      <c r="P25" s="450"/>
      <c r="Q25" s="450"/>
      <c r="R25" s="450"/>
      <c r="S25" s="450"/>
      <c r="T25" s="450"/>
      <c r="U25" s="450"/>
      <c r="V25" s="450"/>
      <c r="W25" s="450"/>
      <c r="X25" s="450"/>
      <c r="Y25" s="450"/>
      <c r="Z25" s="450"/>
      <c r="AA25" s="450"/>
      <c r="AB25" s="450"/>
      <c r="AC25" s="450"/>
      <c r="AD25" s="450"/>
      <c r="AE25" s="450"/>
      <c r="AF25" s="450"/>
      <c r="AI25" s="451"/>
    </row>
    <row r="26" spans="2:37" ht="30" customHeight="1">
      <c r="B26" s="957"/>
      <c r="C26" s="957" t="s">
        <v>546</v>
      </c>
      <c r="D26" s="957"/>
      <c r="E26" s="452"/>
      <c r="F26" s="452"/>
      <c r="G26" s="452"/>
      <c r="H26" s="452"/>
      <c r="I26" s="452"/>
      <c r="J26" s="452"/>
      <c r="K26" s="452"/>
      <c r="L26" s="452"/>
      <c r="M26" s="452"/>
      <c r="N26" s="452"/>
      <c r="O26" s="452"/>
      <c r="P26" s="452"/>
      <c r="Q26" s="452"/>
      <c r="R26" s="452"/>
      <c r="S26" s="452"/>
      <c r="T26" s="452"/>
      <c r="U26" s="452"/>
      <c r="V26" s="452"/>
      <c r="W26" s="452"/>
      <c r="X26" s="452"/>
      <c r="Y26" s="452"/>
      <c r="Z26" s="452"/>
      <c r="AA26" s="452"/>
      <c r="AB26" s="452"/>
      <c r="AC26" s="452"/>
      <c r="AD26" s="452"/>
      <c r="AE26" s="452"/>
      <c r="AF26" s="452"/>
      <c r="AI26" s="453"/>
    </row>
    <row r="27" spans="2:37" ht="8.25" customHeight="1">
      <c r="B27" s="454"/>
      <c r="C27" s="455"/>
      <c r="D27" s="455"/>
      <c r="E27" s="455"/>
      <c r="F27" s="455"/>
      <c r="G27" s="455"/>
      <c r="H27" s="455"/>
      <c r="I27" s="455"/>
      <c r="J27" s="455"/>
      <c r="K27" s="455"/>
      <c r="L27" s="455"/>
      <c r="M27" s="455"/>
      <c r="N27" s="455"/>
      <c r="O27" s="455"/>
      <c r="P27" s="455"/>
      <c r="Q27" s="455"/>
      <c r="R27" s="455"/>
      <c r="S27" s="455"/>
      <c r="T27" s="455"/>
      <c r="U27" s="455"/>
      <c r="V27" s="455"/>
      <c r="W27" s="455"/>
      <c r="X27" s="455"/>
      <c r="Y27" s="455"/>
      <c r="Z27" s="455"/>
      <c r="AA27" s="455"/>
      <c r="AB27" s="455"/>
      <c r="AC27" s="455"/>
      <c r="AD27" s="455"/>
      <c r="AE27" s="455"/>
      <c r="AF27" s="455"/>
      <c r="AI27" s="453"/>
    </row>
    <row r="28" spans="2:37">
      <c r="B28" s="456" t="s">
        <v>547</v>
      </c>
      <c r="E28" s="457"/>
      <c r="AI28" s="458"/>
      <c r="AJ28" s="459"/>
      <c r="AK28" s="459"/>
    </row>
    <row r="29" spans="2:37" ht="6" customHeight="1">
      <c r="B29" s="456"/>
      <c r="AI29" s="453"/>
    </row>
    <row r="30" spans="2:37">
      <c r="B30" s="456" t="s">
        <v>548</v>
      </c>
      <c r="AI30" s="453"/>
    </row>
    <row r="31" spans="2:37">
      <c r="B31" s="456" t="s">
        <v>549</v>
      </c>
      <c r="AI31" s="453"/>
    </row>
    <row r="32" spans="2:37" ht="6.75" customHeight="1">
      <c r="B32" s="456"/>
      <c r="AI32" s="453"/>
    </row>
    <row r="33" spans="2:35">
      <c r="B33" s="456" t="s">
        <v>550</v>
      </c>
      <c r="AI33" s="453"/>
    </row>
    <row r="34" spans="2:35">
      <c r="B34" s="456" t="s">
        <v>549</v>
      </c>
      <c r="AI34" s="453"/>
    </row>
    <row r="35" spans="2:35" ht="6.75" customHeight="1">
      <c r="B35" s="456"/>
      <c r="AI35" s="453"/>
    </row>
    <row r="36" spans="2:35">
      <c r="B36" s="456" t="s">
        <v>551</v>
      </c>
      <c r="AI36" s="453"/>
    </row>
    <row r="37" spans="2:35">
      <c r="B37" s="456" t="s">
        <v>549</v>
      </c>
      <c r="AI37" s="453"/>
    </row>
    <row r="38" spans="2:35" ht="6" customHeight="1">
      <c r="B38" s="460"/>
      <c r="C38" s="461"/>
      <c r="D38" s="461"/>
      <c r="E38" s="461"/>
      <c r="F38" s="461"/>
      <c r="G38" s="461"/>
      <c r="H38" s="461"/>
      <c r="I38" s="461"/>
      <c r="J38" s="461"/>
      <c r="K38" s="461"/>
      <c r="L38" s="461"/>
      <c r="M38" s="461"/>
      <c r="N38" s="461"/>
      <c r="O38" s="461"/>
      <c r="P38" s="461"/>
      <c r="Q38" s="461"/>
      <c r="R38" s="461"/>
      <c r="S38" s="461"/>
      <c r="T38" s="461"/>
      <c r="U38" s="461"/>
      <c r="V38" s="461"/>
      <c r="W38" s="461"/>
      <c r="X38" s="461"/>
      <c r="Y38" s="461"/>
      <c r="Z38" s="461"/>
      <c r="AA38" s="461"/>
      <c r="AB38" s="461"/>
      <c r="AC38" s="461"/>
      <c r="AD38" s="461"/>
      <c r="AE38" s="461"/>
      <c r="AF38" s="461"/>
      <c r="AG38" s="461"/>
      <c r="AH38" s="461"/>
      <c r="AI38" s="462"/>
    </row>
    <row r="39" spans="2:35" ht="6" customHeight="1">
      <c r="B39" s="433"/>
      <c r="C39" s="463"/>
    </row>
    <row r="40" spans="2:35" ht="6.75" customHeight="1">
      <c r="B40" s="433"/>
    </row>
    <row r="41" spans="2:35">
      <c r="B41" s="265" t="s">
        <v>552</v>
      </c>
    </row>
    <row r="42" spans="2:35">
      <c r="B42" s="265" t="s">
        <v>553</v>
      </c>
    </row>
    <row r="43" spans="2:35">
      <c r="B43" s="265" t="s">
        <v>554</v>
      </c>
    </row>
    <row r="44" spans="2:35">
      <c r="B44" s="265" t="s">
        <v>555</v>
      </c>
    </row>
    <row r="45" spans="2:35">
      <c r="B45" s="265" t="s">
        <v>556</v>
      </c>
    </row>
    <row r="46" spans="2:35">
      <c r="B46" s="265" t="s">
        <v>557</v>
      </c>
    </row>
    <row r="47" spans="2:35">
      <c r="B47" s="265" t="s">
        <v>558</v>
      </c>
    </row>
    <row r="48" spans="2:35">
      <c r="B48" s="265" t="s">
        <v>559</v>
      </c>
    </row>
    <row r="49" spans="2:2">
      <c r="B49" s="265" t="s">
        <v>560</v>
      </c>
    </row>
    <row r="50" spans="2:2">
      <c r="B50" s="265" t="s">
        <v>561</v>
      </c>
    </row>
    <row r="51" spans="2:2" ht="14.25">
      <c r="B51" s="464" t="s">
        <v>562</v>
      </c>
    </row>
    <row r="52" spans="2:2">
      <c r="B52" s="265" t="s">
        <v>563</v>
      </c>
    </row>
    <row r="53" spans="2:2">
      <c r="B53" s="265" t="s">
        <v>564</v>
      </c>
    </row>
    <row r="54" spans="2:2">
      <c r="B54" s="265" t="s">
        <v>565</v>
      </c>
    </row>
    <row r="55" spans="2:2">
      <c r="B55" s="265" t="s">
        <v>566</v>
      </c>
    </row>
    <row r="56" spans="2:2">
      <c r="B56" s="265" t="s">
        <v>567</v>
      </c>
    </row>
    <row r="57" spans="2:2">
      <c r="B57" s="265" t="s">
        <v>568</v>
      </c>
    </row>
    <row r="58" spans="2:2">
      <c r="B58" s="265" t="s">
        <v>569</v>
      </c>
    </row>
    <row r="59" spans="2:2">
      <c r="B59" s="265" t="s">
        <v>570</v>
      </c>
    </row>
    <row r="60" spans="2:2">
      <c r="B60" s="265" t="s">
        <v>571</v>
      </c>
    </row>
    <row r="61" spans="2:2">
      <c r="B61" s="265" t="s">
        <v>572</v>
      </c>
    </row>
    <row r="62" spans="2:2">
      <c r="B62" s="265"/>
    </row>
    <row r="63" spans="2:2">
      <c r="B63" s="265"/>
    </row>
    <row r="64" spans="2:2">
      <c r="B64" s="265"/>
    </row>
    <row r="65" spans="2:2">
      <c r="B65" s="265"/>
    </row>
    <row r="66" spans="2:2">
      <c r="B66" s="265"/>
    </row>
    <row r="67" spans="2:2">
      <c r="B67" s="265"/>
    </row>
    <row r="68" spans="2:2">
      <c r="B68" s="265"/>
    </row>
    <row r="69" spans="2:2">
      <c r="B69" s="265"/>
    </row>
    <row r="70" spans="2:2">
      <c r="B70" s="265"/>
    </row>
    <row r="71" spans="2:2">
      <c r="B71" s="265"/>
    </row>
    <row r="72" spans="2:2">
      <c r="B72" s="265"/>
    </row>
    <row r="73" spans="2:2">
      <c r="B73" s="265"/>
    </row>
    <row r="74" spans="2:2">
      <c r="B74" s="265"/>
    </row>
    <row r="75" spans="2:2">
      <c r="B75" s="265"/>
    </row>
    <row r="76" spans="2:2">
      <c r="B76" s="265"/>
    </row>
    <row r="77" spans="2:2">
      <c r="B77" s="265"/>
    </row>
    <row r="78" spans="2:2">
      <c r="B78" s="265"/>
    </row>
    <row r="79" spans="2:2">
      <c r="B79" s="265"/>
    </row>
    <row r="80" spans="2:2">
      <c r="B80" s="265"/>
    </row>
    <row r="81" spans="2:12">
      <c r="B81" s="265"/>
    </row>
    <row r="82" spans="2:12">
      <c r="B82" s="265"/>
      <c r="L82" s="465"/>
    </row>
    <row r="83" spans="2:12">
      <c r="B83" s="265"/>
    </row>
    <row r="84" spans="2:12">
      <c r="B84" s="265"/>
    </row>
    <row r="85" spans="2:12">
      <c r="B85" s="265"/>
    </row>
    <row r="86" spans="2:12">
      <c r="B86" s="265"/>
    </row>
    <row r="87" spans="2:12">
      <c r="B87" s="265"/>
    </row>
    <row r="88" spans="2:12">
      <c r="B88" s="265"/>
    </row>
    <row r="89" spans="2:12">
      <c r="B89" s="265"/>
    </row>
  </sheetData>
  <mergeCells count="15">
    <mergeCell ref="AH10:AH12"/>
    <mergeCell ref="AI10:AI12"/>
    <mergeCell ref="B13:D13"/>
    <mergeCell ref="B14:D14"/>
    <mergeCell ref="B10:B12"/>
    <mergeCell ref="C10:C12"/>
    <mergeCell ref="D10:D12"/>
    <mergeCell ref="E10:K10"/>
    <mergeCell ref="L10:R10"/>
    <mergeCell ref="S10:Y10"/>
    <mergeCell ref="B25:B26"/>
    <mergeCell ref="C25:D25"/>
    <mergeCell ref="C26:D26"/>
    <mergeCell ref="Z10:AF10"/>
    <mergeCell ref="AG10:AG12"/>
  </mergeCells>
  <phoneticPr fontId="2"/>
  <pageMargins left="0.7" right="0.7" top="0.75" bottom="0.75" header="0.3" footer="0.3"/>
  <pageSetup paperSize="9" scale="4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69"/>
  <sheetViews>
    <sheetView view="pageBreakPreview" zoomScale="55" zoomScaleNormal="100" zoomScaleSheetLayoutView="55" workbookViewId="0"/>
  </sheetViews>
  <sheetFormatPr defaultRowHeight="18.75"/>
  <cols>
    <col min="1" max="1" width="1.625" style="466" customWidth="1"/>
    <col min="2" max="2" width="9.625" style="466" customWidth="1"/>
    <col min="3" max="3" width="8.625" style="466" customWidth="1"/>
    <col min="4" max="4" width="5.625" style="466" customWidth="1"/>
    <col min="5" max="6" width="15.625" style="466" customWidth="1"/>
    <col min="7" max="7" width="5.625" style="466" customWidth="1"/>
    <col min="8" max="8" width="16.625" style="466" customWidth="1"/>
    <col min="9" max="9" width="5.625" style="466" customWidth="1"/>
    <col min="10" max="10" width="15.625" style="466" customWidth="1"/>
    <col min="11" max="11" width="5.625" style="466" customWidth="1"/>
    <col min="12" max="12" width="3.125" style="466" customWidth="1"/>
    <col min="13" max="18" width="4.625" style="466" customWidth="1"/>
    <col min="19" max="19" width="1.625" style="466" customWidth="1"/>
    <col min="20" max="21" width="9" style="466"/>
    <col min="22" max="22" width="18.5" style="466" bestFit="1" customWidth="1"/>
    <col min="23" max="23" width="29.875" style="466" bestFit="1" customWidth="1"/>
    <col min="24" max="24" width="30.375" style="466" bestFit="1" customWidth="1"/>
    <col min="25" max="16384" width="9" style="466"/>
  </cols>
  <sheetData>
    <row r="1" spans="2:24">
      <c r="B1" s="466" t="s">
        <v>573</v>
      </c>
      <c r="K1" s="467" t="s">
        <v>470</v>
      </c>
      <c r="L1" s="1011"/>
      <c r="M1" s="1011"/>
      <c r="N1" s="468" t="s">
        <v>471</v>
      </c>
      <c r="O1" s="469"/>
      <c r="P1" s="468" t="s">
        <v>472</v>
      </c>
      <c r="Q1" s="469"/>
      <c r="R1" s="468" t="s">
        <v>499</v>
      </c>
    </row>
    <row r="2" spans="2:24" ht="25.5">
      <c r="B2" s="1012" t="s">
        <v>574</v>
      </c>
      <c r="C2" s="1012"/>
      <c r="D2" s="1012"/>
      <c r="E2" s="1012"/>
      <c r="F2" s="1012"/>
      <c r="G2" s="1012"/>
      <c r="H2" s="1012"/>
      <c r="I2" s="1012"/>
      <c r="J2" s="1012"/>
      <c r="K2" s="1012"/>
      <c r="L2" s="1012"/>
      <c r="M2" s="1012"/>
      <c r="N2" s="1012"/>
      <c r="O2" s="1012"/>
      <c r="P2" s="1012"/>
      <c r="Q2" s="1012"/>
      <c r="R2" s="1012"/>
    </row>
    <row r="3" spans="2:24" ht="7.5" customHeight="1">
      <c r="B3" s="470"/>
      <c r="C3" s="470"/>
      <c r="D3" s="470"/>
      <c r="E3" s="470"/>
      <c r="F3" s="470"/>
      <c r="G3" s="470"/>
      <c r="H3" s="470"/>
      <c r="I3" s="470"/>
      <c r="J3" s="470"/>
      <c r="K3" s="470"/>
      <c r="L3" s="470"/>
      <c r="M3" s="470"/>
      <c r="N3" s="470"/>
      <c r="O3" s="470"/>
      <c r="P3" s="470"/>
      <c r="Q3" s="470"/>
      <c r="R3" s="470"/>
    </row>
    <row r="4" spans="2:24" ht="24.95" customHeight="1">
      <c r="I4" s="467" t="s">
        <v>575</v>
      </c>
      <c r="J4" s="1013"/>
      <c r="K4" s="1013"/>
      <c r="L4" s="1013"/>
      <c r="M4" s="1013"/>
      <c r="N4" s="1013"/>
      <c r="O4" s="1013"/>
      <c r="P4" s="1013"/>
      <c r="Q4" s="1013"/>
      <c r="R4" s="1013"/>
    </row>
    <row r="5" spans="2:24" ht="24.95" customHeight="1">
      <c r="I5" s="467" t="s">
        <v>478</v>
      </c>
      <c r="J5" s="1014"/>
      <c r="K5" s="1014"/>
      <c r="L5" s="1014"/>
      <c r="M5" s="1014"/>
      <c r="N5" s="1014"/>
      <c r="O5" s="1014"/>
      <c r="P5" s="1014"/>
      <c r="Q5" s="1014"/>
      <c r="R5" s="1014"/>
    </row>
    <row r="6" spans="2:24" ht="24.95" customHeight="1">
      <c r="I6" s="467" t="s">
        <v>576</v>
      </c>
      <c r="J6" s="1014"/>
      <c r="K6" s="1014"/>
      <c r="L6" s="1014"/>
      <c r="M6" s="1014"/>
      <c r="N6" s="1014"/>
      <c r="O6" s="1014"/>
      <c r="P6" s="1014"/>
      <c r="Q6" s="1014"/>
      <c r="R6" s="1014"/>
    </row>
    <row r="7" spans="2:24" ht="9" customHeight="1">
      <c r="I7" s="467"/>
      <c r="J7" s="471"/>
      <c r="K7" s="471"/>
      <c r="L7" s="471"/>
      <c r="M7" s="471"/>
      <c r="N7" s="471"/>
      <c r="O7" s="471"/>
      <c r="P7" s="471"/>
      <c r="Q7" s="471"/>
      <c r="R7" s="471"/>
    </row>
    <row r="8" spans="2:24">
      <c r="B8" s="1015" t="s">
        <v>577</v>
      </c>
      <c r="C8" s="1015"/>
      <c r="D8" s="1015"/>
      <c r="E8" s="472"/>
      <c r="F8" s="1016" t="s">
        <v>578</v>
      </c>
      <c r="G8" s="1016"/>
      <c r="H8" s="1016"/>
      <c r="I8" s="1016"/>
    </row>
    <row r="9" spans="2:24">
      <c r="E9" s="472"/>
      <c r="F9" s="973" t="s">
        <v>579</v>
      </c>
      <c r="G9" s="973"/>
      <c r="H9" s="973"/>
      <c r="I9" s="973"/>
    </row>
    <row r="10" spans="2:24" ht="9" customHeight="1"/>
    <row r="11" spans="2:24">
      <c r="B11" s="473" t="s">
        <v>580</v>
      </c>
      <c r="F11" s="1017" t="s">
        <v>581</v>
      </c>
      <c r="G11" s="1017"/>
      <c r="H11" s="1017"/>
      <c r="I11" s="1017"/>
      <c r="J11" s="467" t="s">
        <v>582</v>
      </c>
      <c r="K11" s="474"/>
    </row>
    <row r="12" spans="2:24" ht="9" customHeight="1"/>
    <row r="13" spans="2:24">
      <c r="B13" s="473" t="s">
        <v>583</v>
      </c>
    </row>
    <row r="14" spans="2:24">
      <c r="B14" s="469" t="s">
        <v>377</v>
      </c>
      <c r="C14" s="998" t="s">
        <v>584</v>
      </c>
      <c r="D14" s="998"/>
      <c r="E14" s="998"/>
      <c r="F14" s="998"/>
      <c r="G14" s="998"/>
      <c r="H14" s="998"/>
      <c r="I14" s="998"/>
      <c r="J14" s="998"/>
      <c r="K14" s="998"/>
      <c r="M14" s="999" t="s">
        <v>585</v>
      </c>
      <c r="N14" s="1000"/>
      <c r="O14" s="1000"/>
      <c r="P14" s="1000"/>
      <c r="Q14" s="1000"/>
      <c r="R14" s="1001"/>
    </row>
    <row r="15" spans="2:24" ht="80.099999999999994" customHeight="1">
      <c r="B15" s="475"/>
      <c r="C15" s="1002" t="s">
        <v>586</v>
      </c>
      <c r="D15" s="1002"/>
      <c r="E15" s="475"/>
      <c r="F15" s="1003" t="s">
        <v>587</v>
      </c>
      <c r="G15" s="1003"/>
      <c r="H15" s="1004" t="s">
        <v>588</v>
      </c>
      <c r="I15" s="1004"/>
      <c r="J15" s="1002" t="s">
        <v>589</v>
      </c>
      <c r="K15" s="1002"/>
      <c r="M15" s="1005" t="str">
        <f>F8</f>
        <v>介護福祉士</v>
      </c>
      <c r="N15" s="1006"/>
      <c r="O15" s="1007"/>
      <c r="P15" s="1005" t="str">
        <f>F9</f>
        <v>介護職員</v>
      </c>
      <c r="Q15" s="1006"/>
      <c r="R15" s="1007"/>
    </row>
    <row r="16" spans="2:24" ht="26.1" customHeight="1">
      <c r="B16" s="476" t="s">
        <v>590</v>
      </c>
      <c r="C16" s="989"/>
      <c r="D16" s="990" t="s">
        <v>591</v>
      </c>
      <c r="E16" s="477" t="str">
        <f>$F$8</f>
        <v>介護福祉士</v>
      </c>
      <c r="F16" s="478"/>
      <c r="G16" s="479" t="s">
        <v>592</v>
      </c>
      <c r="H16" s="478"/>
      <c r="I16" s="479" t="s">
        <v>591</v>
      </c>
      <c r="J16" s="478"/>
      <c r="K16" s="479" t="s">
        <v>591</v>
      </c>
      <c r="M16" s="992" t="str">
        <f>IF(C16="","",F16+ROUNDDOWN((H16+J16)/C16,1))</f>
        <v/>
      </c>
      <c r="N16" s="993"/>
      <c r="O16" s="994"/>
      <c r="P16" s="992" t="str">
        <f>IF(C16="","",F17+ROUNDDOWN((H17+J17)/C16,1))</f>
        <v/>
      </c>
      <c r="Q16" s="993"/>
      <c r="R16" s="994"/>
      <c r="V16" s="480"/>
      <c r="W16" s="481" t="s">
        <v>593</v>
      </c>
      <c r="X16" s="481" t="s">
        <v>594</v>
      </c>
    </row>
    <row r="17" spans="2:24" ht="26.1" customHeight="1">
      <c r="B17" s="482" t="s">
        <v>595</v>
      </c>
      <c r="C17" s="989"/>
      <c r="D17" s="991"/>
      <c r="E17" s="483" t="str">
        <f>$F$9</f>
        <v>介護職員</v>
      </c>
      <c r="F17" s="484"/>
      <c r="G17" s="485" t="s">
        <v>592</v>
      </c>
      <c r="H17" s="484"/>
      <c r="I17" s="485" t="s">
        <v>591</v>
      </c>
      <c r="J17" s="484"/>
      <c r="K17" s="485" t="s">
        <v>591</v>
      </c>
      <c r="M17" s="995"/>
      <c r="N17" s="996"/>
      <c r="O17" s="997"/>
      <c r="P17" s="995"/>
      <c r="Q17" s="996"/>
      <c r="R17" s="997"/>
      <c r="V17" s="1008" t="s">
        <v>596</v>
      </c>
      <c r="W17" s="480" t="s">
        <v>578</v>
      </c>
      <c r="X17" s="480" t="s">
        <v>597</v>
      </c>
    </row>
    <row r="18" spans="2:24" ht="26.1" customHeight="1">
      <c r="B18" s="486"/>
      <c r="C18" s="989"/>
      <c r="D18" s="990" t="s">
        <v>591</v>
      </c>
      <c r="E18" s="487" t="str">
        <f>$F$8</f>
        <v>介護福祉士</v>
      </c>
      <c r="F18" s="488"/>
      <c r="G18" s="489" t="s">
        <v>592</v>
      </c>
      <c r="H18" s="478"/>
      <c r="I18" s="489" t="s">
        <v>591</v>
      </c>
      <c r="J18" s="478"/>
      <c r="K18" s="489" t="s">
        <v>591</v>
      </c>
      <c r="M18" s="992" t="str">
        <f>IF(C18="","",F18+ROUNDDOWN((H18+J18)/C18,1))</f>
        <v/>
      </c>
      <c r="N18" s="993"/>
      <c r="O18" s="994"/>
      <c r="P18" s="992" t="str">
        <f>IF(C18="","",F19+ROUNDDOWN((H19+J19)/C18,1))</f>
        <v/>
      </c>
      <c r="Q18" s="993"/>
      <c r="R18" s="994"/>
      <c r="V18" s="1009"/>
      <c r="W18" s="480" t="s">
        <v>598</v>
      </c>
      <c r="X18" s="480" t="s">
        <v>599</v>
      </c>
    </row>
    <row r="19" spans="2:24" ht="26.1" customHeight="1">
      <c r="B19" s="482" t="s">
        <v>600</v>
      </c>
      <c r="C19" s="989"/>
      <c r="D19" s="991"/>
      <c r="E19" s="483" t="str">
        <f>$F$9</f>
        <v>介護職員</v>
      </c>
      <c r="F19" s="484"/>
      <c r="G19" s="485" t="s">
        <v>592</v>
      </c>
      <c r="H19" s="484"/>
      <c r="I19" s="485" t="s">
        <v>591</v>
      </c>
      <c r="J19" s="484"/>
      <c r="K19" s="485" t="s">
        <v>591</v>
      </c>
      <c r="M19" s="995"/>
      <c r="N19" s="996"/>
      <c r="O19" s="997"/>
      <c r="P19" s="995"/>
      <c r="Q19" s="996"/>
      <c r="R19" s="997"/>
      <c r="V19" s="1009"/>
      <c r="W19" s="480" t="s">
        <v>601</v>
      </c>
      <c r="X19" s="480" t="s">
        <v>602</v>
      </c>
    </row>
    <row r="20" spans="2:24" ht="26.1" customHeight="1">
      <c r="B20" s="486"/>
      <c r="C20" s="989"/>
      <c r="D20" s="990" t="s">
        <v>591</v>
      </c>
      <c r="E20" s="487" t="str">
        <f>$F$8</f>
        <v>介護福祉士</v>
      </c>
      <c r="F20" s="488"/>
      <c r="G20" s="489" t="s">
        <v>592</v>
      </c>
      <c r="H20" s="478"/>
      <c r="I20" s="489" t="s">
        <v>591</v>
      </c>
      <c r="J20" s="478"/>
      <c r="K20" s="489" t="s">
        <v>591</v>
      </c>
      <c r="M20" s="992" t="str">
        <f>IF(C20="","",F20+ROUNDDOWN((H20+J20)/C20,1))</f>
        <v/>
      </c>
      <c r="N20" s="993"/>
      <c r="O20" s="994"/>
      <c r="P20" s="992" t="str">
        <f>IF(C20="","",F21+ROUNDDOWN((H21+J21)/C20,1))</f>
        <v/>
      </c>
      <c r="Q20" s="993"/>
      <c r="R20" s="994"/>
      <c r="V20" s="1009"/>
      <c r="W20" s="480" t="s">
        <v>602</v>
      </c>
      <c r="X20" s="480" t="s">
        <v>602</v>
      </c>
    </row>
    <row r="21" spans="2:24" ht="26.1" customHeight="1">
      <c r="B21" s="482" t="s">
        <v>603</v>
      </c>
      <c r="C21" s="989"/>
      <c r="D21" s="991"/>
      <c r="E21" s="483" t="str">
        <f>$F$9</f>
        <v>介護職員</v>
      </c>
      <c r="F21" s="484"/>
      <c r="G21" s="485" t="s">
        <v>592</v>
      </c>
      <c r="H21" s="484"/>
      <c r="I21" s="485" t="s">
        <v>591</v>
      </c>
      <c r="J21" s="484"/>
      <c r="K21" s="485" t="s">
        <v>591</v>
      </c>
      <c r="M21" s="995"/>
      <c r="N21" s="996"/>
      <c r="O21" s="997"/>
      <c r="P21" s="995"/>
      <c r="Q21" s="996"/>
      <c r="R21" s="997"/>
      <c r="V21" s="1009"/>
      <c r="W21" s="480" t="s">
        <v>602</v>
      </c>
      <c r="X21" s="480" t="s">
        <v>602</v>
      </c>
    </row>
    <row r="22" spans="2:24" ht="26.1" customHeight="1">
      <c r="B22" s="486"/>
      <c r="C22" s="989"/>
      <c r="D22" s="990" t="s">
        <v>591</v>
      </c>
      <c r="E22" s="487" t="str">
        <f>$F$8</f>
        <v>介護福祉士</v>
      </c>
      <c r="F22" s="488"/>
      <c r="G22" s="489" t="s">
        <v>592</v>
      </c>
      <c r="H22" s="478"/>
      <c r="I22" s="489" t="s">
        <v>591</v>
      </c>
      <c r="J22" s="478"/>
      <c r="K22" s="489" t="s">
        <v>591</v>
      </c>
      <c r="M22" s="992" t="str">
        <f>IF(C22="","",F22+ROUNDDOWN((H22+J22)/C22,1))</f>
        <v/>
      </c>
      <c r="N22" s="993"/>
      <c r="O22" s="994"/>
      <c r="P22" s="992" t="str">
        <f>IF(C22="","",F23+ROUNDDOWN((H23+J23)/C22,1))</f>
        <v/>
      </c>
      <c r="Q22" s="993"/>
      <c r="R22" s="994"/>
      <c r="V22" s="1010"/>
      <c r="W22" s="480" t="s">
        <v>602</v>
      </c>
      <c r="X22" s="480" t="s">
        <v>602</v>
      </c>
    </row>
    <row r="23" spans="2:24" ht="26.1" customHeight="1">
      <c r="B23" s="482" t="s">
        <v>604</v>
      </c>
      <c r="C23" s="989"/>
      <c r="D23" s="991"/>
      <c r="E23" s="483" t="str">
        <f>$F$9</f>
        <v>介護職員</v>
      </c>
      <c r="F23" s="484"/>
      <c r="G23" s="485" t="s">
        <v>592</v>
      </c>
      <c r="H23" s="484"/>
      <c r="I23" s="485" t="s">
        <v>591</v>
      </c>
      <c r="J23" s="484"/>
      <c r="K23" s="485" t="s">
        <v>591</v>
      </c>
      <c r="M23" s="995"/>
      <c r="N23" s="996"/>
      <c r="O23" s="997"/>
      <c r="P23" s="995"/>
      <c r="Q23" s="996"/>
      <c r="R23" s="997"/>
    </row>
    <row r="24" spans="2:24" ht="26.1" customHeight="1">
      <c r="B24" s="486"/>
      <c r="C24" s="989"/>
      <c r="D24" s="990" t="s">
        <v>591</v>
      </c>
      <c r="E24" s="487" t="str">
        <f>$F$8</f>
        <v>介護福祉士</v>
      </c>
      <c r="F24" s="488"/>
      <c r="G24" s="489" t="s">
        <v>592</v>
      </c>
      <c r="H24" s="478"/>
      <c r="I24" s="489" t="s">
        <v>591</v>
      </c>
      <c r="J24" s="478"/>
      <c r="K24" s="489" t="s">
        <v>591</v>
      </c>
      <c r="M24" s="992" t="str">
        <f>IF(C24="","",F24+ROUNDDOWN((H24+J24)/C24,1))</f>
        <v/>
      </c>
      <c r="N24" s="993"/>
      <c r="O24" s="994"/>
      <c r="P24" s="992" t="str">
        <f>IF(C24="","",F25+ROUNDDOWN((H25+J25)/C24,1))</f>
        <v/>
      </c>
      <c r="Q24" s="993"/>
      <c r="R24" s="994"/>
    </row>
    <row r="25" spans="2:24" ht="26.1" customHeight="1">
      <c r="B25" s="482" t="s">
        <v>605</v>
      </c>
      <c r="C25" s="989"/>
      <c r="D25" s="991"/>
      <c r="E25" s="483" t="str">
        <f>$F$9</f>
        <v>介護職員</v>
      </c>
      <c r="F25" s="484"/>
      <c r="G25" s="485" t="s">
        <v>592</v>
      </c>
      <c r="H25" s="484"/>
      <c r="I25" s="485" t="s">
        <v>591</v>
      </c>
      <c r="J25" s="484"/>
      <c r="K25" s="485" t="s">
        <v>591</v>
      </c>
      <c r="M25" s="995"/>
      <c r="N25" s="996"/>
      <c r="O25" s="997"/>
      <c r="P25" s="995"/>
      <c r="Q25" s="996"/>
      <c r="R25" s="997"/>
    </row>
    <row r="26" spans="2:24" ht="26.1" customHeight="1">
      <c r="B26" s="486"/>
      <c r="C26" s="989"/>
      <c r="D26" s="990" t="s">
        <v>591</v>
      </c>
      <c r="E26" s="487" t="str">
        <f>$F$8</f>
        <v>介護福祉士</v>
      </c>
      <c r="F26" s="488"/>
      <c r="G26" s="489" t="s">
        <v>592</v>
      </c>
      <c r="H26" s="478"/>
      <c r="I26" s="489" t="s">
        <v>591</v>
      </c>
      <c r="J26" s="478"/>
      <c r="K26" s="489" t="s">
        <v>591</v>
      </c>
      <c r="M26" s="992" t="str">
        <f>IF(C26="","",F26+ROUNDDOWN((H26+J26)/C26,1))</f>
        <v/>
      </c>
      <c r="N26" s="993"/>
      <c r="O26" s="994"/>
      <c r="P26" s="992" t="str">
        <f>IF(C26="","",F27+ROUNDDOWN((H27+J27)/C26,1))</f>
        <v/>
      </c>
      <c r="Q26" s="993"/>
      <c r="R26" s="994"/>
    </row>
    <row r="27" spans="2:24" ht="26.1" customHeight="1">
      <c r="B27" s="482" t="s">
        <v>606</v>
      </c>
      <c r="C27" s="989"/>
      <c r="D27" s="991"/>
      <c r="E27" s="483" t="str">
        <f>$F$9</f>
        <v>介護職員</v>
      </c>
      <c r="F27" s="484"/>
      <c r="G27" s="485" t="s">
        <v>592</v>
      </c>
      <c r="H27" s="484"/>
      <c r="I27" s="485" t="s">
        <v>591</v>
      </c>
      <c r="J27" s="484"/>
      <c r="K27" s="485" t="s">
        <v>591</v>
      </c>
      <c r="M27" s="995"/>
      <c r="N27" s="996"/>
      <c r="O27" s="997"/>
      <c r="P27" s="995"/>
      <c r="Q27" s="996"/>
      <c r="R27" s="997"/>
    </row>
    <row r="28" spans="2:24" ht="26.1" customHeight="1">
      <c r="B28" s="486"/>
      <c r="C28" s="989"/>
      <c r="D28" s="990" t="s">
        <v>591</v>
      </c>
      <c r="E28" s="487" t="str">
        <f>$F$8</f>
        <v>介護福祉士</v>
      </c>
      <c r="F28" s="488"/>
      <c r="G28" s="489" t="s">
        <v>592</v>
      </c>
      <c r="H28" s="478"/>
      <c r="I28" s="489" t="s">
        <v>591</v>
      </c>
      <c r="J28" s="478"/>
      <c r="K28" s="489" t="s">
        <v>591</v>
      </c>
      <c r="M28" s="992" t="str">
        <f>IF(C28="","",F28+ROUNDDOWN((H28+J28)/C28,1))</f>
        <v/>
      </c>
      <c r="N28" s="993"/>
      <c r="O28" s="994"/>
      <c r="P28" s="992" t="str">
        <f>IF(C28="","",F29+ROUNDDOWN((H29+J29)/C28,1))</f>
        <v/>
      </c>
      <c r="Q28" s="993"/>
      <c r="R28" s="994"/>
    </row>
    <row r="29" spans="2:24" ht="26.1" customHeight="1">
      <c r="B29" s="482" t="s">
        <v>607</v>
      </c>
      <c r="C29" s="989"/>
      <c r="D29" s="991"/>
      <c r="E29" s="483" t="str">
        <f>$F$9</f>
        <v>介護職員</v>
      </c>
      <c r="F29" s="484"/>
      <c r="G29" s="485" t="s">
        <v>592</v>
      </c>
      <c r="H29" s="484"/>
      <c r="I29" s="485" t="s">
        <v>591</v>
      </c>
      <c r="J29" s="484"/>
      <c r="K29" s="485" t="s">
        <v>591</v>
      </c>
      <c r="M29" s="995"/>
      <c r="N29" s="996"/>
      <c r="O29" s="997"/>
      <c r="P29" s="995"/>
      <c r="Q29" s="996"/>
      <c r="R29" s="997"/>
    </row>
    <row r="30" spans="2:24" ht="26.1" customHeight="1">
      <c r="B30" s="486"/>
      <c r="C30" s="989"/>
      <c r="D30" s="990" t="s">
        <v>591</v>
      </c>
      <c r="E30" s="487" t="str">
        <f>$F$8</f>
        <v>介護福祉士</v>
      </c>
      <c r="F30" s="488"/>
      <c r="G30" s="489" t="s">
        <v>592</v>
      </c>
      <c r="H30" s="478"/>
      <c r="I30" s="489" t="s">
        <v>591</v>
      </c>
      <c r="J30" s="478"/>
      <c r="K30" s="489" t="s">
        <v>591</v>
      </c>
      <c r="M30" s="992" t="str">
        <f>IF(C30="","",F30+ROUNDDOWN((H30+J30)/C30,1))</f>
        <v/>
      </c>
      <c r="N30" s="993"/>
      <c r="O30" s="994"/>
      <c r="P30" s="992" t="str">
        <f>IF(C30="","",F31+ROUNDDOWN((H31+J31)/C30,1))</f>
        <v/>
      </c>
      <c r="Q30" s="993"/>
      <c r="R30" s="994"/>
    </row>
    <row r="31" spans="2:24" ht="26.1" customHeight="1">
      <c r="B31" s="482" t="s">
        <v>608</v>
      </c>
      <c r="C31" s="989"/>
      <c r="D31" s="991"/>
      <c r="E31" s="483" t="str">
        <f>$F$9</f>
        <v>介護職員</v>
      </c>
      <c r="F31" s="484"/>
      <c r="G31" s="485" t="s">
        <v>592</v>
      </c>
      <c r="H31" s="484"/>
      <c r="I31" s="485" t="s">
        <v>591</v>
      </c>
      <c r="J31" s="484"/>
      <c r="K31" s="485" t="s">
        <v>591</v>
      </c>
      <c r="M31" s="995"/>
      <c r="N31" s="996"/>
      <c r="O31" s="997"/>
      <c r="P31" s="995"/>
      <c r="Q31" s="996"/>
      <c r="R31" s="997"/>
    </row>
    <row r="32" spans="2:24" ht="26.1" customHeight="1">
      <c r="B32" s="486"/>
      <c r="C32" s="989"/>
      <c r="D32" s="990" t="s">
        <v>591</v>
      </c>
      <c r="E32" s="487" t="str">
        <f>$F$8</f>
        <v>介護福祉士</v>
      </c>
      <c r="F32" s="488"/>
      <c r="G32" s="489" t="s">
        <v>592</v>
      </c>
      <c r="H32" s="478"/>
      <c r="I32" s="489" t="s">
        <v>591</v>
      </c>
      <c r="J32" s="478"/>
      <c r="K32" s="489" t="s">
        <v>591</v>
      </c>
      <c r="M32" s="992" t="str">
        <f>IF(C32="","",F32+ROUNDDOWN((H32+J32)/C32,1))</f>
        <v/>
      </c>
      <c r="N32" s="993"/>
      <c r="O32" s="994"/>
      <c r="P32" s="992" t="str">
        <f>IF(C32="","",F33+ROUNDDOWN((H33+J33)/C32,1))</f>
        <v/>
      </c>
      <c r="Q32" s="993"/>
      <c r="R32" s="994"/>
    </row>
    <row r="33" spans="2:19" ht="26.1" customHeight="1">
      <c r="B33" s="482" t="s">
        <v>609</v>
      </c>
      <c r="C33" s="989"/>
      <c r="D33" s="991"/>
      <c r="E33" s="483" t="str">
        <f>$F$9</f>
        <v>介護職員</v>
      </c>
      <c r="F33" s="484"/>
      <c r="G33" s="485" t="s">
        <v>592</v>
      </c>
      <c r="H33" s="484"/>
      <c r="I33" s="485" t="s">
        <v>591</v>
      </c>
      <c r="J33" s="484"/>
      <c r="K33" s="485" t="s">
        <v>591</v>
      </c>
      <c r="M33" s="995"/>
      <c r="N33" s="996"/>
      <c r="O33" s="997"/>
      <c r="P33" s="995"/>
      <c r="Q33" s="996"/>
      <c r="R33" s="997"/>
    </row>
    <row r="34" spans="2:19" ht="26.1" customHeight="1">
      <c r="B34" s="476" t="s">
        <v>590</v>
      </c>
      <c r="C34" s="989"/>
      <c r="D34" s="990" t="s">
        <v>591</v>
      </c>
      <c r="E34" s="487" t="str">
        <f>$F$8</f>
        <v>介護福祉士</v>
      </c>
      <c r="F34" s="488"/>
      <c r="G34" s="489" t="s">
        <v>592</v>
      </c>
      <c r="H34" s="478"/>
      <c r="I34" s="489" t="s">
        <v>591</v>
      </c>
      <c r="J34" s="478"/>
      <c r="K34" s="489" t="s">
        <v>591</v>
      </c>
      <c r="M34" s="992" t="str">
        <f>IF(C34="","",F34+ROUNDDOWN((H34+J34)/C34,1))</f>
        <v/>
      </c>
      <c r="N34" s="993"/>
      <c r="O34" s="994"/>
      <c r="P34" s="992" t="str">
        <f>IF(C34="","",F35+ROUNDDOWN((H35+J35)/C34,1))</f>
        <v/>
      </c>
      <c r="Q34" s="993"/>
      <c r="R34" s="994"/>
    </row>
    <row r="35" spans="2:19" ht="26.1" customHeight="1">
      <c r="B35" s="482" t="s">
        <v>610</v>
      </c>
      <c r="C35" s="989"/>
      <c r="D35" s="991"/>
      <c r="E35" s="483" t="str">
        <f>$F$9</f>
        <v>介護職員</v>
      </c>
      <c r="F35" s="484"/>
      <c r="G35" s="485" t="s">
        <v>592</v>
      </c>
      <c r="H35" s="484"/>
      <c r="I35" s="485" t="s">
        <v>591</v>
      </c>
      <c r="J35" s="484"/>
      <c r="K35" s="485" t="s">
        <v>591</v>
      </c>
      <c r="M35" s="995"/>
      <c r="N35" s="996"/>
      <c r="O35" s="997"/>
      <c r="P35" s="995"/>
      <c r="Q35" s="996"/>
      <c r="R35" s="997"/>
    </row>
    <row r="36" spans="2:19" ht="26.1" customHeight="1">
      <c r="B36" s="486"/>
      <c r="C36" s="989"/>
      <c r="D36" s="990" t="s">
        <v>591</v>
      </c>
      <c r="E36" s="487" t="str">
        <f>$F$8</f>
        <v>介護福祉士</v>
      </c>
      <c r="F36" s="488"/>
      <c r="G36" s="489" t="s">
        <v>592</v>
      </c>
      <c r="H36" s="478"/>
      <c r="I36" s="489" t="s">
        <v>591</v>
      </c>
      <c r="J36" s="478"/>
      <c r="K36" s="489" t="s">
        <v>591</v>
      </c>
      <c r="M36" s="992" t="str">
        <f>IF(C36="","",F36+ROUNDDOWN((H36+J36)/C36,1))</f>
        <v/>
      </c>
      <c r="N36" s="993"/>
      <c r="O36" s="994"/>
      <c r="P36" s="992" t="str">
        <f>IF(C36="","",F37+ROUNDDOWN((H37+J37)/C36,1))</f>
        <v/>
      </c>
      <c r="Q36" s="993"/>
      <c r="R36" s="994"/>
    </row>
    <row r="37" spans="2:19" ht="26.1" customHeight="1">
      <c r="B37" s="482" t="s">
        <v>611</v>
      </c>
      <c r="C37" s="989"/>
      <c r="D37" s="991"/>
      <c r="E37" s="483" t="str">
        <f>$F$9</f>
        <v>介護職員</v>
      </c>
      <c r="F37" s="484"/>
      <c r="G37" s="485" t="s">
        <v>592</v>
      </c>
      <c r="H37" s="484"/>
      <c r="I37" s="485" t="s">
        <v>591</v>
      </c>
      <c r="J37" s="484"/>
      <c r="K37" s="485" t="s">
        <v>591</v>
      </c>
      <c r="M37" s="995"/>
      <c r="N37" s="996"/>
      <c r="O37" s="997"/>
      <c r="P37" s="995"/>
      <c r="Q37" s="996"/>
      <c r="R37" s="997"/>
    </row>
    <row r="38" spans="2:19" ht="6.75" customHeight="1">
      <c r="B38" s="490"/>
      <c r="C38" s="491"/>
      <c r="D38" s="490"/>
      <c r="E38" s="492"/>
      <c r="F38" s="493"/>
      <c r="G38" s="494"/>
      <c r="H38" s="493"/>
      <c r="I38" s="494"/>
      <c r="J38" s="495"/>
      <c r="K38" s="496"/>
      <c r="L38" s="496"/>
      <c r="M38" s="497"/>
      <c r="N38" s="497"/>
      <c r="O38" s="497"/>
      <c r="P38" s="497"/>
      <c r="Q38" s="497"/>
      <c r="R38" s="497"/>
    </row>
    <row r="39" spans="2:19" ht="20.100000000000001" customHeight="1">
      <c r="H39" s="468"/>
      <c r="J39" s="991" t="s">
        <v>612</v>
      </c>
      <c r="K39" s="991"/>
      <c r="L39" s="991"/>
      <c r="M39" s="995" t="str">
        <f>IF(SUM(M16:O37)=0,"",SUM(M16:O37))</f>
        <v/>
      </c>
      <c r="N39" s="996"/>
      <c r="O39" s="997"/>
      <c r="P39" s="995" t="str">
        <f>IF(SUM(P16:R37)=0,"",SUM(P16:R37))</f>
        <v/>
      </c>
      <c r="Q39" s="996"/>
      <c r="R39" s="996"/>
      <c r="S39" s="498"/>
    </row>
    <row r="40" spans="2:19" ht="20.100000000000001" customHeight="1">
      <c r="H40" s="468"/>
      <c r="J40" s="973" t="s">
        <v>613</v>
      </c>
      <c r="K40" s="973"/>
      <c r="L40" s="973"/>
      <c r="M40" s="974" t="str">
        <f>IF(M39="","",ROUNDDOWN(M39/$K$11,1))</f>
        <v/>
      </c>
      <c r="N40" s="975"/>
      <c r="O40" s="976"/>
      <c r="P40" s="974" t="str">
        <f>IF(P39="","",ROUNDDOWN(P39/$K$11,1))</f>
        <v/>
      </c>
      <c r="Q40" s="975"/>
      <c r="R40" s="976"/>
    </row>
    <row r="41" spans="2:19" ht="18.75" customHeight="1">
      <c r="J41" s="977" t="str">
        <f>$M$15</f>
        <v>介護福祉士</v>
      </c>
      <c r="K41" s="978"/>
      <c r="L41" s="978"/>
      <c r="M41" s="978"/>
      <c r="N41" s="978"/>
      <c r="O41" s="979"/>
      <c r="P41" s="980" t="str">
        <f>IF(M40="","",M40/P40)</f>
        <v/>
      </c>
      <c r="Q41" s="981"/>
      <c r="R41" s="982"/>
    </row>
    <row r="42" spans="2:19" ht="18.75" customHeight="1">
      <c r="J42" s="986" t="s">
        <v>614</v>
      </c>
      <c r="K42" s="987"/>
      <c r="L42" s="987"/>
      <c r="M42" s="987"/>
      <c r="N42" s="987"/>
      <c r="O42" s="988"/>
      <c r="P42" s="983"/>
      <c r="Q42" s="984"/>
      <c r="R42" s="985"/>
    </row>
    <row r="43" spans="2:19" ht="18.75" customHeight="1">
      <c r="J43" s="468"/>
      <c r="K43" s="468"/>
      <c r="L43" s="468"/>
      <c r="M43" s="468"/>
      <c r="N43" s="468"/>
      <c r="O43" s="468"/>
      <c r="P43" s="468"/>
      <c r="Q43" s="468"/>
      <c r="R43" s="499"/>
    </row>
    <row r="44" spans="2:19" ht="18.75" customHeight="1">
      <c r="B44" s="469" t="s">
        <v>377</v>
      </c>
      <c r="C44" s="998" t="s">
        <v>615</v>
      </c>
      <c r="D44" s="998"/>
      <c r="E44" s="998"/>
      <c r="F44" s="998"/>
      <c r="G44" s="998"/>
      <c r="H44" s="998"/>
      <c r="I44" s="998"/>
      <c r="J44" s="998"/>
      <c r="K44" s="998"/>
      <c r="M44" s="999" t="s">
        <v>585</v>
      </c>
      <c r="N44" s="1000"/>
      <c r="O44" s="1000"/>
      <c r="P44" s="1000"/>
      <c r="Q44" s="1000"/>
      <c r="R44" s="1001"/>
    </row>
    <row r="45" spans="2:19" ht="79.5" customHeight="1">
      <c r="B45" s="475"/>
      <c r="C45" s="1002" t="s">
        <v>586</v>
      </c>
      <c r="D45" s="1002"/>
      <c r="E45" s="475"/>
      <c r="F45" s="1003" t="s">
        <v>587</v>
      </c>
      <c r="G45" s="1003"/>
      <c r="H45" s="1004" t="s">
        <v>588</v>
      </c>
      <c r="I45" s="1004"/>
      <c r="J45" s="1002" t="s">
        <v>589</v>
      </c>
      <c r="K45" s="1002"/>
      <c r="M45" s="1005" t="str">
        <f>F8</f>
        <v>介護福祉士</v>
      </c>
      <c r="N45" s="1006"/>
      <c r="O45" s="1007"/>
      <c r="P45" s="1005" t="str">
        <f>F9</f>
        <v>介護職員</v>
      </c>
      <c r="Q45" s="1006"/>
      <c r="R45" s="1007"/>
    </row>
    <row r="46" spans="2:19" ht="25.5" customHeight="1">
      <c r="B46" s="476" t="s">
        <v>590</v>
      </c>
      <c r="C46" s="989"/>
      <c r="D46" s="990" t="s">
        <v>591</v>
      </c>
      <c r="E46" s="500" t="str">
        <f>$F$8</f>
        <v>介護福祉士</v>
      </c>
      <c r="F46" s="478"/>
      <c r="G46" s="479" t="s">
        <v>592</v>
      </c>
      <c r="H46" s="478"/>
      <c r="I46" s="479" t="s">
        <v>591</v>
      </c>
      <c r="J46" s="478"/>
      <c r="K46" s="479" t="s">
        <v>591</v>
      </c>
      <c r="M46" s="992" t="str">
        <f>IF(C46="","",F46+ROUNDDOWN((H46+J46)/C46,1))</f>
        <v/>
      </c>
      <c r="N46" s="993"/>
      <c r="O46" s="994"/>
      <c r="P46" s="992" t="str">
        <f>IF(C46="","",F47+ROUNDDOWN((H47+J47)/C46,1))</f>
        <v/>
      </c>
      <c r="Q46" s="993"/>
      <c r="R46" s="994"/>
    </row>
    <row r="47" spans="2:19" ht="25.5" customHeight="1">
      <c r="B47" s="501" t="s">
        <v>595</v>
      </c>
      <c r="C47" s="989"/>
      <c r="D47" s="991"/>
      <c r="E47" s="502" t="str">
        <f>$F$9</f>
        <v>介護職員</v>
      </c>
      <c r="F47" s="484"/>
      <c r="G47" s="485" t="s">
        <v>592</v>
      </c>
      <c r="H47" s="484"/>
      <c r="I47" s="485" t="s">
        <v>591</v>
      </c>
      <c r="J47" s="484"/>
      <c r="K47" s="485" t="s">
        <v>591</v>
      </c>
      <c r="M47" s="995"/>
      <c r="N47" s="996"/>
      <c r="O47" s="997"/>
      <c r="P47" s="995"/>
      <c r="Q47" s="996"/>
      <c r="R47" s="997"/>
    </row>
    <row r="48" spans="2:19" ht="25.5" customHeight="1">
      <c r="B48" s="503"/>
      <c r="C48" s="989"/>
      <c r="D48" s="990" t="s">
        <v>591</v>
      </c>
      <c r="E48" s="504" t="str">
        <f>$F$8</f>
        <v>介護福祉士</v>
      </c>
      <c r="F48" s="488"/>
      <c r="G48" s="489" t="s">
        <v>592</v>
      </c>
      <c r="H48" s="478"/>
      <c r="I48" s="489" t="s">
        <v>591</v>
      </c>
      <c r="J48" s="478"/>
      <c r="K48" s="489" t="s">
        <v>591</v>
      </c>
      <c r="M48" s="992" t="str">
        <f>IF(C48="","",F48+ROUNDDOWN((H48+J48)/C48,1))</f>
        <v/>
      </c>
      <c r="N48" s="993"/>
      <c r="O48" s="994"/>
      <c r="P48" s="992" t="str">
        <f>IF(C48="","",F49+ROUNDDOWN((H49+J49)/C48,1))</f>
        <v/>
      </c>
      <c r="Q48" s="993"/>
      <c r="R48" s="994"/>
    </row>
    <row r="49" spans="2:18" ht="25.5" customHeight="1">
      <c r="B49" s="501" t="s">
        <v>600</v>
      </c>
      <c r="C49" s="989"/>
      <c r="D49" s="991"/>
      <c r="E49" s="502" t="str">
        <f>$F$9</f>
        <v>介護職員</v>
      </c>
      <c r="F49" s="484"/>
      <c r="G49" s="485" t="s">
        <v>592</v>
      </c>
      <c r="H49" s="484"/>
      <c r="I49" s="485" t="s">
        <v>591</v>
      </c>
      <c r="J49" s="484"/>
      <c r="K49" s="485" t="s">
        <v>591</v>
      </c>
      <c r="M49" s="995"/>
      <c r="N49" s="996"/>
      <c r="O49" s="997"/>
      <c r="P49" s="995"/>
      <c r="Q49" s="996"/>
      <c r="R49" s="997"/>
    </row>
    <row r="50" spans="2:18" ht="25.5" customHeight="1">
      <c r="B50" s="503"/>
      <c r="C50" s="989"/>
      <c r="D50" s="990" t="s">
        <v>591</v>
      </c>
      <c r="E50" s="504" t="str">
        <f>$F$8</f>
        <v>介護福祉士</v>
      </c>
      <c r="F50" s="488"/>
      <c r="G50" s="489" t="s">
        <v>592</v>
      </c>
      <c r="H50" s="478"/>
      <c r="I50" s="489" t="s">
        <v>591</v>
      </c>
      <c r="J50" s="478"/>
      <c r="K50" s="489" t="s">
        <v>591</v>
      </c>
      <c r="M50" s="992" t="str">
        <f>IF(C50="","",F50+ROUNDDOWN((H50+J50)/C50,1))</f>
        <v/>
      </c>
      <c r="N50" s="993"/>
      <c r="O50" s="994"/>
      <c r="P50" s="992" t="str">
        <f>IF(C50="","",F51+ROUNDDOWN((H51+J51)/C50,1))</f>
        <v/>
      </c>
      <c r="Q50" s="993"/>
      <c r="R50" s="994"/>
    </row>
    <row r="51" spans="2:18" ht="25.5" customHeight="1">
      <c r="B51" s="501" t="s">
        <v>603</v>
      </c>
      <c r="C51" s="989"/>
      <c r="D51" s="991"/>
      <c r="E51" s="502" t="str">
        <f>$F$9</f>
        <v>介護職員</v>
      </c>
      <c r="F51" s="484"/>
      <c r="G51" s="485" t="s">
        <v>592</v>
      </c>
      <c r="H51" s="484"/>
      <c r="I51" s="485" t="s">
        <v>591</v>
      </c>
      <c r="J51" s="484"/>
      <c r="K51" s="485" t="s">
        <v>591</v>
      </c>
      <c r="M51" s="995"/>
      <c r="N51" s="996"/>
      <c r="O51" s="997"/>
      <c r="P51" s="995"/>
      <c r="Q51" s="996"/>
      <c r="R51" s="997"/>
    </row>
    <row r="52" spans="2:18" ht="6.75" customHeight="1">
      <c r="J52" s="468"/>
      <c r="K52" s="468"/>
      <c r="L52" s="468"/>
      <c r="M52" s="468"/>
      <c r="N52" s="468"/>
      <c r="O52" s="468"/>
      <c r="P52" s="468"/>
      <c r="Q52" s="468"/>
      <c r="R52" s="499"/>
    </row>
    <row r="53" spans="2:18" ht="20.100000000000001" customHeight="1">
      <c r="J53" s="973" t="s">
        <v>612</v>
      </c>
      <c r="K53" s="973"/>
      <c r="L53" s="973"/>
      <c r="M53" s="974" t="str">
        <f>IF(SUM(M46:O51)=0,"",SUM(M46:O51))</f>
        <v/>
      </c>
      <c r="N53" s="975"/>
      <c r="O53" s="976"/>
      <c r="P53" s="974" t="str">
        <f>IF(SUM(P46:R51)=0,"",SUM(P46:R51))</f>
        <v/>
      </c>
      <c r="Q53" s="975"/>
      <c r="R53" s="976"/>
    </row>
    <row r="54" spans="2:18" ht="20.100000000000001" customHeight="1">
      <c r="J54" s="973" t="s">
        <v>613</v>
      </c>
      <c r="K54" s="973"/>
      <c r="L54" s="973"/>
      <c r="M54" s="974" t="str">
        <f>IF(M53="","",ROUNDDOWN(M53/3,1))</f>
        <v/>
      </c>
      <c r="N54" s="975"/>
      <c r="O54" s="976"/>
      <c r="P54" s="974" t="str">
        <f>IF(P53="","",ROUNDDOWN(P53/3,1))</f>
        <v/>
      </c>
      <c r="Q54" s="975"/>
      <c r="R54" s="976"/>
    </row>
    <row r="55" spans="2:18" ht="18.75" customHeight="1">
      <c r="J55" s="977" t="str">
        <f>$M$15</f>
        <v>介護福祉士</v>
      </c>
      <c r="K55" s="978"/>
      <c r="L55" s="978"/>
      <c r="M55" s="978"/>
      <c r="N55" s="978"/>
      <c r="O55" s="979"/>
      <c r="P55" s="980" t="str">
        <f>IF(M54="","",M54/P54)</f>
        <v/>
      </c>
      <c r="Q55" s="981"/>
      <c r="R55" s="982"/>
    </row>
    <row r="56" spans="2:18" ht="18.75" customHeight="1">
      <c r="J56" s="986" t="s">
        <v>614</v>
      </c>
      <c r="K56" s="987"/>
      <c r="L56" s="987"/>
      <c r="M56" s="987"/>
      <c r="N56" s="987"/>
      <c r="O56" s="988"/>
      <c r="P56" s="983"/>
      <c r="Q56" s="984"/>
      <c r="R56" s="985"/>
    </row>
    <row r="57" spans="2:18" ht="18.75" customHeight="1">
      <c r="J57" s="468"/>
      <c r="K57" s="468"/>
      <c r="L57" s="468"/>
      <c r="M57" s="468"/>
      <c r="N57" s="468"/>
      <c r="O57" s="468"/>
      <c r="P57" s="468"/>
      <c r="Q57" s="468"/>
      <c r="R57" s="499"/>
    </row>
    <row r="59" spans="2:18">
      <c r="B59" s="466" t="s">
        <v>616</v>
      </c>
    </row>
    <row r="60" spans="2:18">
      <c r="B60" s="971" t="s">
        <v>617</v>
      </c>
      <c r="C60" s="971"/>
      <c r="D60" s="971"/>
      <c r="E60" s="971"/>
      <c r="F60" s="971"/>
      <c r="G60" s="971"/>
      <c r="H60" s="971"/>
      <c r="I60" s="971"/>
      <c r="J60" s="971"/>
      <c r="K60" s="971"/>
      <c r="L60" s="971"/>
      <c r="M60" s="971"/>
      <c r="N60" s="971"/>
      <c r="O60" s="971"/>
      <c r="P60" s="971"/>
      <c r="Q60" s="971"/>
      <c r="R60" s="971"/>
    </row>
    <row r="61" spans="2:18">
      <c r="B61" s="971" t="s">
        <v>618</v>
      </c>
      <c r="C61" s="971"/>
      <c r="D61" s="971"/>
      <c r="E61" s="971"/>
      <c r="F61" s="971"/>
      <c r="G61" s="971"/>
      <c r="H61" s="971"/>
      <c r="I61" s="971"/>
      <c r="J61" s="971"/>
      <c r="K61" s="971"/>
      <c r="L61" s="971"/>
      <c r="M61" s="971"/>
      <c r="N61" s="971"/>
      <c r="O61" s="971"/>
      <c r="P61" s="971"/>
      <c r="Q61" s="971"/>
      <c r="R61" s="971"/>
    </row>
    <row r="62" spans="2:18">
      <c r="B62" s="971" t="s">
        <v>619</v>
      </c>
      <c r="C62" s="971"/>
      <c r="D62" s="971"/>
      <c r="E62" s="971"/>
      <c r="F62" s="971"/>
      <c r="G62" s="971"/>
      <c r="H62" s="971"/>
      <c r="I62" s="971"/>
      <c r="J62" s="971"/>
      <c r="K62" s="971"/>
      <c r="L62" s="971"/>
      <c r="M62" s="971"/>
      <c r="N62" s="971"/>
      <c r="O62" s="971"/>
      <c r="P62" s="971"/>
      <c r="Q62" s="971"/>
      <c r="R62" s="971"/>
    </row>
    <row r="63" spans="2:18">
      <c r="B63" s="505" t="s">
        <v>620</v>
      </c>
      <c r="C63" s="505"/>
      <c r="D63" s="505"/>
      <c r="E63" s="505"/>
      <c r="F63" s="505"/>
      <c r="G63" s="505"/>
      <c r="H63" s="505"/>
      <c r="I63" s="505"/>
      <c r="J63" s="505"/>
      <c r="K63" s="505"/>
      <c r="L63" s="505"/>
      <c r="M63" s="505"/>
      <c r="N63" s="505"/>
      <c r="O63" s="505"/>
      <c r="P63" s="505"/>
      <c r="Q63" s="505"/>
      <c r="R63" s="505"/>
    </row>
    <row r="64" spans="2:18">
      <c r="B64" s="971" t="s">
        <v>621</v>
      </c>
      <c r="C64" s="971"/>
      <c r="D64" s="971"/>
      <c r="E64" s="971"/>
      <c r="F64" s="971"/>
      <c r="G64" s="971"/>
      <c r="H64" s="971"/>
      <c r="I64" s="971"/>
      <c r="J64" s="971"/>
      <c r="K64" s="971"/>
      <c r="L64" s="971"/>
      <c r="M64" s="971"/>
      <c r="N64" s="971"/>
      <c r="O64" s="971"/>
      <c r="P64" s="971"/>
      <c r="Q64" s="971"/>
      <c r="R64" s="971"/>
    </row>
    <row r="65" spans="2:18">
      <c r="B65" s="971" t="s">
        <v>622</v>
      </c>
      <c r="C65" s="971"/>
      <c r="D65" s="971"/>
      <c r="E65" s="971"/>
      <c r="F65" s="971"/>
      <c r="G65" s="971"/>
      <c r="H65" s="971"/>
      <c r="I65" s="971"/>
      <c r="J65" s="971"/>
      <c r="K65" s="971"/>
      <c r="L65" s="971"/>
      <c r="M65" s="971"/>
      <c r="N65" s="971"/>
      <c r="O65" s="971"/>
      <c r="P65" s="971"/>
      <c r="Q65" s="971"/>
      <c r="R65" s="971"/>
    </row>
    <row r="66" spans="2:18">
      <c r="B66" s="971" t="s">
        <v>623</v>
      </c>
      <c r="C66" s="971"/>
      <c r="D66" s="971"/>
      <c r="E66" s="971"/>
      <c r="F66" s="971"/>
      <c r="G66" s="971"/>
      <c r="H66" s="971"/>
      <c r="I66" s="971"/>
      <c r="J66" s="971"/>
      <c r="K66" s="971"/>
      <c r="L66" s="971"/>
      <c r="M66" s="971"/>
      <c r="N66" s="971"/>
      <c r="O66" s="971"/>
      <c r="P66" s="971"/>
      <c r="Q66" s="971"/>
      <c r="R66" s="971"/>
    </row>
    <row r="67" spans="2:18">
      <c r="B67" s="971" t="s">
        <v>624</v>
      </c>
      <c r="C67" s="971"/>
      <c r="D67" s="971"/>
      <c r="E67" s="971"/>
      <c r="F67" s="971"/>
      <c r="G67" s="971"/>
      <c r="H67" s="971"/>
      <c r="I67" s="971"/>
      <c r="J67" s="971"/>
      <c r="K67" s="971"/>
      <c r="L67" s="971"/>
      <c r="M67" s="971"/>
      <c r="N67" s="971"/>
      <c r="O67" s="971"/>
      <c r="P67" s="971"/>
      <c r="Q67" s="971"/>
      <c r="R67" s="971"/>
    </row>
    <row r="68" spans="2:18">
      <c r="B68" s="971" t="s">
        <v>625</v>
      </c>
      <c r="C68" s="971"/>
      <c r="D68" s="971"/>
      <c r="E68" s="971"/>
      <c r="F68" s="971"/>
      <c r="G68" s="971"/>
      <c r="H68" s="971"/>
      <c r="I68" s="971"/>
      <c r="J68" s="971"/>
      <c r="K68" s="971"/>
      <c r="L68" s="971"/>
      <c r="M68" s="971"/>
      <c r="N68" s="971"/>
      <c r="O68" s="971"/>
      <c r="P68" s="971"/>
      <c r="Q68" s="971"/>
      <c r="R68" s="971"/>
    </row>
    <row r="69" spans="2:18">
      <c r="B69" s="971" t="s">
        <v>626</v>
      </c>
      <c r="C69" s="971"/>
      <c r="D69" s="971"/>
      <c r="E69" s="971"/>
      <c r="F69" s="971"/>
      <c r="G69" s="971"/>
      <c r="H69" s="971"/>
      <c r="I69" s="971"/>
      <c r="J69" s="971"/>
      <c r="K69" s="971"/>
      <c r="L69" s="971"/>
      <c r="M69" s="971"/>
      <c r="N69" s="971"/>
      <c r="O69" s="971"/>
      <c r="P69" s="971"/>
      <c r="Q69" s="971"/>
      <c r="R69" s="971"/>
    </row>
    <row r="70" spans="2:18">
      <c r="B70" s="971" t="s">
        <v>627</v>
      </c>
      <c r="C70" s="971"/>
      <c r="D70" s="971"/>
      <c r="E70" s="971"/>
      <c r="F70" s="971"/>
      <c r="G70" s="971"/>
      <c r="H70" s="971"/>
      <c r="I70" s="971"/>
      <c r="J70" s="971"/>
      <c r="K70" s="971"/>
      <c r="L70" s="971"/>
      <c r="M70" s="971"/>
      <c r="N70" s="971"/>
      <c r="O70" s="971"/>
      <c r="P70" s="971"/>
      <c r="Q70" s="971"/>
      <c r="R70" s="971"/>
    </row>
    <row r="71" spans="2:18">
      <c r="B71" s="971" t="s">
        <v>628</v>
      </c>
      <c r="C71" s="971"/>
      <c r="D71" s="971"/>
      <c r="E71" s="971"/>
      <c r="F71" s="971"/>
      <c r="G71" s="971"/>
      <c r="H71" s="971"/>
      <c r="I71" s="971"/>
      <c r="J71" s="971"/>
      <c r="K71" s="971"/>
      <c r="L71" s="971"/>
      <c r="M71" s="971"/>
      <c r="N71" s="971"/>
      <c r="O71" s="971"/>
      <c r="P71" s="971"/>
      <c r="Q71" s="971"/>
      <c r="R71" s="971"/>
    </row>
    <row r="72" spans="2:18">
      <c r="B72" s="971" t="s">
        <v>629</v>
      </c>
      <c r="C72" s="971"/>
      <c r="D72" s="971"/>
      <c r="E72" s="971"/>
      <c r="F72" s="971"/>
      <c r="G72" s="971"/>
      <c r="H72" s="971"/>
      <c r="I72" s="971"/>
      <c r="J72" s="971"/>
      <c r="K72" s="971"/>
      <c r="L72" s="971"/>
      <c r="M72" s="971"/>
      <c r="N72" s="971"/>
      <c r="O72" s="971"/>
      <c r="P72" s="971"/>
      <c r="Q72" s="971"/>
      <c r="R72" s="971"/>
    </row>
    <row r="73" spans="2:18">
      <c r="B73" s="971" t="s">
        <v>630</v>
      </c>
      <c r="C73" s="971"/>
      <c r="D73" s="971"/>
      <c r="E73" s="971"/>
      <c r="F73" s="971"/>
      <c r="G73" s="971"/>
      <c r="H73" s="971"/>
      <c r="I73" s="971"/>
      <c r="J73" s="971"/>
      <c r="K73" s="971"/>
      <c r="L73" s="971"/>
      <c r="M73" s="971"/>
      <c r="N73" s="971"/>
      <c r="O73" s="971"/>
      <c r="P73" s="971"/>
      <c r="Q73" s="971"/>
      <c r="R73" s="971"/>
    </row>
    <row r="74" spans="2:18">
      <c r="B74" s="971" t="s">
        <v>631</v>
      </c>
      <c r="C74" s="971"/>
      <c r="D74" s="971"/>
      <c r="E74" s="971"/>
      <c r="F74" s="971"/>
      <c r="G74" s="971"/>
      <c r="H74" s="971"/>
      <c r="I74" s="971"/>
      <c r="J74" s="971"/>
      <c r="K74" s="971"/>
      <c r="L74" s="971"/>
      <c r="M74" s="971"/>
      <c r="N74" s="971"/>
      <c r="O74" s="971"/>
      <c r="P74" s="971"/>
      <c r="Q74" s="971"/>
      <c r="R74" s="971"/>
    </row>
    <row r="75" spans="2:18">
      <c r="B75" s="971" t="s">
        <v>632</v>
      </c>
      <c r="C75" s="971"/>
      <c r="D75" s="971"/>
      <c r="E75" s="971"/>
      <c r="F75" s="971"/>
      <c r="G75" s="971"/>
      <c r="H75" s="971"/>
      <c r="I75" s="971"/>
      <c r="J75" s="971"/>
      <c r="K75" s="971"/>
      <c r="L75" s="971"/>
      <c r="M75" s="971"/>
      <c r="N75" s="971"/>
      <c r="O75" s="971"/>
      <c r="P75" s="971"/>
      <c r="Q75" s="971"/>
      <c r="R75" s="971"/>
    </row>
    <row r="76" spans="2:18">
      <c r="B76" s="971" t="s">
        <v>633</v>
      </c>
      <c r="C76" s="971"/>
      <c r="D76" s="971"/>
      <c r="E76" s="971"/>
      <c r="F76" s="971"/>
      <c r="G76" s="971"/>
      <c r="H76" s="971"/>
      <c r="I76" s="971"/>
      <c r="J76" s="971"/>
      <c r="K76" s="971"/>
      <c r="L76" s="971"/>
      <c r="M76" s="971"/>
      <c r="N76" s="971"/>
      <c r="O76" s="971"/>
      <c r="P76" s="971"/>
      <c r="Q76" s="971"/>
      <c r="R76" s="971"/>
    </row>
    <row r="77" spans="2:18">
      <c r="B77" s="971" t="s">
        <v>634</v>
      </c>
      <c r="C77" s="971"/>
      <c r="D77" s="971"/>
      <c r="E77" s="971"/>
      <c r="F77" s="971"/>
      <c r="G77" s="971"/>
      <c r="H77" s="971"/>
      <c r="I77" s="971"/>
      <c r="J77" s="971"/>
      <c r="K77" s="971"/>
      <c r="L77" s="971"/>
      <c r="M77" s="971"/>
      <c r="N77" s="971"/>
      <c r="O77" s="971"/>
      <c r="P77" s="971"/>
      <c r="Q77" s="971"/>
      <c r="R77" s="971"/>
    </row>
    <row r="78" spans="2:18">
      <c r="B78" s="971" t="s">
        <v>635</v>
      </c>
      <c r="C78" s="971"/>
      <c r="D78" s="971"/>
      <c r="E78" s="971"/>
      <c r="F78" s="971"/>
      <c r="G78" s="971"/>
      <c r="H78" s="971"/>
      <c r="I78" s="971"/>
      <c r="J78" s="971"/>
      <c r="K78" s="971"/>
      <c r="L78" s="971"/>
      <c r="M78" s="971"/>
      <c r="N78" s="971"/>
      <c r="O78" s="971"/>
      <c r="P78" s="971"/>
      <c r="Q78" s="971"/>
      <c r="R78" s="971"/>
    </row>
    <row r="79" spans="2:18">
      <c r="B79" s="971" t="s">
        <v>636</v>
      </c>
      <c r="C79" s="971"/>
      <c r="D79" s="971"/>
      <c r="E79" s="971"/>
      <c r="F79" s="971"/>
      <c r="G79" s="971"/>
      <c r="H79" s="971"/>
      <c r="I79" s="971"/>
      <c r="J79" s="971"/>
      <c r="K79" s="971"/>
      <c r="L79" s="971"/>
      <c r="M79" s="971"/>
      <c r="N79" s="971"/>
      <c r="O79" s="971"/>
      <c r="P79" s="971"/>
      <c r="Q79" s="971"/>
      <c r="R79" s="971"/>
    </row>
    <row r="80" spans="2:18">
      <c r="B80" s="971" t="s">
        <v>637</v>
      </c>
      <c r="C80" s="971"/>
      <c r="D80" s="971"/>
      <c r="E80" s="971"/>
      <c r="F80" s="971"/>
      <c r="G80" s="971"/>
      <c r="H80" s="971"/>
      <c r="I80" s="971"/>
      <c r="J80" s="971"/>
      <c r="K80" s="971"/>
      <c r="L80" s="971"/>
      <c r="M80" s="971"/>
      <c r="N80" s="971"/>
      <c r="O80" s="971"/>
      <c r="P80" s="971"/>
      <c r="Q80" s="971"/>
      <c r="R80" s="971"/>
    </row>
    <row r="81" spans="2:18">
      <c r="B81" s="971" t="s">
        <v>638</v>
      </c>
      <c r="C81" s="971"/>
      <c r="D81" s="971"/>
      <c r="E81" s="971"/>
      <c r="F81" s="971"/>
      <c r="G81" s="971"/>
      <c r="H81" s="971"/>
      <c r="I81" s="971"/>
      <c r="J81" s="971"/>
      <c r="K81" s="971"/>
      <c r="L81" s="971"/>
      <c r="M81" s="971"/>
      <c r="N81" s="971"/>
      <c r="O81" s="971"/>
      <c r="P81" s="971"/>
      <c r="Q81" s="971"/>
      <c r="R81" s="971"/>
    </row>
    <row r="82" spans="2:18">
      <c r="B82" s="971" t="s">
        <v>639</v>
      </c>
      <c r="C82" s="971"/>
      <c r="D82" s="971"/>
      <c r="E82" s="971"/>
      <c r="F82" s="971"/>
      <c r="G82" s="971"/>
      <c r="H82" s="971"/>
      <c r="I82" s="971"/>
      <c r="J82" s="971"/>
      <c r="K82" s="971"/>
      <c r="L82" s="971"/>
      <c r="M82" s="971"/>
      <c r="N82" s="971"/>
      <c r="O82" s="971"/>
      <c r="P82" s="971"/>
      <c r="Q82" s="971"/>
      <c r="R82" s="971"/>
    </row>
    <row r="83" spans="2:18">
      <c r="B83" s="972" t="s">
        <v>640</v>
      </c>
      <c r="C83" s="971"/>
      <c r="D83" s="971"/>
      <c r="E83" s="971"/>
      <c r="F83" s="971"/>
      <c r="G83" s="971"/>
      <c r="H83" s="971"/>
      <c r="I83" s="971"/>
      <c r="J83" s="971"/>
      <c r="K83" s="971"/>
      <c r="L83" s="971"/>
      <c r="M83" s="971"/>
      <c r="N83" s="971"/>
      <c r="O83" s="971"/>
      <c r="P83" s="971"/>
      <c r="Q83" s="971"/>
      <c r="R83" s="971"/>
    </row>
    <row r="84" spans="2:18">
      <c r="B84" s="971" t="s">
        <v>641</v>
      </c>
      <c r="C84" s="971"/>
      <c r="D84" s="971"/>
      <c r="E84" s="971"/>
      <c r="F84" s="971"/>
      <c r="G84" s="971"/>
      <c r="H84" s="971"/>
      <c r="I84" s="971"/>
      <c r="J84" s="971"/>
      <c r="K84" s="971"/>
      <c r="L84" s="971"/>
      <c r="M84" s="971"/>
      <c r="N84" s="971"/>
      <c r="O84" s="971"/>
      <c r="P84" s="971"/>
      <c r="Q84" s="971"/>
      <c r="R84" s="971"/>
    </row>
    <row r="85" spans="2:18">
      <c r="B85" s="971" t="s">
        <v>642</v>
      </c>
      <c r="C85" s="971"/>
      <c r="D85" s="971"/>
      <c r="E85" s="971"/>
      <c r="F85" s="971"/>
      <c r="G85" s="971"/>
      <c r="H85" s="971"/>
      <c r="I85" s="971"/>
      <c r="J85" s="971"/>
      <c r="K85" s="971"/>
      <c r="L85" s="971"/>
      <c r="M85" s="971"/>
      <c r="N85" s="971"/>
      <c r="O85" s="971"/>
      <c r="P85" s="971"/>
      <c r="Q85" s="971"/>
      <c r="R85" s="971"/>
    </row>
    <row r="86" spans="2:18">
      <c r="B86" s="971"/>
      <c r="C86" s="971"/>
      <c r="D86" s="971"/>
      <c r="E86" s="971"/>
      <c r="F86" s="971"/>
      <c r="G86" s="971"/>
      <c r="H86" s="971"/>
      <c r="I86" s="971"/>
      <c r="J86" s="971"/>
      <c r="K86" s="971"/>
      <c r="L86" s="971"/>
      <c r="M86" s="971"/>
      <c r="N86" s="971"/>
      <c r="O86" s="971"/>
      <c r="P86" s="971"/>
      <c r="Q86" s="971"/>
      <c r="R86" s="971"/>
    </row>
    <row r="87" spans="2:18">
      <c r="B87" s="971"/>
      <c r="C87" s="971"/>
      <c r="D87" s="971"/>
      <c r="E87" s="971"/>
      <c r="F87" s="971"/>
      <c r="G87" s="971"/>
      <c r="H87" s="971"/>
      <c r="I87" s="971"/>
      <c r="J87" s="971"/>
      <c r="K87" s="971"/>
      <c r="L87" s="971"/>
      <c r="M87" s="971"/>
      <c r="N87" s="971"/>
      <c r="O87" s="971"/>
      <c r="P87" s="971"/>
      <c r="Q87" s="971"/>
      <c r="R87" s="971"/>
    </row>
    <row r="88" spans="2:18">
      <c r="B88" s="971"/>
      <c r="C88" s="971"/>
      <c r="D88" s="971"/>
      <c r="E88" s="971"/>
      <c r="F88" s="971"/>
      <c r="G88" s="971"/>
      <c r="H88" s="971"/>
      <c r="I88" s="971"/>
      <c r="J88" s="971"/>
      <c r="K88" s="971"/>
      <c r="L88" s="971"/>
      <c r="M88" s="971"/>
      <c r="N88" s="971"/>
      <c r="O88" s="971"/>
      <c r="P88" s="971"/>
      <c r="Q88" s="971"/>
      <c r="R88" s="971"/>
    </row>
    <row r="89" spans="2:18">
      <c r="B89" s="971"/>
      <c r="C89" s="971"/>
      <c r="D89" s="971"/>
      <c r="E89" s="971"/>
      <c r="F89" s="971"/>
      <c r="G89" s="971"/>
      <c r="H89" s="971"/>
      <c r="I89" s="971"/>
      <c r="J89" s="971"/>
      <c r="K89" s="971"/>
      <c r="L89" s="971"/>
      <c r="M89" s="971"/>
      <c r="N89" s="971"/>
      <c r="O89" s="971"/>
      <c r="P89" s="971"/>
      <c r="Q89" s="971"/>
      <c r="R89" s="971"/>
    </row>
    <row r="90" spans="2:18">
      <c r="B90" s="971"/>
      <c r="C90" s="971"/>
      <c r="D90" s="971"/>
      <c r="E90" s="971"/>
      <c r="F90" s="971"/>
      <c r="G90" s="971"/>
      <c r="H90" s="971"/>
      <c r="I90" s="971"/>
      <c r="J90" s="971"/>
      <c r="K90" s="971"/>
      <c r="L90" s="971"/>
      <c r="M90" s="971"/>
      <c r="N90" s="971"/>
      <c r="O90" s="971"/>
      <c r="P90" s="971"/>
      <c r="Q90" s="971"/>
      <c r="R90" s="971"/>
    </row>
    <row r="91" spans="2:18">
      <c r="B91" s="971"/>
      <c r="C91" s="971"/>
      <c r="D91" s="971"/>
      <c r="E91" s="971"/>
      <c r="F91" s="971"/>
      <c r="G91" s="971"/>
      <c r="H91" s="971"/>
      <c r="I91" s="971"/>
      <c r="J91" s="971"/>
      <c r="K91" s="971"/>
      <c r="L91" s="971"/>
      <c r="M91" s="971"/>
      <c r="N91" s="971"/>
      <c r="O91" s="971"/>
      <c r="P91" s="971"/>
      <c r="Q91" s="971"/>
      <c r="R91" s="971"/>
    </row>
    <row r="92" spans="2:18">
      <c r="B92" s="971"/>
      <c r="C92" s="971"/>
      <c r="D92" s="971"/>
      <c r="E92" s="971"/>
      <c r="F92" s="971"/>
      <c r="G92" s="971"/>
      <c r="H92" s="971"/>
      <c r="I92" s="971"/>
      <c r="J92" s="971"/>
      <c r="K92" s="971"/>
      <c r="L92" s="971"/>
      <c r="M92" s="971"/>
      <c r="N92" s="971"/>
      <c r="O92" s="971"/>
      <c r="P92" s="971"/>
      <c r="Q92" s="971"/>
      <c r="R92" s="971"/>
    </row>
    <row r="93" spans="2:18">
      <c r="B93" s="971"/>
      <c r="C93" s="971"/>
      <c r="D93" s="971"/>
      <c r="E93" s="971"/>
      <c r="F93" s="971"/>
      <c r="G93" s="971"/>
      <c r="H93" s="971"/>
      <c r="I93" s="971"/>
      <c r="J93" s="971"/>
      <c r="K93" s="971"/>
      <c r="L93" s="971"/>
      <c r="M93" s="971"/>
      <c r="N93" s="971"/>
      <c r="O93" s="971"/>
      <c r="P93" s="971"/>
      <c r="Q93" s="971"/>
      <c r="R93" s="971"/>
    </row>
    <row r="94" spans="2:18">
      <c r="B94" s="971"/>
      <c r="C94" s="971"/>
      <c r="D94" s="971"/>
      <c r="E94" s="971"/>
      <c r="F94" s="971"/>
      <c r="G94" s="971"/>
      <c r="H94" s="971"/>
      <c r="I94" s="971"/>
      <c r="J94" s="971"/>
      <c r="K94" s="971"/>
      <c r="L94" s="971"/>
      <c r="M94" s="971"/>
      <c r="N94" s="971"/>
      <c r="O94" s="971"/>
      <c r="P94" s="971"/>
      <c r="Q94" s="971"/>
      <c r="R94" s="971"/>
    </row>
    <row r="122" spans="1:7">
      <c r="A122" s="496"/>
      <c r="C122" s="496"/>
      <c r="D122" s="496"/>
      <c r="E122" s="496"/>
      <c r="F122" s="496"/>
      <c r="G122" s="496"/>
    </row>
    <row r="123" spans="1:7">
      <c r="C123" s="494"/>
    </row>
    <row r="151" spans="1:1">
      <c r="A151" s="496"/>
    </row>
    <row r="187" spans="1:1">
      <c r="A187" s="506"/>
    </row>
    <row r="238" spans="1:1">
      <c r="A238" s="506"/>
    </row>
    <row r="287" spans="1:1">
      <c r="A287" s="506"/>
    </row>
    <row r="314" spans="1:1">
      <c r="A314" s="496"/>
    </row>
    <row r="364" spans="1:1">
      <c r="A364" s="506"/>
    </row>
    <row r="388" spans="1:1">
      <c r="A388" s="496"/>
    </row>
    <row r="416" spans="1:1">
      <c r="A416" s="496"/>
    </row>
    <row r="444" spans="1:1">
      <c r="A444" s="496"/>
    </row>
    <row r="468" spans="1:1">
      <c r="A468" s="496"/>
    </row>
    <row r="497" spans="1:1">
      <c r="A497" s="496"/>
    </row>
    <row r="526" spans="1:1">
      <c r="A526" s="496"/>
    </row>
    <row r="575" spans="1:1">
      <c r="A575" s="506"/>
    </row>
    <row r="606" spans="1:1">
      <c r="A606" s="506"/>
    </row>
    <row r="650" spans="1:1">
      <c r="A650" s="506"/>
    </row>
    <row r="686" spans="1:1">
      <c r="A686" s="496"/>
    </row>
    <row r="725" spans="1:1">
      <c r="A725" s="506"/>
    </row>
    <row r="754" spans="1:1">
      <c r="A754" s="506"/>
    </row>
    <row r="793" spans="1:1">
      <c r="A793" s="506"/>
    </row>
    <row r="832" spans="1:1">
      <c r="A832" s="506"/>
    </row>
    <row r="860" spans="1:1">
      <c r="A860" s="506"/>
    </row>
    <row r="900" spans="1:1">
      <c r="A900" s="506"/>
    </row>
    <row r="940" spans="1:1">
      <c r="A940" s="506"/>
    </row>
    <row r="969" spans="1:1">
      <c r="A969" s="506"/>
    </row>
  </sheetData>
  <mergeCells count="134">
    <mergeCell ref="L1:M1"/>
    <mergeCell ref="B2:R2"/>
    <mergeCell ref="J4:R4"/>
    <mergeCell ref="J5:R5"/>
    <mergeCell ref="J6:R6"/>
    <mergeCell ref="B8:D8"/>
    <mergeCell ref="F8:I8"/>
    <mergeCell ref="F9:I9"/>
    <mergeCell ref="F11:I11"/>
    <mergeCell ref="C14:K14"/>
    <mergeCell ref="M14:R14"/>
    <mergeCell ref="C15:D15"/>
    <mergeCell ref="F15:G15"/>
    <mergeCell ref="H15:I15"/>
    <mergeCell ref="J15:K15"/>
    <mergeCell ref="M15:O15"/>
    <mergeCell ref="P15:R15"/>
    <mergeCell ref="C16:C17"/>
    <mergeCell ref="D16:D17"/>
    <mergeCell ref="M16:O17"/>
    <mergeCell ref="P16:R17"/>
    <mergeCell ref="V17:V22"/>
    <mergeCell ref="C18:C19"/>
    <mergeCell ref="D18:D19"/>
    <mergeCell ref="M18:O19"/>
    <mergeCell ref="P18:R19"/>
    <mergeCell ref="C20:C21"/>
    <mergeCell ref="C24:C25"/>
    <mergeCell ref="D24:D25"/>
    <mergeCell ref="M24:O25"/>
    <mergeCell ref="P24:R25"/>
    <mergeCell ref="C26:C27"/>
    <mergeCell ref="D26:D27"/>
    <mergeCell ref="M26:O27"/>
    <mergeCell ref="P26:R27"/>
    <mergeCell ref="D20:D21"/>
    <mergeCell ref="M20:O21"/>
    <mergeCell ref="P20:R21"/>
    <mergeCell ref="C22:C23"/>
    <mergeCell ref="D22:D23"/>
    <mergeCell ref="M22:O23"/>
    <mergeCell ref="P22:R23"/>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J40:L40"/>
    <mergeCell ref="M40:O40"/>
    <mergeCell ref="P40:R40"/>
    <mergeCell ref="J41:O41"/>
    <mergeCell ref="P41:R42"/>
    <mergeCell ref="J42:O42"/>
    <mergeCell ref="C36:C37"/>
    <mergeCell ref="D36:D37"/>
    <mergeCell ref="M36:O37"/>
    <mergeCell ref="P36:R37"/>
    <mergeCell ref="J39:L39"/>
    <mergeCell ref="M39:O39"/>
    <mergeCell ref="P39:R39"/>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54:L54"/>
    <mergeCell ref="M54:O54"/>
    <mergeCell ref="P54:R54"/>
    <mergeCell ref="J55:O55"/>
    <mergeCell ref="P55:R56"/>
    <mergeCell ref="J56:O56"/>
    <mergeCell ref="C50:C51"/>
    <mergeCell ref="D50:D51"/>
    <mergeCell ref="M50:O51"/>
    <mergeCell ref="P50:R51"/>
    <mergeCell ref="J53:L53"/>
    <mergeCell ref="M53:O53"/>
    <mergeCell ref="P53:R53"/>
    <mergeCell ref="B67:R67"/>
    <mergeCell ref="B68:R68"/>
    <mergeCell ref="B69:R69"/>
    <mergeCell ref="B70:R70"/>
    <mergeCell ref="B71:R71"/>
    <mergeCell ref="B72:R72"/>
    <mergeCell ref="B60:R60"/>
    <mergeCell ref="B61:R61"/>
    <mergeCell ref="B62:R62"/>
    <mergeCell ref="B64:R64"/>
    <mergeCell ref="B65:R65"/>
    <mergeCell ref="B66:R66"/>
    <mergeCell ref="B79:R79"/>
    <mergeCell ref="B80:R80"/>
    <mergeCell ref="B81:R81"/>
    <mergeCell ref="B82:R82"/>
    <mergeCell ref="B83:R83"/>
    <mergeCell ref="B84:R84"/>
    <mergeCell ref="B73:R73"/>
    <mergeCell ref="B74:R74"/>
    <mergeCell ref="B75:R75"/>
    <mergeCell ref="B76:R76"/>
    <mergeCell ref="B77:R77"/>
    <mergeCell ref="B78:R78"/>
    <mergeCell ref="B91:R91"/>
    <mergeCell ref="B92:R92"/>
    <mergeCell ref="B93:R93"/>
    <mergeCell ref="B94:R94"/>
    <mergeCell ref="B85:R85"/>
    <mergeCell ref="B86:R86"/>
    <mergeCell ref="B87:R87"/>
    <mergeCell ref="B88:R88"/>
    <mergeCell ref="B89:R89"/>
    <mergeCell ref="B90:R90"/>
  </mergeCells>
  <phoneticPr fontId="2"/>
  <dataValidations count="4">
    <dataValidation type="list" allowBlank="1" showInputMessage="1" showErrorMessage="1" sqref="F9:I9" xr:uid="{00000000-0002-0000-0700-000000000000}">
      <formula1>$X$17:$X$22</formula1>
    </dataValidation>
    <dataValidation type="list" showInputMessage="1" showErrorMessage="1" sqref="F8:I8" xr:uid="{00000000-0002-0000-0700-000001000000}">
      <formula1>$W$17:$W$22</formula1>
    </dataValidation>
    <dataValidation type="list" allowBlank="1" showInputMessage="1" showErrorMessage="1" sqref="F11" xr:uid="{00000000-0002-0000-0700-000002000000}">
      <formula1>"前年度（３月を除く）,届出日の属する月の前３月"</formula1>
    </dataValidation>
    <dataValidation type="list" allowBlank="1" showInputMessage="1" showErrorMessage="1" sqref="B14 B44" xr:uid="{00000000-0002-0000-0700-000003000000}">
      <formula1>"□,■"</formula1>
    </dataValidation>
  </dataValidations>
  <pageMargins left="0.7" right="0.7" top="0.75" bottom="0.75" header="0.3" footer="0.3"/>
  <pageSetup paperSize="9" scale="58" orientation="portrait" r:id="rId1"/>
  <rowBreaks count="1" manualBreakCount="1">
    <brk id="4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AJ123"/>
  <sheetViews>
    <sheetView view="pageBreakPreview" zoomScale="55" zoomScaleNormal="100" zoomScaleSheetLayoutView="55" workbookViewId="0"/>
  </sheetViews>
  <sheetFormatPr defaultColWidth="4" defaultRowHeight="13.5"/>
  <cols>
    <col min="1" max="1" width="2.875" style="265" customWidth="1"/>
    <col min="2" max="2" width="2.375" style="265" customWidth="1"/>
    <col min="3" max="3" width="3.5" style="265" customWidth="1"/>
    <col min="4" max="15" width="3.625" style="265" customWidth="1"/>
    <col min="16" max="16" width="1.5" style="265" customWidth="1"/>
    <col min="17" max="18" width="3.625" style="265" customWidth="1"/>
    <col min="19" max="19" width="2.75" style="265" customWidth="1"/>
    <col min="20" max="31" width="3.625" style="265" customWidth="1"/>
    <col min="32" max="16384" width="4" style="265"/>
  </cols>
  <sheetData>
    <row r="2" spans="2:31">
      <c r="B2" s="265" t="s">
        <v>643</v>
      </c>
    </row>
    <row r="3" spans="2:31">
      <c r="U3" s="507"/>
      <c r="X3" s="508" t="s">
        <v>470</v>
      </c>
      <c r="Y3" s="761"/>
      <c r="Z3" s="761"/>
      <c r="AA3" s="508" t="s">
        <v>471</v>
      </c>
      <c r="AB3" s="367"/>
      <c r="AC3" s="508" t="s">
        <v>498</v>
      </c>
      <c r="AD3" s="367"/>
      <c r="AE3" s="508" t="s">
        <v>499</v>
      </c>
    </row>
    <row r="4" spans="2:31">
      <c r="T4" s="509"/>
      <c r="U4" s="509"/>
      <c r="V4" s="509"/>
    </row>
    <row r="5" spans="2:31">
      <c r="B5" s="761" t="s">
        <v>644</v>
      </c>
      <c r="C5" s="761"/>
      <c r="D5" s="761"/>
      <c r="E5" s="761"/>
      <c r="F5" s="761"/>
      <c r="G5" s="761"/>
      <c r="H5" s="761"/>
      <c r="I5" s="761"/>
      <c r="J5" s="761"/>
      <c r="K5" s="761"/>
      <c r="L5" s="761"/>
      <c r="M5" s="761"/>
      <c r="N5" s="761"/>
      <c r="O5" s="761"/>
      <c r="P5" s="761"/>
      <c r="Q5" s="761"/>
      <c r="R5" s="761"/>
      <c r="S5" s="761"/>
      <c r="T5" s="761"/>
      <c r="U5" s="761"/>
      <c r="V5" s="761"/>
      <c r="W5" s="761"/>
      <c r="X5" s="761"/>
      <c r="Y5" s="761"/>
      <c r="Z5" s="761"/>
      <c r="AA5" s="761"/>
      <c r="AB5" s="761"/>
      <c r="AC5" s="761"/>
      <c r="AD5" s="761"/>
      <c r="AE5" s="761"/>
    </row>
    <row r="6" spans="2:31" ht="65.25" customHeight="1">
      <c r="B6" s="1023" t="s">
        <v>645</v>
      </c>
      <c r="C6" s="1023"/>
      <c r="D6" s="1023"/>
      <c r="E6" s="1023"/>
      <c r="F6" s="1023"/>
      <c r="G6" s="1023"/>
      <c r="H6" s="1023"/>
      <c r="I6" s="1023"/>
      <c r="J6" s="1023"/>
      <c r="K6" s="1023"/>
      <c r="L6" s="1023"/>
      <c r="M6" s="1023"/>
      <c r="N6" s="1023"/>
      <c r="O6" s="1023"/>
      <c r="P6" s="1023"/>
      <c r="Q6" s="1023"/>
      <c r="R6" s="1023"/>
      <c r="S6" s="1023"/>
      <c r="T6" s="1023"/>
      <c r="U6" s="1023"/>
      <c r="V6" s="1023"/>
      <c r="W6" s="1023"/>
      <c r="X6" s="1023"/>
      <c r="Y6" s="1023"/>
      <c r="Z6" s="1023"/>
      <c r="AA6" s="1023"/>
      <c r="AB6" s="1023"/>
      <c r="AC6" s="1023"/>
      <c r="AD6" s="1023"/>
      <c r="AE6" s="367"/>
    </row>
    <row r="7" spans="2:31" ht="23.25" customHeight="1"/>
    <row r="8" spans="2:31" ht="23.25" customHeight="1">
      <c r="B8" s="510" t="s">
        <v>646</v>
      </c>
      <c r="C8" s="510"/>
      <c r="D8" s="510"/>
      <c r="E8" s="510"/>
      <c r="F8" s="766"/>
      <c r="G8" s="767"/>
      <c r="H8" s="767"/>
      <c r="I8" s="767"/>
      <c r="J8" s="767"/>
      <c r="K8" s="767"/>
      <c r="L8" s="767"/>
      <c r="M8" s="767"/>
      <c r="N8" s="767"/>
      <c r="O8" s="767"/>
      <c r="P8" s="767"/>
      <c r="Q8" s="767"/>
      <c r="R8" s="767"/>
      <c r="S8" s="767"/>
      <c r="T8" s="767"/>
      <c r="U8" s="767"/>
      <c r="V8" s="767"/>
      <c r="W8" s="767"/>
      <c r="X8" s="767"/>
      <c r="Y8" s="767"/>
      <c r="Z8" s="767"/>
      <c r="AA8" s="767"/>
      <c r="AB8" s="767"/>
      <c r="AC8" s="767"/>
      <c r="AD8" s="767"/>
      <c r="AE8" s="768"/>
    </row>
    <row r="9" spans="2:31" ht="24.95" customHeight="1">
      <c r="B9" s="510" t="s">
        <v>647</v>
      </c>
      <c r="C9" s="510"/>
      <c r="D9" s="510"/>
      <c r="E9" s="510"/>
      <c r="F9" s="511" t="s">
        <v>377</v>
      </c>
      <c r="G9" s="512" t="s">
        <v>648</v>
      </c>
      <c r="H9" s="512"/>
      <c r="I9" s="512"/>
      <c r="J9" s="512"/>
      <c r="K9" s="513" t="s">
        <v>377</v>
      </c>
      <c r="L9" s="512" t="s">
        <v>649</v>
      </c>
      <c r="M9" s="512"/>
      <c r="N9" s="512"/>
      <c r="O9" s="512"/>
      <c r="P9" s="512"/>
      <c r="Q9" s="513" t="s">
        <v>377</v>
      </c>
      <c r="R9" s="512" t="s">
        <v>650</v>
      </c>
      <c r="S9" s="512"/>
      <c r="T9" s="512"/>
      <c r="U9" s="512"/>
      <c r="V9" s="512"/>
      <c r="W9" s="512"/>
      <c r="X9" s="512"/>
      <c r="Y9" s="512"/>
      <c r="Z9" s="512"/>
      <c r="AA9" s="512"/>
      <c r="AB9" s="512"/>
      <c r="AC9" s="512"/>
      <c r="AD9" s="514"/>
      <c r="AE9" s="515"/>
    </row>
    <row r="10" spans="2:31" ht="24.95" customHeight="1">
      <c r="B10" s="1024" t="s">
        <v>651</v>
      </c>
      <c r="C10" s="1025"/>
      <c r="D10" s="1025"/>
      <c r="E10" s="1026"/>
      <c r="F10" s="367" t="s">
        <v>377</v>
      </c>
      <c r="G10" s="507" t="s">
        <v>652</v>
      </c>
      <c r="H10" s="507"/>
      <c r="I10" s="507"/>
      <c r="J10" s="507"/>
      <c r="K10" s="507"/>
      <c r="L10" s="507"/>
      <c r="M10" s="507"/>
      <c r="N10" s="507"/>
      <c r="O10" s="507"/>
      <c r="Q10" s="516"/>
      <c r="R10" s="517" t="s">
        <v>377</v>
      </c>
      <c r="S10" s="507" t="s">
        <v>653</v>
      </c>
      <c r="T10" s="507"/>
      <c r="U10" s="507"/>
      <c r="V10" s="507"/>
      <c r="W10" s="518"/>
      <c r="X10" s="518"/>
      <c r="Y10" s="518"/>
      <c r="Z10" s="518"/>
      <c r="AA10" s="518"/>
      <c r="AB10" s="518"/>
      <c r="AC10" s="518"/>
      <c r="AD10" s="516"/>
      <c r="AE10" s="519"/>
    </row>
    <row r="11" spans="2:31" ht="24.95" customHeight="1">
      <c r="B11" s="1027"/>
      <c r="C11" s="761"/>
      <c r="D11" s="761"/>
      <c r="E11" s="1028"/>
      <c r="F11" s="367" t="s">
        <v>377</v>
      </c>
      <c r="G11" s="507" t="s">
        <v>654</v>
      </c>
      <c r="H11" s="507"/>
      <c r="I11" s="507"/>
      <c r="J11" s="507"/>
      <c r="K11" s="507"/>
      <c r="L11" s="507"/>
      <c r="M11" s="507"/>
      <c r="N11" s="507"/>
      <c r="O11" s="507"/>
      <c r="R11" s="367" t="s">
        <v>377</v>
      </c>
      <c r="S11" s="507" t="s">
        <v>655</v>
      </c>
      <c r="T11" s="507"/>
      <c r="U11" s="507"/>
      <c r="V11" s="507"/>
      <c r="W11" s="507"/>
      <c r="X11" s="507"/>
      <c r="Y11" s="507"/>
      <c r="Z11" s="507"/>
      <c r="AA11" s="507"/>
      <c r="AB11" s="507"/>
      <c r="AC11" s="507"/>
      <c r="AE11" s="385"/>
    </row>
    <row r="12" spans="2:31" ht="24.95" customHeight="1">
      <c r="B12" s="1027"/>
      <c r="C12" s="761"/>
      <c r="D12" s="761"/>
      <c r="E12" s="1028"/>
      <c r="F12" s="367" t="s">
        <v>377</v>
      </c>
      <c r="G12" s="520" t="s">
        <v>656</v>
      </c>
      <c r="H12" s="507"/>
      <c r="I12" s="507"/>
      <c r="J12" s="507"/>
      <c r="K12" s="507"/>
      <c r="L12" s="507"/>
      <c r="M12" s="507"/>
      <c r="N12" s="507"/>
      <c r="O12" s="507"/>
      <c r="R12" s="367" t="s">
        <v>377</v>
      </c>
      <c r="S12" s="520" t="s">
        <v>657</v>
      </c>
      <c r="T12" s="507"/>
      <c r="U12" s="507"/>
      <c r="V12" s="507"/>
      <c r="W12" s="507"/>
      <c r="X12" s="507"/>
      <c r="Y12" s="507"/>
      <c r="Z12" s="507"/>
      <c r="AA12" s="507"/>
      <c r="AB12" s="507"/>
      <c r="AC12" s="507"/>
      <c r="AE12" s="385"/>
    </row>
    <row r="13" spans="2:31" ht="24.95" customHeight="1">
      <c r="B13" s="1027"/>
      <c r="C13" s="761"/>
      <c r="D13" s="761"/>
      <c r="E13" s="1028"/>
      <c r="F13" s="367" t="s">
        <v>377</v>
      </c>
      <c r="G13" s="507" t="s">
        <v>658</v>
      </c>
      <c r="H13" s="507"/>
      <c r="I13" s="507"/>
      <c r="J13" s="507"/>
      <c r="K13" s="507"/>
      <c r="L13" s="507"/>
      <c r="M13" s="521"/>
      <c r="N13" s="507"/>
      <c r="O13" s="507"/>
      <c r="R13" s="367" t="s">
        <v>377</v>
      </c>
      <c r="S13" s="507" t="s">
        <v>659</v>
      </c>
      <c r="T13" s="507"/>
      <c r="U13" s="507"/>
      <c r="V13" s="507"/>
      <c r="W13" s="507"/>
      <c r="X13" s="507"/>
      <c r="Y13" s="507"/>
      <c r="Z13" s="507"/>
      <c r="AA13" s="507"/>
      <c r="AB13" s="507"/>
      <c r="AC13" s="507"/>
      <c r="AE13" s="385"/>
    </row>
    <row r="14" spans="2:31" ht="24.95" customHeight="1">
      <c r="B14" s="1027"/>
      <c r="C14" s="761"/>
      <c r="D14" s="761"/>
      <c r="E14" s="1028"/>
      <c r="F14" s="367" t="s">
        <v>377</v>
      </c>
      <c r="G14" s="507" t="s">
        <v>660</v>
      </c>
      <c r="H14" s="507"/>
      <c r="I14" s="507"/>
      <c r="J14" s="507"/>
      <c r="K14" s="521"/>
      <c r="L14" s="520"/>
      <c r="M14" s="522"/>
      <c r="N14" s="522"/>
      <c r="O14" s="520"/>
      <c r="R14" s="367"/>
      <c r="S14" s="507"/>
      <c r="T14" s="520"/>
      <c r="U14" s="520"/>
      <c r="V14" s="520"/>
      <c r="W14" s="520"/>
      <c r="X14" s="520"/>
      <c r="Y14" s="520"/>
      <c r="Z14" s="520"/>
      <c r="AA14" s="520"/>
      <c r="AB14" s="520"/>
      <c r="AC14" s="520"/>
      <c r="AE14" s="385"/>
    </row>
    <row r="15" spans="2:31" ht="24.95" customHeight="1">
      <c r="B15" s="510" t="s">
        <v>661</v>
      </c>
      <c r="C15" s="510"/>
      <c r="D15" s="510"/>
      <c r="E15" s="510"/>
      <c r="F15" s="511" t="s">
        <v>377</v>
      </c>
      <c r="G15" s="512" t="s">
        <v>662</v>
      </c>
      <c r="H15" s="523"/>
      <c r="I15" s="523"/>
      <c r="J15" s="523"/>
      <c r="K15" s="523"/>
      <c r="L15" s="523"/>
      <c r="M15" s="523"/>
      <c r="N15" s="523"/>
      <c r="O15" s="523"/>
      <c r="P15" s="523"/>
      <c r="Q15" s="514"/>
      <c r="R15" s="513" t="s">
        <v>377</v>
      </c>
      <c r="S15" s="512" t="s">
        <v>663</v>
      </c>
      <c r="T15" s="523"/>
      <c r="U15" s="523"/>
      <c r="V15" s="523"/>
      <c r="W15" s="523"/>
      <c r="X15" s="523"/>
      <c r="Y15" s="523"/>
      <c r="Z15" s="523"/>
      <c r="AA15" s="523"/>
      <c r="AB15" s="523"/>
      <c r="AC15" s="523"/>
      <c r="AD15" s="514"/>
      <c r="AE15" s="515"/>
    </row>
    <row r="16" spans="2:31" ht="30.75" customHeight="1"/>
    <row r="17" spans="2:31">
      <c r="B17" s="524"/>
      <c r="C17" s="514"/>
      <c r="D17" s="514"/>
      <c r="E17" s="514"/>
      <c r="F17" s="514"/>
      <c r="G17" s="514"/>
      <c r="H17" s="514"/>
      <c r="I17" s="514"/>
      <c r="J17" s="514"/>
      <c r="K17" s="514"/>
      <c r="L17" s="514"/>
      <c r="M17" s="514"/>
      <c r="N17" s="514"/>
      <c r="O17" s="514"/>
      <c r="P17" s="514"/>
      <c r="Q17" s="514"/>
      <c r="R17" s="514"/>
      <c r="S17" s="514"/>
      <c r="T17" s="514"/>
      <c r="U17" s="514"/>
      <c r="V17" s="514"/>
      <c r="W17" s="514"/>
      <c r="X17" s="514"/>
      <c r="Y17" s="514"/>
      <c r="Z17" s="515"/>
      <c r="AA17" s="511"/>
      <c r="AB17" s="513" t="s">
        <v>664</v>
      </c>
      <c r="AC17" s="513" t="s">
        <v>269</v>
      </c>
      <c r="AD17" s="513" t="s">
        <v>665</v>
      </c>
      <c r="AE17" s="515"/>
    </row>
    <row r="18" spans="2:31">
      <c r="B18" s="525" t="s">
        <v>666</v>
      </c>
      <c r="C18" s="516"/>
      <c r="D18" s="516"/>
      <c r="E18" s="516"/>
      <c r="F18" s="516"/>
      <c r="G18" s="516"/>
      <c r="H18" s="516"/>
      <c r="I18" s="516"/>
      <c r="J18" s="516"/>
      <c r="K18" s="516"/>
      <c r="L18" s="516"/>
      <c r="M18" s="516"/>
      <c r="N18" s="516"/>
      <c r="O18" s="516"/>
      <c r="P18" s="516"/>
      <c r="Q18" s="516"/>
      <c r="R18" s="516"/>
      <c r="S18" s="516"/>
      <c r="T18" s="516"/>
      <c r="U18" s="516"/>
      <c r="V18" s="516"/>
      <c r="W18" s="516"/>
      <c r="X18" s="516"/>
      <c r="Y18" s="516"/>
      <c r="Z18" s="526"/>
      <c r="AA18" s="527"/>
      <c r="AB18" s="517"/>
      <c r="AC18" s="517"/>
      <c r="AD18" s="516"/>
      <c r="AE18" s="519"/>
    </row>
    <row r="19" spans="2:31">
      <c r="B19" s="384"/>
      <c r="C19" s="528" t="s">
        <v>667</v>
      </c>
      <c r="D19" s="265" t="s">
        <v>668</v>
      </c>
      <c r="Z19" s="529"/>
      <c r="AA19" s="530"/>
      <c r="AB19" s="367" t="s">
        <v>377</v>
      </c>
      <c r="AC19" s="367" t="s">
        <v>269</v>
      </c>
      <c r="AD19" s="367" t="s">
        <v>377</v>
      </c>
      <c r="AE19" s="385"/>
    </row>
    <row r="20" spans="2:31">
      <c r="B20" s="384"/>
      <c r="D20" s="265" t="s">
        <v>669</v>
      </c>
      <c r="Z20" s="531"/>
      <c r="AA20" s="532"/>
      <c r="AB20" s="367"/>
      <c r="AC20" s="367"/>
      <c r="AE20" s="385"/>
    </row>
    <row r="21" spans="2:31">
      <c r="B21" s="384"/>
      <c r="Z21" s="531"/>
      <c r="AA21" s="532"/>
      <c r="AB21" s="367"/>
      <c r="AC21" s="367"/>
      <c r="AE21" s="385"/>
    </row>
    <row r="22" spans="2:31" ht="13.5" customHeight="1">
      <c r="B22" s="384"/>
      <c r="D22" s="533" t="s">
        <v>670</v>
      </c>
      <c r="E22" s="512"/>
      <c r="F22" s="512"/>
      <c r="G22" s="512"/>
      <c r="H22" s="512"/>
      <c r="I22" s="512"/>
      <c r="J22" s="512"/>
      <c r="K22" s="512"/>
      <c r="L22" s="512"/>
      <c r="M22" s="512"/>
      <c r="N22" s="512"/>
      <c r="O22" s="514"/>
      <c r="P22" s="514"/>
      <c r="Q22" s="514"/>
      <c r="R22" s="514"/>
      <c r="S22" s="512"/>
      <c r="T22" s="512"/>
      <c r="U22" s="766"/>
      <c r="V22" s="767"/>
      <c r="W22" s="767"/>
      <c r="X22" s="514" t="s">
        <v>671</v>
      </c>
      <c r="Y22" s="384"/>
      <c r="Z22" s="531"/>
      <c r="AA22" s="532"/>
      <c r="AB22" s="367"/>
      <c r="AC22" s="367"/>
      <c r="AE22" s="385"/>
    </row>
    <row r="23" spans="2:31">
      <c r="B23" s="384"/>
      <c r="D23" s="533" t="s">
        <v>672</v>
      </c>
      <c r="E23" s="512"/>
      <c r="F23" s="512"/>
      <c r="G23" s="512"/>
      <c r="H23" s="512"/>
      <c r="I23" s="512"/>
      <c r="J23" s="512"/>
      <c r="K23" s="512"/>
      <c r="L23" s="512"/>
      <c r="M23" s="512"/>
      <c r="N23" s="512"/>
      <c r="O23" s="514"/>
      <c r="P23" s="514"/>
      <c r="Q23" s="514"/>
      <c r="R23" s="514"/>
      <c r="S23" s="512"/>
      <c r="T23" s="512"/>
      <c r="U23" s="766"/>
      <c r="V23" s="767"/>
      <c r="W23" s="767"/>
      <c r="X23" s="514" t="s">
        <v>671</v>
      </c>
      <c r="Y23" s="384"/>
      <c r="Z23" s="385"/>
      <c r="AA23" s="532"/>
      <c r="AB23" s="367"/>
      <c r="AC23" s="367"/>
      <c r="AE23" s="385"/>
    </row>
    <row r="24" spans="2:31">
      <c r="B24" s="384"/>
      <c r="D24" s="533" t="s">
        <v>673</v>
      </c>
      <c r="E24" s="512"/>
      <c r="F24" s="512"/>
      <c r="G24" s="512"/>
      <c r="H24" s="512"/>
      <c r="I24" s="512"/>
      <c r="J24" s="512"/>
      <c r="K24" s="512"/>
      <c r="L24" s="512"/>
      <c r="M24" s="512"/>
      <c r="N24" s="512"/>
      <c r="O24" s="514"/>
      <c r="P24" s="514"/>
      <c r="Q24" s="514"/>
      <c r="R24" s="514"/>
      <c r="S24" s="512"/>
      <c r="T24" s="534" t="str">
        <f>(IFERROR(ROUNDDOWN(T23/T22*100,0),""))</f>
        <v/>
      </c>
      <c r="U24" s="1029" t="str">
        <f>(IFERROR(ROUNDDOWN(U23/U22*100,0),""))</f>
        <v/>
      </c>
      <c r="V24" s="1030"/>
      <c r="W24" s="1030"/>
      <c r="X24" s="514" t="s">
        <v>674</v>
      </c>
      <c r="Y24" s="384"/>
      <c r="Z24" s="535"/>
      <c r="AA24" s="532"/>
      <c r="AB24" s="367"/>
      <c r="AC24" s="367"/>
      <c r="AE24" s="385"/>
    </row>
    <row r="25" spans="2:31">
      <c r="B25" s="384"/>
      <c r="D25" s="265" t="s">
        <v>675</v>
      </c>
      <c r="Z25" s="535"/>
      <c r="AA25" s="532"/>
      <c r="AB25" s="367"/>
      <c r="AC25" s="367"/>
      <c r="AE25" s="385"/>
    </row>
    <row r="26" spans="2:31">
      <c r="B26" s="384"/>
      <c r="E26" s="265" t="s">
        <v>676</v>
      </c>
      <c r="Z26" s="535"/>
      <c r="AA26" s="532"/>
      <c r="AB26" s="367"/>
      <c r="AC26" s="367"/>
      <c r="AE26" s="385"/>
    </row>
    <row r="27" spans="2:31">
      <c r="B27" s="384"/>
      <c r="Z27" s="535"/>
      <c r="AA27" s="532"/>
      <c r="AB27" s="367"/>
      <c r="AC27" s="367"/>
      <c r="AE27" s="385"/>
    </row>
    <row r="28" spans="2:31">
      <c r="B28" s="384"/>
      <c r="C28" s="528" t="s">
        <v>677</v>
      </c>
      <c r="D28" s="265" t="s">
        <v>678</v>
      </c>
      <c r="Z28" s="529"/>
      <c r="AA28" s="532"/>
      <c r="AB28" s="367" t="s">
        <v>377</v>
      </c>
      <c r="AC28" s="367" t="s">
        <v>269</v>
      </c>
      <c r="AD28" s="367" t="s">
        <v>377</v>
      </c>
      <c r="AE28" s="385"/>
    </row>
    <row r="29" spans="2:31">
      <c r="B29" s="384"/>
      <c r="C29" s="528"/>
      <c r="D29" s="265" t="s">
        <v>679</v>
      </c>
      <c r="Z29" s="529"/>
      <c r="AA29" s="532"/>
      <c r="AB29" s="367"/>
      <c r="AC29" s="367"/>
      <c r="AD29" s="367"/>
      <c r="AE29" s="385"/>
    </row>
    <row r="30" spans="2:31">
      <c r="B30" s="384"/>
      <c r="C30" s="528"/>
      <c r="D30" s="265" t="s">
        <v>680</v>
      </c>
      <c r="Z30" s="529"/>
      <c r="AA30" s="530"/>
      <c r="AB30" s="367"/>
      <c r="AC30" s="536"/>
      <c r="AE30" s="385"/>
    </row>
    <row r="31" spans="2:31">
      <c r="B31" s="384"/>
      <c r="Z31" s="535"/>
      <c r="AA31" s="532"/>
      <c r="AB31" s="367"/>
      <c r="AC31" s="367"/>
      <c r="AE31" s="385"/>
    </row>
    <row r="32" spans="2:31" ht="13.5" customHeight="1">
      <c r="B32" s="384"/>
      <c r="C32" s="528"/>
      <c r="D32" s="533" t="s">
        <v>681</v>
      </c>
      <c r="E32" s="512"/>
      <c r="F32" s="512"/>
      <c r="G32" s="512"/>
      <c r="H32" s="512"/>
      <c r="I32" s="512"/>
      <c r="J32" s="512"/>
      <c r="K32" s="512"/>
      <c r="L32" s="512"/>
      <c r="M32" s="512"/>
      <c r="N32" s="512"/>
      <c r="O32" s="514"/>
      <c r="P32" s="514"/>
      <c r="Q32" s="514"/>
      <c r="R32" s="514"/>
      <c r="S32" s="514"/>
      <c r="T32" s="515"/>
      <c r="U32" s="766"/>
      <c r="V32" s="767"/>
      <c r="W32" s="767"/>
      <c r="X32" s="515" t="s">
        <v>671</v>
      </c>
      <c r="Y32" s="384"/>
      <c r="Z32" s="535"/>
      <c r="AA32" s="532"/>
      <c r="AB32" s="367"/>
      <c r="AC32" s="367"/>
      <c r="AE32" s="385"/>
    </row>
    <row r="33" spans="2:32">
      <c r="B33" s="384"/>
      <c r="C33" s="528"/>
      <c r="D33" s="507"/>
      <c r="E33" s="507"/>
      <c r="F33" s="507"/>
      <c r="G33" s="507"/>
      <c r="H33" s="507"/>
      <c r="I33" s="507"/>
      <c r="J33" s="507"/>
      <c r="K33" s="507"/>
      <c r="L33" s="507"/>
      <c r="M33" s="507"/>
      <c r="N33" s="507"/>
      <c r="U33" s="367"/>
      <c r="V33" s="367"/>
      <c r="W33" s="367"/>
      <c r="Z33" s="535"/>
      <c r="AA33" s="532"/>
      <c r="AB33" s="367"/>
      <c r="AC33" s="367"/>
      <c r="AE33" s="385"/>
    </row>
    <row r="34" spans="2:32" ht="13.5" customHeight="1">
      <c r="B34" s="384"/>
      <c r="C34" s="528"/>
      <c r="E34" s="537" t="s">
        <v>682</v>
      </c>
      <c r="Z34" s="535"/>
      <c r="AA34" s="532"/>
      <c r="AB34" s="367"/>
      <c r="AC34" s="367"/>
      <c r="AE34" s="385"/>
    </row>
    <row r="35" spans="2:32">
      <c r="B35" s="384"/>
      <c r="C35" s="528"/>
      <c r="E35" s="1019" t="s">
        <v>683</v>
      </c>
      <c r="F35" s="1019"/>
      <c r="G35" s="1019"/>
      <c r="H35" s="1019"/>
      <c r="I35" s="1019"/>
      <c r="J35" s="1019"/>
      <c r="K35" s="1019"/>
      <c r="L35" s="1019"/>
      <c r="M35" s="1019"/>
      <c r="N35" s="1019"/>
      <c r="O35" s="1019" t="s">
        <v>684</v>
      </c>
      <c r="P35" s="1019"/>
      <c r="Q35" s="1019"/>
      <c r="R35" s="1019"/>
      <c r="S35" s="1019"/>
      <c r="Z35" s="535"/>
      <c r="AA35" s="532"/>
      <c r="AB35" s="367"/>
      <c r="AC35" s="367"/>
      <c r="AE35" s="385"/>
    </row>
    <row r="36" spans="2:32">
      <c r="B36" s="384"/>
      <c r="C36" s="528"/>
      <c r="E36" s="1019" t="s">
        <v>685</v>
      </c>
      <c r="F36" s="1019"/>
      <c r="G36" s="1019"/>
      <c r="H36" s="1019"/>
      <c r="I36" s="1019"/>
      <c r="J36" s="1019"/>
      <c r="K36" s="1019"/>
      <c r="L36" s="1019"/>
      <c r="M36" s="1019"/>
      <c r="N36" s="1019"/>
      <c r="O36" s="1019" t="s">
        <v>686</v>
      </c>
      <c r="P36" s="1019"/>
      <c r="Q36" s="1019"/>
      <c r="R36" s="1019"/>
      <c r="S36" s="1019"/>
      <c r="Z36" s="535"/>
      <c r="AA36" s="532"/>
      <c r="AB36" s="367"/>
      <c r="AC36" s="367"/>
      <c r="AE36" s="385"/>
    </row>
    <row r="37" spans="2:32">
      <c r="B37" s="384"/>
      <c r="C37" s="528"/>
      <c r="E37" s="1019" t="s">
        <v>687</v>
      </c>
      <c r="F37" s="1019"/>
      <c r="G37" s="1019"/>
      <c r="H37" s="1019"/>
      <c r="I37" s="1019"/>
      <c r="J37" s="1019"/>
      <c r="K37" s="1019"/>
      <c r="L37" s="1019"/>
      <c r="M37" s="1019"/>
      <c r="N37" s="1019"/>
      <c r="O37" s="1019" t="s">
        <v>688</v>
      </c>
      <c r="P37" s="1019"/>
      <c r="Q37" s="1019"/>
      <c r="R37" s="1019"/>
      <c r="S37" s="1019"/>
      <c r="Z37" s="535"/>
      <c r="AA37" s="532"/>
      <c r="AB37" s="367"/>
      <c r="AC37" s="367"/>
      <c r="AE37" s="385"/>
    </row>
    <row r="38" spans="2:32">
      <c r="B38" s="384"/>
      <c r="C38" s="528"/>
      <c r="D38" s="385"/>
      <c r="E38" s="1020" t="s">
        <v>689</v>
      </c>
      <c r="F38" s="1019"/>
      <c r="G38" s="1019"/>
      <c r="H38" s="1019"/>
      <c r="I38" s="1019"/>
      <c r="J38" s="1019"/>
      <c r="K38" s="1019"/>
      <c r="L38" s="1019"/>
      <c r="M38" s="1019"/>
      <c r="N38" s="1019"/>
      <c r="O38" s="1019" t="s">
        <v>690</v>
      </c>
      <c r="P38" s="1019"/>
      <c r="Q38" s="1019"/>
      <c r="R38" s="1019"/>
      <c r="S38" s="1021"/>
      <c r="T38" s="384"/>
      <c r="Z38" s="535"/>
      <c r="AA38" s="532"/>
      <c r="AB38" s="367"/>
      <c r="AC38" s="367"/>
      <c r="AE38" s="385"/>
    </row>
    <row r="39" spans="2:32">
      <c r="B39" s="384"/>
      <c r="C39" s="528"/>
      <c r="E39" s="1022" t="s">
        <v>691</v>
      </c>
      <c r="F39" s="1022"/>
      <c r="G39" s="1022"/>
      <c r="H39" s="1022"/>
      <c r="I39" s="1022"/>
      <c r="J39" s="1022"/>
      <c r="K39" s="1022"/>
      <c r="L39" s="1022"/>
      <c r="M39" s="1022"/>
      <c r="N39" s="1022"/>
      <c r="O39" s="1022" t="s">
        <v>692</v>
      </c>
      <c r="P39" s="1022"/>
      <c r="Q39" s="1022"/>
      <c r="R39" s="1022"/>
      <c r="S39" s="1022"/>
      <c r="Z39" s="535"/>
      <c r="AA39" s="532"/>
      <c r="AB39" s="367"/>
      <c r="AC39" s="367"/>
      <c r="AE39" s="385"/>
      <c r="AF39" s="384"/>
    </row>
    <row r="40" spans="2:32">
      <c r="B40" s="384"/>
      <c r="C40" s="528"/>
      <c r="E40" s="1019" t="s">
        <v>693</v>
      </c>
      <c r="F40" s="1019"/>
      <c r="G40" s="1019"/>
      <c r="H40" s="1019"/>
      <c r="I40" s="1019"/>
      <c r="J40" s="1019"/>
      <c r="K40" s="1019"/>
      <c r="L40" s="1019"/>
      <c r="M40" s="1019"/>
      <c r="N40" s="1019"/>
      <c r="O40" s="1019" t="s">
        <v>694</v>
      </c>
      <c r="P40" s="1019"/>
      <c r="Q40" s="1019"/>
      <c r="R40" s="1019"/>
      <c r="S40" s="1019"/>
      <c r="Z40" s="535"/>
      <c r="AA40" s="532"/>
      <c r="AB40" s="367"/>
      <c r="AC40" s="367"/>
      <c r="AE40" s="385"/>
    </row>
    <row r="41" spans="2:32">
      <c r="B41" s="384"/>
      <c r="C41" s="528"/>
      <c r="E41" s="1019" t="s">
        <v>695</v>
      </c>
      <c r="F41" s="1019"/>
      <c r="G41" s="1019"/>
      <c r="H41" s="1019"/>
      <c r="I41" s="1019"/>
      <c r="J41" s="1019"/>
      <c r="K41" s="1019"/>
      <c r="L41" s="1019"/>
      <c r="M41" s="1019"/>
      <c r="N41" s="1019"/>
      <c r="O41" s="1019" t="s">
        <v>696</v>
      </c>
      <c r="P41" s="1019"/>
      <c r="Q41" s="1019"/>
      <c r="R41" s="1019"/>
      <c r="S41" s="1019"/>
      <c r="Z41" s="535"/>
      <c r="AA41" s="532"/>
      <c r="AB41" s="367"/>
      <c r="AC41" s="367"/>
      <c r="AE41" s="385"/>
    </row>
    <row r="42" spans="2:32">
      <c r="B42" s="384"/>
      <c r="C42" s="528"/>
      <c r="E42" s="1019" t="s">
        <v>697</v>
      </c>
      <c r="F42" s="1019"/>
      <c r="G42" s="1019"/>
      <c r="H42" s="1019"/>
      <c r="I42" s="1019"/>
      <c r="J42" s="1019"/>
      <c r="K42" s="1019"/>
      <c r="L42" s="1019"/>
      <c r="M42" s="1019"/>
      <c r="N42" s="1019"/>
      <c r="O42" s="1019" t="s">
        <v>697</v>
      </c>
      <c r="P42" s="1019"/>
      <c r="Q42" s="1019"/>
      <c r="R42" s="1019"/>
      <c r="S42" s="1019"/>
      <c r="Z42" s="531"/>
      <c r="AA42" s="532"/>
      <c r="AB42" s="367"/>
      <c r="AC42" s="367"/>
      <c r="AE42" s="385"/>
    </row>
    <row r="43" spans="2:32">
      <c r="B43" s="384"/>
      <c r="C43" s="528"/>
      <c r="J43" s="761"/>
      <c r="K43" s="761"/>
      <c r="L43" s="761"/>
      <c r="M43" s="761"/>
      <c r="N43" s="761"/>
      <c r="O43" s="761"/>
      <c r="P43" s="761"/>
      <c r="Q43" s="761"/>
      <c r="R43" s="761"/>
      <c r="S43" s="761"/>
      <c r="T43" s="761"/>
      <c r="U43" s="761"/>
      <c r="V43" s="761"/>
      <c r="Z43" s="531"/>
      <c r="AA43" s="532"/>
      <c r="AB43" s="367"/>
      <c r="AC43" s="367"/>
      <c r="AE43" s="385"/>
    </row>
    <row r="44" spans="2:32">
      <c r="B44" s="384"/>
      <c r="C44" s="528" t="s">
        <v>698</v>
      </c>
      <c r="D44" s="265" t="s">
        <v>699</v>
      </c>
      <c r="Z44" s="529"/>
      <c r="AA44" s="530"/>
      <c r="AB44" s="367" t="s">
        <v>377</v>
      </c>
      <c r="AC44" s="367" t="s">
        <v>269</v>
      </c>
      <c r="AD44" s="367" t="s">
        <v>377</v>
      </c>
      <c r="AE44" s="385"/>
    </row>
    <row r="45" spans="2:32" ht="14.25" customHeight="1">
      <c r="B45" s="384"/>
      <c r="D45" s="265" t="s">
        <v>700</v>
      </c>
      <c r="Z45" s="535"/>
      <c r="AA45" s="532"/>
      <c r="AB45" s="367"/>
      <c r="AC45" s="367"/>
      <c r="AE45" s="385"/>
    </row>
    <row r="46" spans="2:32">
      <c r="B46" s="384"/>
      <c r="Z46" s="531"/>
      <c r="AA46" s="532"/>
      <c r="AB46" s="367"/>
      <c r="AC46" s="367"/>
      <c r="AE46" s="385"/>
    </row>
    <row r="47" spans="2:32">
      <c r="B47" s="384" t="s">
        <v>701</v>
      </c>
      <c r="Z47" s="535"/>
      <c r="AA47" s="532"/>
      <c r="AB47" s="367"/>
      <c r="AC47" s="367"/>
      <c r="AE47" s="385"/>
    </row>
    <row r="48" spans="2:32">
      <c r="B48" s="384"/>
      <c r="C48" s="528" t="s">
        <v>667</v>
      </c>
      <c r="D48" s="265" t="s">
        <v>702</v>
      </c>
      <c r="Z48" s="529"/>
      <c r="AA48" s="530"/>
      <c r="AB48" s="367" t="s">
        <v>377</v>
      </c>
      <c r="AC48" s="367" t="s">
        <v>269</v>
      </c>
      <c r="AD48" s="367" t="s">
        <v>377</v>
      </c>
      <c r="AE48" s="385"/>
    </row>
    <row r="49" spans="2:36" ht="17.25" customHeight="1">
      <c r="B49" s="384"/>
      <c r="D49" s="265" t="s">
        <v>703</v>
      </c>
      <c r="Z49" s="535"/>
      <c r="AA49" s="532"/>
      <c r="AB49" s="367"/>
      <c r="AC49" s="367"/>
      <c r="AE49" s="385"/>
    </row>
    <row r="50" spans="2:36" ht="18.75" customHeight="1">
      <c r="B50" s="384"/>
      <c r="W50" s="538"/>
      <c r="Z50" s="385"/>
      <c r="AA50" s="532"/>
      <c r="AB50" s="367"/>
      <c r="AC50" s="367"/>
      <c r="AE50" s="385"/>
      <c r="AJ50" s="539"/>
    </row>
    <row r="51" spans="2:36" ht="13.5" customHeight="1">
      <c r="B51" s="384"/>
      <c r="C51" s="528" t="s">
        <v>677</v>
      </c>
      <c r="D51" s="265" t="s">
        <v>704</v>
      </c>
      <c r="Z51" s="529"/>
      <c r="AA51" s="530"/>
      <c r="AB51" s="367" t="s">
        <v>377</v>
      </c>
      <c r="AC51" s="367" t="s">
        <v>269</v>
      </c>
      <c r="AD51" s="367" t="s">
        <v>377</v>
      </c>
      <c r="AE51" s="385"/>
    </row>
    <row r="52" spans="2:36">
      <c r="B52" s="384"/>
      <c r="D52" s="265" t="s">
        <v>705</v>
      </c>
      <c r="E52" s="507"/>
      <c r="F52" s="507"/>
      <c r="G52" s="507"/>
      <c r="H52" s="507"/>
      <c r="I52" s="507"/>
      <c r="J52" s="507"/>
      <c r="K52" s="507"/>
      <c r="L52" s="507"/>
      <c r="M52" s="507"/>
      <c r="N52" s="507"/>
      <c r="O52" s="539"/>
      <c r="P52" s="539"/>
      <c r="Q52" s="539"/>
      <c r="Z52" s="535"/>
      <c r="AA52" s="532"/>
      <c r="AB52" s="367"/>
      <c r="AC52" s="367"/>
      <c r="AE52" s="385"/>
    </row>
    <row r="53" spans="2:36">
      <c r="B53" s="384"/>
      <c r="D53" s="367"/>
      <c r="E53" s="1018"/>
      <c r="F53" s="1018"/>
      <c r="G53" s="1018"/>
      <c r="H53" s="1018"/>
      <c r="I53" s="1018"/>
      <c r="J53" s="1018"/>
      <c r="K53" s="1018"/>
      <c r="L53" s="1018"/>
      <c r="M53" s="1018"/>
      <c r="N53" s="1018"/>
      <c r="Q53" s="367"/>
      <c r="S53" s="538"/>
      <c r="T53" s="538"/>
      <c r="U53" s="538"/>
      <c r="V53" s="538"/>
      <c r="Z53" s="531"/>
      <c r="AA53" s="532"/>
      <c r="AB53" s="367"/>
      <c r="AC53" s="367"/>
      <c r="AE53" s="385"/>
    </row>
    <row r="54" spans="2:36">
      <c r="B54" s="384"/>
      <c r="C54" s="528" t="s">
        <v>698</v>
      </c>
      <c r="D54" s="265" t="s">
        <v>706</v>
      </c>
      <c r="Z54" s="529"/>
      <c r="AA54" s="530"/>
      <c r="AB54" s="367" t="s">
        <v>377</v>
      </c>
      <c r="AC54" s="367" t="s">
        <v>269</v>
      </c>
      <c r="AD54" s="367" t="s">
        <v>377</v>
      </c>
      <c r="AE54" s="385"/>
    </row>
    <row r="55" spans="2:36">
      <c r="B55" s="383"/>
      <c r="C55" s="540"/>
      <c r="D55" s="380" t="s">
        <v>707</v>
      </c>
      <c r="E55" s="380"/>
      <c r="F55" s="380"/>
      <c r="G55" s="380"/>
      <c r="H55" s="380"/>
      <c r="I55" s="380"/>
      <c r="J55" s="380"/>
      <c r="K55" s="380"/>
      <c r="L55" s="380"/>
      <c r="M55" s="380"/>
      <c r="N55" s="380"/>
      <c r="O55" s="380"/>
      <c r="P55" s="380"/>
      <c r="Q55" s="380"/>
      <c r="R55" s="380"/>
      <c r="S55" s="380"/>
      <c r="T55" s="380"/>
      <c r="U55" s="380"/>
      <c r="V55" s="380"/>
      <c r="W55" s="380"/>
      <c r="X55" s="380"/>
      <c r="Y55" s="380"/>
      <c r="Z55" s="381"/>
      <c r="AA55" s="379"/>
      <c r="AB55" s="386"/>
      <c r="AC55" s="386"/>
      <c r="AD55" s="380"/>
      <c r="AE55" s="381"/>
    </row>
    <row r="56" spans="2:36">
      <c r="B56" s="265" t="s">
        <v>708</v>
      </c>
    </row>
    <row r="57" spans="2:36">
      <c r="C57" s="265" t="s">
        <v>709</v>
      </c>
    </row>
    <row r="58" spans="2:36">
      <c r="B58" s="265" t="s">
        <v>710</v>
      </c>
    </row>
    <row r="59" spans="2:36">
      <c r="C59" s="265" t="s">
        <v>711</v>
      </c>
    </row>
    <row r="60" spans="2:36">
      <c r="C60" s="265" t="s">
        <v>712</v>
      </c>
    </row>
    <row r="61" spans="2:36">
      <c r="C61" s="265" t="s">
        <v>713</v>
      </c>
      <c r="K61" s="265" t="s">
        <v>714</v>
      </c>
    </row>
    <row r="62" spans="2:36">
      <c r="K62" s="265" t="s">
        <v>715</v>
      </c>
    </row>
    <row r="63" spans="2:36">
      <c r="K63" s="265" t="s">
        <v>716</v>
      </c>
    </row>
    <row r="64" spans="2:36">
      <c r="K64" s="265" t="s">
        <v>717</v>
      </c>
    </row>
    <row r="65" spans="2:11">
      <c r="K65" s="265" t="s">
        <v>718</v>
      </c>
    </row>
    <row r="66" spans="2:11">
      <c r="B66" s="265" t="s">
        <v>719</v>
      </c>
    </row>
    <row r="67" spans="2:11">
      <c r="C67" s="265" t="s">
        <v>720</v>
      </c>
    </row>
    <row r="68" spans="2:11">
      <c r="C68" s="265" t="s">
        <v>721</v>
      </c>
    </row>
    <row r="69" spans="2:11">
      <c r="C69" s="265" t="s">
        <v>722</v>
      </c>
    </row>
    <row r="81" spans="12:12">
      <c r="L81" s="541"/>
    </row>
    <row r="122" spans="3:7">
      <c r="C122" s="380"/>
      <c r="D122" s="380"/>
      <c r="E122" s="380"/>
      <c r="F122" s="380"/>
      <c r="G122" s="380"/>
    </row>
    <row r="123" spans="3:7">
      <c r="C123" s="516"/>
    </row>
  </sheetData>
  <mergeCells count="28">
    <mergeCell ref="E36:N36"/>
    <mergeCell ref="O36:S36"/>
    <mergeCell ref="Y3:Z3"/>
    <mergeCell ref="B5:AE5"/>
    <mergeCell ref="B6:AD6"/>
    <mergeCell ref="F8:AE8"/>
    <mergeCell ref="B10:E14"/>
    <mergeCell ref="U22:W22"/>
    <mergeCell ref="U23:W23"/>
    <mergeCell ref="U24:W24"/>
    <mergeCell ref="U32:W32"/>
    <mergeCell ref="E35:N35"/>
    <mergeCell ref="O35:S35"/>
    <mergeCell ref="E37:N37"/>
    <mergeCell ref="O37:S37"/>
    <mergeCell ref="E38:N38"/>
    <mergeCell ref="O38:S38"/>
    <mergeCell ref="E39:N39"/>
    <mergeCell ref="O39:S39"/>
    <mergeCell ref="J43:S43"/>
    <mergeCell ref="T43:V43"/>
    <mergeCell ref="E53:N53"/>
    <mergeCell ref="E40:N40"/>
    <mergeCell ref="O40:S40"/>
    <mergeCell ref="E41:N41"/>
    <mergeCell ref="O41:S41"/>
    <mergeCell ref="E42:N42"/>
    <mergeCell ref="O42:S42"/>
  </mergeCells>
  <phoneticPr fontId="2"/>
  <dataValidations count="1">
    <dataValidation type="list" allowBlank="1" showInputMessage="1" showErrorMessage="1" sqref="K9 Q9 AB19 AD19 AB28:AB29 AD28:AD29 AB44 AD44 AB48 AD48 AB51 AD51 AB54 AD54 R10:R15 F9:F15" xr:uid="{00000000-0002-0000-0800-000000000000}">
      <formula1>"□,■"</formula1>
    </dataValidation>
  </dataValidations>
  <pageMargins left="0.70866141732283472" right="0.70866141732283472" top="0.74803149606299213" bottom="0.74803149606299213" header="0.31496062992125984" footer="0.31496062992125984"/>
  <pageSetup paperSize="9" scale="6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35</vt:i4>
      </vt:variant>
    </vt:vector>
  </HeadingPairs>
  <TitlesOfParts>
    <vt:vector size="62" baseType="lpstr">
      <vt:lpstr>チェック表（GH）</vt:lpstr>
      <vt:lpstr>別紙3－2</vt:lpstr>
      <vt:lpstr>別紙1－3－2</vt:lpstr>
      <vt:lpstr>備考（1-1-2）～(1-3-2）</vt:lpstr>
      <vt:lpstr>別紙5－2</vt:lpstr>
      <vt:lpstr>別紙６</vt:lpstr>
      <vt:lpstr>別紙７</vt:lpstr>
      <vt:lpstr>別紙７－２</vt:lpstr>
      <vt:lpstr>別紙12－2</vt:lpstr>
      <vt:lpstr>別紙14－6</vt:lpstr>
      <vt:lpstr>別紙28</vt:lpstr>
      <vt:lpstr>別紙35</vt:lpstr>
      <vt:lpstr>別紙40</vt:lpstr>
      <vt:lpstr>別紙46</vt:lpstr>
      <vt:lpstr>別紙47</vt:lpstr>
      <vt:lpstr>別紙48</vt:lpstr>
      <vt:lpstr>別紙48－2</vt:lpstr>
      <vt:lpstr>参考様式５（若年性）</vt:lpstr>
      <vt:lpstr>参考様式15（短期）</vt:lpstr>
      <vt:lpstr>参考様式15（入院体制）</vt:lpstr>
      <vt:lpstr>【記載例】認知症対応型共同生活介護</vt:lpstr>
      <vt:lpstr>【記載例】シフト記号表（勤務時間帯）</vt:lpstr>
      <vt:lpstr>認知症対応型共同生活介護(50人)</vt:lpstr>
      <vt:lpstr>認知症対応型共同生活介護（1枚用）</vt:lpstr>
      <vt:lpstr>シフト記号表（勤務時間帯）</vt:lpstr>
      <vt:lpstr>記入方法</vt:lpstr>
      <vt:lpstr>プルダウン・リスト</vt:lpstr>
      <vt:lpstr>'シフト記号表（勤務時間帯）'!【記載例】シフト記号</vt:lpstr>
      <vt:lpstr>【記載例】シフト記号</vt:lpstr>
      <vt:lpstr>'【記載例】シフト記号表（勤務時間帯）'!Print_Area</vt:lpstr>
      <vt:lpstr>【記載例】認知症対応型共同生活介護!Print_Area</vt:lpstr>
      <vt:lpstr>'シフト記号表（勤務時間帯）'!Print_Area</vt:lpstr>
      <vt:lpstr>'チェック表（GH）'!Print_Area</vt:lpstr>
      <vt:lpstr>記入方法!Print_Area</vt:lpstr>
      <vt:lpstr>'参考様式15（短期）'!Print_Area</vt:lpstr>
      <vt:lpstr>'参考様式15（入院体制）'!Print_Area</vt:lpstr>
      <vt:lpstr>'参考様式５（若年性）'!Print_Area</vt:lpstr>
      <vt:lpstr>'認知症対応型共同生活介護（1枚用）'!Print_Area</vt:lpstr>
      <vt:lpstr>'認知症対応型共同生活介護(50人)'!Print_Area</vt:lpstr>
      <vt:lpstr>'備考（1-1-2）～(1-3-2）'!Print_Area</vt:lpstr>
      <vt:lpstr>'別紙12－2'!Print_Area</vt:lpstr>
      <vt:lpstr>'別紙1－3－2'!Print_Area</vt:lpstr>
      <vt:lpstr>'別紙14－6'!Print_Area</vt:lpstr>
      <vt:lpstr>別紙28!Print_Area</vt:lpstr>
      <vt:lpstr>'別紙3－2'!Print_Area</vt:lpstr>
      <vt:lpstr>別紙35!Print_Area</vt:lpstr>
      <vt:lpstr>別紙46!Print_Area</vt:lpstr>
      <vt:lpstr>別紙47!Print_Area</vt:lpstr>
      <vt:lpstr>別紙48!Print_Area</vt:lpstr>
      <vt:lpstr>'別紙48－2'!Print_Area</vt:lpstr>
      <vt:lpstr>'別紙5－2'!Print_Area</vt:lpstr>
      <vt:lpstr>別紙６!Print_Area</vt:lpstr>
      <vt:lpstr>別紙７!Print_Area</vt:lpstr>
      <vt:lpstr>'別紙７－２'!Print_Area</vt:lpstr>
      <vt:lpstr>'チェック表（GH）'!Print_Titles</vt:lpstr>
      <vt:lpstr>'認知症対応型共同生活介護（1枚用）'!Print_Titles</vt:lpstr>
      <vt:lpstr>'認知症対応型共同生活介護(50人)'!Print_Titles</vt:lpstr>
      <vt:lpstr>シフト記号表</vt:lpstr>
      <vt:lpstr>介護従業者</vt:lpstr>
      <vt:lpstr>管理者</vt:lpstr>
      <vt:lpstr>計画作成担当者</vt:lpstr>
      <vt:lpstr>職種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nakano-s</cp:lastModifiedBy>
  <cp:lastPrinted>2026-07-23T06:22:33Z</cp:lastPrinted>
  <dcterms:created xsi:type="dcterms:W3CDTF">2020-01-28T01:12:50Z</dcterms:created>
  <dcterms:modified xsi:type="dcterms:W3CDTF">2026-07-23T06:25:28Z</dcterms:modified>
</cp:coreProperties>
</file>